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laboramds-my.sharepoint.com/personal/spereze_desarrollosocial_cl/Documents/Escritorio/GLOSAS/2024/Articulado 14.18 A P05 transferencias/"/>
    </mc:Choice>
  </mc:AlternateContent>
  <xr:revisionPtr revIDLastSave="0" documentId="8_{C29BCE03-4B43-4C9F-A736-5649931928C4}" xr6:coauthVersionLast="47" xr6:coauthVersionMax="47" xr10:uidLastSave="{00000000-0000-0000-0000-000000000000}"/>
  <bookViews>
    <workbookView xWindow="-26775" yWindow="-4470" windowWidth="23430" windowHeight="15000" tabRatio="741" firstSheet="23" activeTab="27" xr2:uid="{00000000-000D-0000-FFFF-FFFF00000000}"/>
  </bookViews>
  <sheets>
    <sheet name="24-02-010 Ind. A Técnicas" sheetId="3" r:id="rId1"/>
    <sheet name="24-02-010 Res. A Técnicas" sheetId="4" r:id="rId2"/>
    <sheet name="24-02-012 Ind. JUNAEB Alimentac" sheetId="5" r:id="rId3"/>
    <sheet name="24-02-012 Res. JUNAEB Alimentac" sheetId="6" r:id="rId4"/>
    <sheet name="24-02-014 Ind. FOSIS" sheetId="7" r:id="rId5"/>
    <sheet name="24-02-014 Res. FOSIS" sheetId="8" r:id="rId6"/>
    <sheet name="24-02-015 Ind. INTEGRA" sheetId="9" r:id="rId7"/>
    <sheet name="24-02-015 Res. INTEGRA" sheetId="10" r:id="rId8"/>
    <sheet name="24-02-020 Ind. JUNAEB EM " sheetId="11" r:id="rId9"/>
    <sheet name="24-02-020 Res. JUNAEB EM" sheetId="12" r:id="rId10"/>
    <sheet name="24-03-010 Ind. Prog. Bonif. " sheetId="13" r:id="rId11"/>
    <sheet name="24-03-010 Res. Prog. Bonf." sheetId="14" r:id="rId12"/>
    <sheet name="24-03-335 Ind. Habitabilidad" sheetId="15" r:id="rId13"/>
    <sheet name="24-03-335 Res. Habitabilidad" sheetId="16" r:id="rId14"/>
    <sheet name="24-03-337 Ind. Art.2" sheetId="17" r:id="rId15"/>
    <sheet name="24-03-337 Res. Art.2" sheetId="18" r:id="rId16"/>
    <sheet name="24-03-340 Ind. Adulto Mayor" sheetId="19" r:id="rId17"/>
    <sheet name="24-03-340 Res. Adulto Mayor" sheetId="20" r:id="rId18"/>
    <sheet name="24-03-343 Ind. Calle" sheetId="21" r:id="rId19"/>
    <sheet name="24-03-343 Res. Calle" sheetId="22" r:id="rId20"/>
    <sheet name="24-03-344 Ind. Autoconsumo" sheetId="23" r:id="rId21"/>
    <sheet name="24-03-344 Res. Autoconsumo" sheetId="24" r:id="rId22"/>
    <sheet name="24-03-345 Ind. Programa EJE" sheetId="26" r:id="rId23"/>
    <sheet name="24-03-345 Res. Programa EJE" sheetId="27" r:id="rId24"/>
    <sheet name="24-03-997 Ind. Cuidad. Temp." sheetId="28" r:id="rId25"/>
    <sheet name="24-03-997 Res. Cuidad. Temp." sheetId="29" r:id="rId26"/>
    <sheet name="24-03-999 Ind. CONADI" sheetId="30" r:id="rId27"/>
    <sheet name="24-03-999 Res. CONADI" sheetId="31" r:id="rId28"/>
  </sheets>
  <definedNames>
    <definedName name="_xlnm.Print_Area" localSheetId="0">'24-02-010 Ind. A Técnicas'!$A$1:$AJ$71</definedName>
    <definedName name="_xlnm.Print_Area" localSheetId="2">'24-02-012 Ind. JUNAEB Alimentac'!$A$1:$AJ$71</definedName>
    <definedName name="_xlnm.Print_Area" localSheetId="4">'24-02-014 Ind. FOSIS'!$A$1:$AJ$72</definedName>
    <definedName name="_xlnm.Print_Area" localSheetId="6">'24-02-015 Ind. INTEGRA'!$A$1:$AJ$71</definedName>
    <definedName name="_xlnm.Print_Area" localSheetId="8">'24-02-020 Ind. JUNAEB EM '!$A$1:$AJ$71</definedName>
    <definedName name="_xlnm.Print_Area" localSheetId="10">'24-03-010 Ind. Prog. Bonif. '!$A$1:$AJ$72</definedName>
    <definedName name="_xlnm.Print_Area" localSheetId="12">'24-03-335 Ind. Habitabilidad'!$A$1:$AJ$354</definedName>
    <definedName name="_xlnm.Print_Area" localSheetId="14">'24-03-337 Ind. Art.2'!$A$1:$AJ$71</definedName>
    <definedName name="_xlnm.Print_Area" localSheetId="16">'24-03-340 Ind. Adulto Mayor'!$A$1:$AJ$600</definedName>
    <definedName name="_xlnm.Print_Area" localSheetId="18">'24-03-343 Ind. Calle'!$A$1:$AJ$111</definedName>
    <definedName name="_xlnm.Print_Area" localSheetId="20">'24-03-344 Ind. Autoconsumo'!$A$1:$AJ$229</definedName>
    <definedName name="_xlnm.Print_Area" localSheetId="22">'24-03-345 Ind. Programa EJE'!$A$1:$AJ$365</definedName>
    <definedName name="_xlnm.Print_Area" localSheetId="24">'24-03-997 Ind. Cuidad. Temp.'!$A$1:$AJ$198</definedName>
    <definedName name="_xlnm.Print_Area" localSheetId="26">'24-03-999 Ind. CONADI'!$A$1:$AJ$71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365" i="26" l="1"/>
  <c r="W365" i="26"/>
  <c r="X365" i="26"/>
  <c r="Y365" i="26"/>
  <c r="Z365" i="26"/>
  <c r="AA365" i="26"/>
  <c r="AB365" i="26"/>
  <c r="AC365" i="26"/>
  <c r="AD365" i="26"/>
  <c r="AE365" i="26"/>
  <c r="AF365" i="26"/>
  <c r="AG365" i="26"/>
  <c r="AH365" i="26"/>
  <c r="U365" i="26"/>
  <c r="N14" i="26"/>
  <c r="O14" i="26"/>
  <c r="P14" i="26"/>
  <c r="Q14" i="26"/>
  <c r="R14" i="26"/>
  <c r="S14" i="26"/>
  <c r="T14" i="26"/>
  <c r="U14" i="26"/>
  <c r="V14" i="26"/>
  <c r="W14" i="26"/>
  <c r="X14" i="26"/>
  <c r="Y14" i="26"/>
  <c r="Z14" i="26"/>
  <c r="AA14" i="26"/>
  <c r="AB14" i="26"/>
  <c r="AC14" i="26"/>
  <c r="AD14" i="26"/>
  <c r="AE14" i="26"/>
  <c r="AF14" i="26"/>
  <c r="AG14" i="26"/>
  <c r="AH14" i="26"/>
  <c r="M14" i="26"/>
  <c r="N22" i="26"/>
  <c r="O22" i="26"/>
  <c r="P22" i="26"/>
  <c r="Q22" i="26"/>
  <c r="R22" i="26"/>
  <c r="S22" i="26"/>
  <c r="T22" i="26"/>
  <c r="U22" i="26"/>
  <c r="V22" i="26"/>
  <c r="W22" i="26"/>
  <c r="X22" i="26"/>
  <c r="Y22" i="26"/>
  <c r="Z22" i="26"/>
  <c r="AA22" i="26"/>
  <c r="AB22" i="26"/>
  <c r="AC22" i="26"/>
  <c r="AD22" i="26"/>
  <c r="AE22" i="26"/>
  <c r="AF22" i="26"/>
  <c r="AG22" i="26"/>
  <c r="AH22" i="26"/>
  <c r="M22" i="26"/>
  <c r="N32" i="26"/>
  <c r="O32" i="26"/>
  <c r="P32" i="26"/>
  <c r="Q32" i="26"/>
  <c r="R32" i="26"/>
  <c r="S32" i="26"/>
  <c r="T32" i="26"/>
  <c r="U32" i="26"/>
  <c r="V32" i="26"/>
  <c r="W32" i="26"/>
  <c r="X32" i="26"/>
  <c r="Y32" i="26"/>
  <c r="Z32" i="26"/>
  <c r="AA32" i="26"/>
  <c r="AB32" i="26"/>
  <c r="AC32" i="26"/>
  <c r="AD32" i="26"/>
  <c r="AE32" i="26"/>
  <c r="AF32" i="26"/>
  <c r="AG32" i="26"/>
  <c r="AH32" i="26"/>
  <c r="M32" i="26"/>
  <c r="N50" i="26"/>
  <c r="O50" i="26"/>
  <c r="P50" i="26"/>
  <c r="Q50" i="26"/>
  <c r="R50" i="26"/>
  <c r="S50" i="26"/>
  <c r="T50" i="26"/>
  <c r="U50" i="26"/>
  <c r="V50" i="26"/>
  <c r="W50" i="26"/>
  <c r="X50" i="26"/>
  <c r="Y50" i="26"/>
  <c r="Z50" i="26"/>
  <c r="AA50" i="26"/>
  <c r="AB50" i="26"/>
  <c r="AC50" i="26"/>
  <c r="AD50" i="26"/>
  <c r="AE50" i="26"/>
  <c r="AF50" i="26"/>
  <c r="AG50" i="26"/>
  <c r="AH50" i="26"/>
  <c r="AI50" i="26" s="1"/>
  <c r="M50" i="26"/>
  <c r="N70" i="26"/>
  <c r="O70" i="26"/>
  <c r="P70" i="26"/>
  <c r="Q70" i="26"/>
  <c r="R70" i="26"/>
  <c r="S70" i="26"/>
  <c r="T70" i="26"/>
  <c r="U70" i="26"/>
  <c r="V70" i="26"/>
  <c r="W70" i="26"/>
  <c r="X70" i="26"/>
  <c r="Y70" i="26"/>
  <c r="Z70" i="26"/>
  <c r="AA70" i="26"/>
  <c r="AB70" i="26"/>
  <c r="AC70" i="26"/>
  <c r="AD70" i="26"/>
  <c r="AE70" i="26"/>
  <c r="AF70" i="26"/>
  <c r="AG70" i="26"/>
  <c r="AH70" i="26"/>
  <c r="M70" i="26"/>
  <c r="N107" i="26"/>
  <c r="O107" i="26"/>
  <c r="P107" i="26"/>
  <c r="Q107" i="26"/>
  <c r="R107" i="26"/>
  <c r="S107" i="26"/>
  <c r="T107" i="26"/>
  <c r="U107" i="26"/>
  <c r="V107" i="26"/>
  <c r="W107" i="26"/>
  <c r="X107" i="26"/>
  <c r="Y107" i="26"/>
  <c r="Z107" i="26"/>
  <c r="AA107" i="26"/>
  <c r="AB107" i="26"/>
  <c r="AC107" i="26"/>
  <c r="AD107" i="26"/>
  <c r="AE107" i="26"/>
  <c r="AF107" i="26"/>
  <c r="AG107" i="26"/>
  <c r="AH107" i="26"/>
  <c r="M107" i="26"/>
  <c r="N141" i="26"/>
  <c r="O141" i="26"/>
  <c r="P141" i="26"/>
  <c r="Q141" i="26"/>
  <c r="R141" i="26"/>
  <c r="S141" i="26"/>
  <c r="T141" i="26"/>
  <c r="U141" i="26"/>
  <c r="V141" i="26"/>
  <c r="W141" i="26"/>
  <c r="X141" i="26"/>
  <c r="Y141" i="26"/>
  <c r="Z141" i="26"/>
  <c r="AA141" i="26"/>
  <c r="AB141" i="26"/>
  <c r="AC141" i="26"/>
  <c r="AD141" i="26"/>
  <c r="AE141" i="26"/>
  <c r="AF141" i="26"/>
  <c r="AG141" i="26"/>
  <c r="AH141" i="26"/>
  <c r="M141" i="26"/>
  <c r="N174" i="26"/>
  <c r="O174" i="26"/>
  <c r="P174" i="26"/>
  <c r="Q174" i="26"/>
  <c r="R174" i="26"/>
  <c r="S174" i="26"/>
  <c r="T174" i="26"/>
  <c r="U174" i="26"/>
  <c r="V174" i="26"/>
  <c r="W174" i="26"/>
  <c r="X174" i="26"/>
  <c r="Y174" i="26"/>
  <c r="Z174" i="26"/>
  <c r="AA174" i="26"/>
  <c r="AB174" i="26"/>
  <c r="AC174" i="26"/>
  <c r="AD174" i="26"/>
  <c r="AE174" i="26"/>
  <c r="AF174" i="26"/>
  <c r="AG174" i="26"/>
  <c r="AH174" i="26"/>
  <c r="M174" i="26"/>
  <c r="N208" i="26"/>
  <c r="O208" i="26"/>
  <c r="P208" i="26"/>
  <c r="Q208" i="26"/>
  <c r="R208" i="26"/>
  <c r="S208" i="26"/>
  <c r="T208" i="26"/>
  <c r="U208" i="26"/>
  <c r="V208" i="26"/>
  <c r="W208" i="26"/>
  <c r="X208" i="26"/>
  <c r="Y208" i="26"/>
  <c r="Z208" i="26"/>
  <c r="AA208" i="26"/>
  <c r="AB208" i="26"/>
  <c r="AC208" i="26"/>
  <c r="AD208" i="26"/>
  <c r="AE208" i="26"/>
  <c r="AF208" i="26"/>
  <c r="AG208" i="26"/>
  <c r="AH208" i="26"/>
  <c r="M208" i="26"/>
  <c r="N235" i="26"/>
  <c r="O235" i="26"/>
  <c r="P235" i="26"/>
  <c r="Q235" i="26"/>
  <c r="R235" i="26"/>
  <c r="S235" i="26"/>
  <c r="T235" i="26"/>
  <c r="U235" i="26"/>
  <c r="V235" i="26"/>
  <c r="W235" i="26"/>
  <c r="X235" i="26"/>
  <c r="Y235" i="26"/>
  <c r="Z235" i="26"/>
  <c r="AA235" i="26"/>
  <c r="AB235" i="26"/>
  <c r="AC235" i="26"/>
  <c r="AD235" i="26"/>
  <c r="AE235" i="26"/>
  <c r="AF235" i="26"/>
  <c r="AG235" i="26"/>
  <c r="AH235" i="26"/>
  <c r="M235" i="26"/>
  <c r="N245" i="26"/>
  <c r="O245" i="26"/>
  <c r="P245" i="26"/>
  <c r="Q245" i="26"/>
  <c r="R245" i="26"/>
  <c r="S245" i="26"/>
  <c r="T245" i="26"/>
  <c r="U245" i="26"/>
  <c r="V245" i="26"/>
  <c r="W245" i="26"/>
  <c r="X245" i="26"/>
  <c r="Y245" i="26"/>
  <c r="Z245" i="26"/>
  <c r="AA245" i="26"/>
  <c r="AB245" i="26"/>
  <c r="AC245" i="26"/>
  <c r="AD245" i="26"/>
  <c r="AE245" i="26"/>
  <c r="AF245" i="26"/>
  <c r="AG245" i="26"/>
  <c r="AH245" i="26"/>
  <c r="M245" i="26"/>
  <c r="N251" i="26"/>
  <c r="O251" i="26"/>
  <c r="P251" i="26"/>
  <c r="Q251" i="26"/>
  <c r="R251" i="26"/>
  <c r="S251" i="26"/>
  <c r="T251" i="26"/>
  <c r="U251" i="26"/>
  <c r="V251" i="26"/>
  <c r="W251" i="26"/>
  <c r="X251" i="26"/>
  <c r="Y251" i="26"/>
  <c r="Z251" i="26"/>
  <c r="AA251" i="26"/>
  <c r="AB251" i="26"/>
  <c r="AC251" i="26"/>
  <c r="AD251" i="26"/>
  <c r="AE251" i="26"/>
  <c r="AF251" i="26"/>
  <c r="AG251" i="26"/>
  <c r="AH251" i="26"/>
  <c r="M251" i="26"/>
  <c r="N266" i="26"/>
  <c r="O266" i="26"/>
  <c r="P266" i="26"/>
  <c r="Q266" i="26"/>
  <c r="R266" i="26"/>
  <c r="S266" i="26"/>
  <c r="T266" i="26"/>
  <c r="U266" i="26"/>
  <c r="V266" i="26"/>
  <c r="W266" i="26"/>
  <c r="X266" i="26"/>
  <c r="Y266" i="26"/>
  <c r="Z266" i="26"/>
  <c r="AA266" i="26"/>
  <c r="AB266" i="26"/>
  <c r="AC266" i="26"/>
  <c r="AD266" i="26"/>
  <c r="AE266" i="26"/>
  <c r="AF266" i="26"/>
  <c r="AG266" i="26"/>
  <c r="AH266" i="26"/>
  <c r="M266" i="26"/>
  <c r="N272" i="26"/>
  <c r="O272" i="26"/>
  <c r="P272" i="26"/>
  <c r="Q272" i="26"/>
  <c r="R272" i="26"/>
  <c r="S272" i="26"/>
  <c r="T272" i="26"/>
  <c r="U272" i="26"/>
  <c r="V272" i="26"/>
  <c r="W272" i="26"/>
  <c r="X272" i="26"/>
  <c r="Y272" i="26"/>
  <c r="Z272" i="26"/>
  <c r="AA272" i="26"/>
  <c r="AB272" i="26"/>
  <c r="AC272" i="26"/>
  <c r="AD272" i="26"/>
  <c r="AE272" i="26"/>
  <c r="AF272" i="26"/>
  <c r="AG272" i="26"/>
  <c r="AH272" i="26"/>
  <c r="M272" i="26"/>
  <c r="N356" i="26"/>
  <c r="O356" i="26"/>
  <c r="P356" i="26"/>
  <c r="Q356" i="26"/>
  <c r="R356" i="26"/>
  <c r="S356" i="26"/>
  <c r="T356" i="26"/>
  <c r="U356" i="26"/>
  <c r="V356" i="26"/>
  <c r="W356" i="26"/>
  <c r="X356" i="26"/>
  <c r="Y356" i="26"/>
  <c r="Z356" i="26"/>
  <c r="AA356" i="26"/>
  <c r="AB356" i="26"/>
  <c r="AC356" i="26"/>
  <c r="AD356" i="26"/>
  <c r="AE356" i="26"/>
  <c r="AF356" i="26"/>
  <c r="AG356" i="26"/>
  <c r="AH356" i="26"/>
  <c r="M356" i="26"/>
  <c r="AG364" i="26"/>
  <c r="AE364" i="26"/>
  <c r="AF364" i="26"/>
  <c r="AD364" i="26"/>
  <c r="C25" i="27"/>
  <c r="K25" i="16"/>
  <c r="L25" i="16"/>
  <c r="M25" i="16"/>
  <c r="N25" i="16"/>
  <c r="J25" i="16"/>
  <c r="W25" i="16"/>
  <c r="X24" i="16"/>
  <c r="Y24" i="16"/>
  <c r="W24" i="16"/>
  <c r="V25" i="16"/>
  <c r="C25" i="16"/>
  <c r="V24" i="16"/>
  <c r="K24" i="16"/>
  <c r="L24" i="16"/>
  <c r="M24" i="16"/>
  <c r="O24" i="16"/>
  <c r="P24" i="16"/>
  <c r="Q24" i="16"/>
  <c r="R24" i="16"/>
  <c r="S24" i="16"/>
  <c r="T24" i="16"/>
  <c r="U24" i="16"/>
  <c r="C24" i="16"/>
  <c r="B24" i="16"/>
  <c r="B23" i="16"/>
  <c r="B25" i="16"/>
  <c r="AF272" i="15"/>
  <c r="W23" i="27"/>
  <c r="V23" i="27"/>
  <c r="K23" i="27"/>
  <c r="L23" i="27"/>
  <c r="M23" i="27"/>
  <c r="N23" i="27"/>
  <c r="C23" i="27"/>
  <c r="C22" i="27"/>
  <c r="J365" i="26"/>
  <c r="K32" i="26"/>
  <c r="K136" i="28"/>
  <c r="Y335" i="26"/>
  <c r="AC335" i="26"/>
  <c r="Y336" i="26"/>
  <c r="AC336" i="26"/>
  <c r="Y337" i="26"/>
  <c r="AC337" i="26"/>
  <c r="Y338" i="26"/>
  <c r="AC338" i="26"/>
  <c r="Y339" i="26"/>
  <c r="AC339" i="26"/>
  <c r="Y340" i="26"/>
  <c r="AC340" i="26"/>
  <c r="Y341" i="26"/>
  <c r="AC341" i="26"/>
  <c r="Y342" i="26"/>
  <c r="AC342" i="26"/>
  <c r="Y343" i="26"/>
  <c r="AC343" i="26"/>
  <c r="Y344" i="26"/>
  <c r="AC344" i="26"/>
  <c r="Y345" i="26"/>
  <c r="AC345" i="26"/>
  <c r="Y346" i="26"/>
  <c r="AC346" i="26"/>
  <c r="Y347" i="26"/>
  <c r="AC347" i="26"/>
  <c r="Y348" i="26"/>
  <c r="AC348" i="26"/>
  <c r="Y349" i="26"/>
  <c r="AC349" i="26"/>
  <c r="Y350" i="26"/>
  <c r="AC350" i="26"/>
  <c r="Y351" i="26"/>
  <c r="AC351" i="26"/>
  <c r="Y352" i="26"/>
  <c r="AC352" i="26"/>
  <c r="Y353" i="26"/>
  <c r="AC353" i="26"/>
  <c r="Y354" i="26"/>
  <c r="AC354" i="26"/>
  <c r="Y355" i="26"/>
  <c r="AC355" i="26"/>
  <c r="K151" i="28"/>
  <c r="AJ146" i="28"/>
  <c r="AI140" i="28"/>
  <c r="AJ140" i="28"/>
  <c r="AI141" i="28"/>
  <c r="AJ141" i="28"/>
  <c r="AI142" i="28"/>
  <c r="AJ142" i="28"/>
  <c r="AI143" i="28"/>
  <c r="AJ143" i="28"/>
  <c r="AI144" i="28"/>
  <c r="AJ144" i="28"/>
  <c r="AI145" i="28"/>
  <c r="AJ145" i="28"/>
  <c r="AG140" i="28"/>
  <c r="AH140" i="28"/>
  <c r="AG141" i="28"/>
  <c r="AH141" i="28"/>
  <c r="AG142" i="28"/>
  <c r="AH142" i="28"/>
  <c r="AG143" i="28"/>
  <c r="AH143" i="28"/>
  <c r="AG144" i="28"/>
  <c r="AH144" i="28"/>
  <c r="AG145" i="28"/>
  <c r="AH145" i="28"/>
  <c r="AG146" i="28"/>
  <c r="AH146" i="28"/>
  <c r="AF146" i="28"/>
  <c r="K146" i="28"/>
  <c r="J193" i="28"/>
  <c r="K193" i="28"/>
  <c r="U190" i="28"/>
  <c r="Y190" i="28"/>
  <c r="AC190" i="28"/>
  <c r="U191" i="28"/>
  <c r="Y191" i="28"/>
  <c r="AC191" i="28"/>
  <c r="U192" i="28"/>
  <c r="Y192" i="28"/>
  <c r="AC192" i="28"/>
  <c r="AF193" i="28"/>
  <c r="AG189" i="28"/>
  <c r="AG190" i="28"/>
  <c r="AH190" i="28"/>
  <c r="AI190" i="28"/>
  <c r="AG191" i="28"/>
  <c r="AH191" i="28"/>
  <c r="AI191" i="28"/>
  <c r="AG192" i="28"/>
  <c r="AH192" i="28"/>
  <c r="AI192" i="28"/>
  <c r="K186" i="28"/>
  <c r="AF186" i="28"/>
  <c r="AG169" i="28"/>
  <c r="AG170" i="28"/>
  <c r="AG171" i="28"/>
  <c r="AG172" i="28"/>
  <c r="AG173" i="28"/>
  <c r="AG174" i="28"/>
  <c r="AG175" i="28"/>
  <c r="AG176" i="28"/>
  <c r="AG177" i="28"/>
  <c r="AG178" i="28"/>
  <c r="AG179" i="28"/>
  <c r="AG180" i="28"/>
  <c r="AG181" i="28"/>
  <c r="AG182" i="28"/>
  <c r="AG183" i="28"/>
  <c r="AG184" i="28"/>
  <c r="AG185" i="28"/>
  <c r="U169" i="28"/>
  <c r="Y169" i="28"/>
  <c r="AC169" i="28"/>
  <c r="U170" i="28"/>
  <c r="Y170" i="28"/>
  <c r="AC170" i="28"/>
  <c r="U171" i="28"/>
  <c r="Y171" i="28"/>
  <c r="AC171" i="28"/>
  <c r="U172" i="28"/>
  <c r="Y172" i="28"/>
  <c r="AC172" i="28"/>
  <c r="U173" i="28"/>
  <c r="Y173" i="28"/>
  <c r="AC173" i="28"/>
  <c r="U174" i="28"/>
  <c r="Y174" i="28"/>
  <c r="AC174" i="28"/>
  <c r="U175" i="28"/>
  <c r="Y175" i="28"/>
  <c r="AC175" i="28"/>
  <c r="U176" i="28"/>
  <c r="Y176" i="28"/>
  <c r="AC176" i="28"/>
  <c r="U177" i="28"/>
  <c r="Y177" i="28"/>
  <c r="AC177" i="28"/>
  <c r="U178" i="28"/>
  <c r="Y178" i="28"/>
  <c r="AC178" i="28"/>
  <c r="U179" i="28"/>
  <c r="Y179" i="28"/>
  <c r="AC179" i="28"/>
  <c r="U180" i="28"/>
  <c r="Y180" i="28"/>
  <c r="AC180" i="28"/>
  <c r="U181" i="28"/>
  <c r="Y181" i="28"/>
  <c r="AC181" i="28"/>
  <c r="U182" i="28"/>
  <c r="Y182" i="28"/>
  <c r="AC182" i="28"/>
  <c r="U183" i="28"/>
  <c r="Y183" i="28"/>
  <c r="AC183" i="28"/>
  <c r="U184" i="28"/>
  <c r="Y184" i="28"/>
  <c r="AC184" i="28"/>
  <c r="U185" i="28"/>
  <c r="Y185" i="28"/>
  <c r="AC185" i="28"/>
  <c r="AF165" i="28"/>
  <c r="AG159" i="28"/>
  <c r="AG160" i="28"/>
  <c r="AG161" i="28"/>
  <c r="AG162" i="28"/>
  <c r="AG163" i="28"/>
  <c r="AG164" i="28"/>
  <c r="U159" i="28"/>
  <c r="Y159" i="28"/>
  <c r="AC159" i="28"/>
  <c r="U160" i="28"/>
  <c r="Y160" i="28"/>
  <c r="AC160" i="28"/>
  <c r="U161" i="28"/>
  <c r="Y161" i="28"/>
  <c r="AC161" i="28"/>
  <c r="U162" i="28"/>
  <c r="Y162" i="28"/>
  <c r="AC162" i="28"/>
  <c r="U163" i="28"/>
  <c r="Y163" i="28"/>
  <c r="AC163" i="28"/>
  <c r="U164" i="28"/>
  <c r="Y164" i="28"/>
  <c r="AC164" i="28"/>
  <c r="K165" i="28"/>
  <c r="AG150" i="28"/>
  <c r="AH150" i="28"/>
  <c r="AI150" i="28"/>
  <c r="AF151" i="28"/>
  <c r="AG118" i="28"/>
  <c r="AH118" i="28"/>
  <c r="AI118" i="28"/>
  <c r="AG119" i="28"/>
  <c r="AH119" i="28"/>
  <c r="AI119" i="28"/>
  <c r="AG120" i="28"/>
  <c r="AH120" i="28"/>
  <c r="AI120" i="28"/>
  <c r="AG121" i="28"/>
  <c r="AH121" i="28"/>
  <c r="AI121" i="28"/>
  <c r="AG122" i="28"/>
  <c r="AH122" i="28"/>
  <c r="AI122" i="28"/>
  <c r="AG123" i="28"/>
  <c r="AH123" i="28"/>
  <c r="AI123" i="28"/>
  <c r="AG124" i="28"/>
  <c r="AH124" i="28"/>
  <c r="AI124" i="28"/>
  <c r="AG125" i="28"/>
  <c r="AH125" i="28"/>
  <c r="AI125" i="28"/>
  <c r="AG126" i="28"/>
  <c r="AH126" i="28"/>
  <c r="AI126" i="28"/>
  <c r="AG127" i="28"/>
  <c r="AH127" i="28"/>
  <c r="AI127" i="28"/>
  <c r="AG128" i="28"/>
  <c r="AH128" i="28"/>
  <c r="AI128" i="28"/>
  <c r="AG129" i="28"/>
  <c r="AH129" i="28"/>
  <c r="AI129" i="28"/>
  <c r="AG130" i="28"/>
  <c r="AH130" i="28"/>
  <c r="AI130" i="28"/>
  <c r="AG131" i="28"/>
  <c r="AH131" i="28"/>
  <c r="AI131" i="28"/>
  <c r="AG132" i="28"/>
  <c r="AH132" i="28"/>
  <c r="AI132" i="28"/>
  <c r="AG133" i="28"/>
  <c r="AH133" i="28"/>
  <c r="AI133" i="28"/>
  <c r="AG134" i="28"/>
  <c r="AH134" i="28"/>
  <c r="AI134" i="28"/>
  <c r="AG135" i="28"/>
  <c r="AH135" i="28"/>
  <c r="AI135" i="28"/>
  <c r="AF136" i="28"/>
  <c r="J19" i="28"/>
  <c r="J114" i="28"/>
  <c r="AG104" i="28"/>
  <c r="AH104" i="28"/>
  <c r="AI104" i="28"/>
  <c r="AG105" i="28"/>
  <c r="AH105" i="28"/>
  <c r="AI105" i="28"/>
  <c r="AG106" i="28"/>
  <c r="AH106" i="28"/>
  <c r="AI106" i="28"/>
  <c r="AG107" i="28"/>
  <c r="AH107" i="28"/>
  <c r="AI107" i="28"/>
  <c r="AG108" i="28"/>
  <c r="AH108" i="28"/>
  <c r="AI108" i="28"/>
  <c r="AG109" i="28"/>
  <c r="AH109" i="28"/>
  <c r="AI109" i="28"/>
  <c r="AG110" i="28"/>
  <c r="AH110" i="28"/>
  <c r="AI110" i="28"/>
  <c r="AG111" i="28"/>
  <c r="AH111" i="28"/>
  <c r="AI111" i="28"/>
  <c r="AG112" i="28"/>
  <c r="AH112" i="28"/>
  <c r="AI112" i="28"/>
  <c r="AG113" i="28"/>
  <c r="AH113" i="28"/>
  <c r="AI113" i="28"/>
  <c r="AF114" i="28"/>
  <c r="K114" i="28"/>
  <c r="U80" i="28"/>
  <c r="Y80" i="28"/>
  <c r="AC80" i="28"/>
  <c r="U81" i="28"/>
  <c r="Y81" i="28"/>
  <c r="AC81" i="28"/>
  <c r="U82" i="28"/>
  <c r="Y82" i="28"/>
  <c r="AC82" i="28"/>
  <c r="U83" i="28"/>
  <c r="Y83" i="28"/>
  <c r="AC83" i="28"/>
  <c r="U84" i="28"/>
  <c r="Y84" i="28"/>
  <c r="AC84" i="28"/>
  <c r="U85" i="28"/>
  <c r="Y85" i="28"/>
  <c r="AC85" i="28"/>
  <c r="U86" i="28"/>
  <c r="Y86" i="28"/>
  <c r="AC86" i="28"/>
  <c r="U87" i="28"/>
  <c r="Y87" i="28"/>
  <c r="AC87" i="28"/>
  <c r="U88" i="28"/>
  <c r="Y88" i="28"/>
  <c r="AC88" i="28"/>
  <c r="U89" i="28"/>
  <c r="Y89" i="28"/>
  <c r="AC89" i="28"/>
  <c r="U90" i="28"/>
  <c r="Y90" i="28"/>
  <c r="AC90" i="28"/>
  <c r="U91" i="28"/>
  <c r="Y91" i="28"/>
  <c r="AC91" i="28"/>
  <c r="U92" i="28"/>
  <c r="Y92" i="28"/>
  <c r="AC92" i="28"/>
  <c r="U93" i="28"/>
  <c r="Y93" i="28"/>
  <c r="AC93" i="28"/>
  <c r="U94" i="28"/>
  <c r="Y94" i="28"/>
  <c r="AC94" i="28"/>
  <c r="U95" i="28"/>
  <c r="Y95" i="28"/>
  <c r="AC95" i="28"/>
  <c r="U96" i="28"/>
  <c r="Y96" i="28"/>
  <c r="AC96" i="28"/>
  <c r="U97" i="28"/>
  <c r="Y97" i="28"/>
  <c r="AC97" i="28"/>
  <c r="U98" i="28"/>
  <c r="Y98" i="28"/>
  <c r="AC98" i="28"/>
  <c r="U99" i="28"/>
  <c r="Y99" i="28"/>
  <c r="AC99" i="28"/>
  <c r="AG80" i="28"/>
  <c r="AH80" i="28"/>
  <c r="AG81" i="28"/>
  <c r="AH81" i="28"/>
  <c r="AG82" i="28"/>
  <c r="AH82" i="28"/>
  <c r="AG83" i="28"/>
  <c r="AH83" i="28"/>
  <c r="AG84" i="28"/>
  <c r="AH84" i="28"/>
  <c r="AG85" i="28"/>
  <c r="AH85" i="28"/>
  <c r="AG86" i="28"/>
  <c r="AH86" i="28"/>
  <c r="AG87" i="28"/>
  <c r="AH87" i="28"/>
  <c r="AG88" i="28"/>
  <c r="AH88" i="28"/>
  <c r="AG89" i="28"/>
  <c r="AH89" i="28"/>
  <c r="AG90" i="28"/>
  <c r="AH90" i="28"/>
  <c r="AG91" i="28"/>
  <c r="AH91" i="28"/>
  <c r="AG92" i="28"/>
  <c r="AH92" i="28"/>
  <c r="AG93" i="28"/>
  <c r="AH93" i="28"/>
  <c r="AG94" i="28"/>
  <c r="AH94" i="28"/>
  <c r="AG95" i="28"/>
  <c r="AH95" i="28"/>
  <c r="AG96" i="28"/>
  <c r="AH96" i="28"/>
  <c r="AG97" i="28"/>
  <c r="AH97" i="28"/>
  <c r="AG98" i="28"/>
  <c r="AH98" i="28"/>
  <c r="AG99" i="28"/>
  <c r="AH99" i="28"/>
  <c r="AF100" i="28"/>
  <c r="J100" i="28"/>
  <c r="K100" i="28"/>
  <c r="AG53" i="28"/>
  <c r="AG54" i="28"/>
  <c r="AG55" i="28"/>
  <c r="AG56" i="28"/>
  <c r="AG57" i="28"/>
  <c r="AG58" i="28"/>
  <c r="AG59" i="28"/>
  <c r="AG60" i="28"/>
  <c r="AG61" i="28"/>
  <c r="AG62" i="28"/>
  <c r="AG63" i="28"/>
  <c r="AG64" i="28"/>
  <c r="AG65" i="28"/>
  <c r="AG66" i="28"/>
  <c r="AG67" i="28"/>
  <c r="AG68" i="28"/>
  <c r="AG69" i="28"/>
  <c r="AG70" i="28"/>
  <c r="AG71" i="28"/>
  <c r="AG72" i="28"/>
  <c r="AG73" i="28"/>
  <c r="AG74" i="28"/>
  <c r="AG75" i="28"/>
  <c r="AF76" i="28"/>
  <c r="U53" i="28"/>
  <c r="Y53" i="28"/>
  <c r="AC53" i="28"/>
  <c r="U54" i="28"/>
  <c r="Y54" i="28"/>
  <c r="AC54" i="28"/>
  <c r="U55" i="28"/>
  <c r="Y55" i="28"/>
  <c r="AC55" i="28"/>
  <c r="U56" i="28"/>
  <c r="Y56" i="28"/>
  <c r="AC56" i="28"/>
  <c r="U57" i="28"/>
  <c r="Y57" i="28"/>
  <c r="AC57" i="28"/>
  <c r="U58" i="28"/>
  <c r="Y58" i="28"/>
  <c r="AC58" i="28"/>
  <c r="U59" i="28"/>
  <c r="Y59" i="28"/>
  <c r="AC59" i="28"/>
  <c r="U60" i="28"/>
  <c r="Y60" i="28"/>
  <c r="AC60" i="28"/>
  <c r="U61" i="28"/>
  <c r="Y61" i="28"/>
  <c r="AC61" i="28"/>
  <c r="U62" i="28"/>
  <c r="Y62" i="28"/>
  <c r="AC62" i="28"/>
  <c r="U63" i="28"/>
  <c r="Y63" i="28"/>
  <c r="AC63" i="28"/>
  <c r="U64" i="28"/>
  <c r="Y64" i="28"/>
  <c r="AC64" i="28"/>
  <c r="U65" i="28"/>
  <c r="Y65" i="28"/>
  <c r="AC65" i="28"/>
  <c r="U66" i="28"/>
  <c r="Y66" i="28"/>
  <c r="AC66" i="28"/>
  <c r="U67" i="28"/>
  <c r="Y67" i="28"/>
  <c r="AC67" i="28"/>
  <c r="U68" i="28"/>
  <c r="Y68" i="28"/>
  <c r="AC68" i="28"/>
  <c r="U69" i="28"/>
  <c r="Y69" i="28"/>
  <c r="AC69" i="28"/>
  <c r="U70" i="28"/>
  <c r="Y70" i="28"/>
  <c r="AC70" i="28"/>
  <c r="U71" i="28"/>
  <c r="Y71" i="28"/>
  <c r="AC71" i="28"/>
  <c r="U72" i="28"/>
  <c r="Y72" i="28"/>
  <c r="AC72" i="28"/>
  <c r="U73" i="28"/>
  <c r="Y73" i="28"/>
  <c r="AC73" i="28"/>
  <c r="U74" i="28"/>
  <c r="Y74" i="28"/>
  <c r="AC74" i="28"/>
  <c r="U75" i="28"/>
  <c r="Y75" i="28"/>
  <c r="AC75" i="28"/>
  <c r="K76" i="28"/>
  <c r="J76" i="28"/>
  <c r="J49" i="28"/>
  <c r="K27" i="28"/>
  <c r="U362" i="26"/>
  <c r="AH363" i="26"/>
  <c r="AG344" i="26"/>
  <c r="AH344" i="26"/>
  <c r="AI344" i="26" s="1"/>
  <c r="AG345" i="26"/>
  <c r="AH345" i="26"/>
  <c r="AI345" i="26" s="1"/>
  <c r="AG346" i="26"/>
  <c r="AH346" i="26"/>
  <c r="AI346" i="26" s="1"/>
  <c r="AG347" i="26"/>
  <c r="AH347" i="26"/>
  <c r="AI347" i="26" s="1"/>
  <c r="AG348" i="26"/>
  <c r="AH348" i="26"/>
  <c r="AI348" i="26" s="1"/>
  <c r="AG349" i="26"/>
  <c r="AH349" i="26"/>
  <c r="AI349" i="26" s="1"/>
  <c r="AG350" i="26"/>
  <c r="AH350" i="26"/>
  <c r="AI350" i="26" s="1"/>
  <c r="AG351" i="26"/>
  <c r="AH351" i="26"/>
  <c r="AI351" i="26" s="1"/>
  <c r="AG352" i="26"/>
  <c r="AH352" i="26"/>
  <c r="AI352" i="26" s="1"/>
  <c r="AG353" i="26"/>
  <c r="AH353" i="26"/>
  <c r="AI353" i="26" s="1"/>
  <c r="AG354" i="26"/>
  <c r="AH354" i="26"/>
  <c r="AI354" i="26" s="1"/>
  <c r="AG355" i="26"/>
  <c r="AH355" i="26"/>
  <c r="AI355" i="26" s="1"/>
  <c r="AG335" i="26"/>
  <c r="AG336" i="26"/>
  <c r="AG337" i="26"/>
  <c r="AG338" i="26"/>
  <c r="AG339" i="26"/>
  <c r="AG340" i="26"/>
  <c r="AG341" i="26"/>
  <c r="AG342" i="26"/>
  <c r="AG343" i="26"/>
  <c r="AH335" i="26"/>
  <c r="AI335" i="26" s="1"/>
  <c r="AH336" i="26"/>
  <c r="AI336" i="26" s="1"/>
  <c r="AH337" i="26"/>
  <c r="AI337" i="26" s="1"/>
  <c r="AH338" i="26"/>
  <c r="AI338" i="26" s="1"/>
  <c r="AH339" i="26"/>
  <c r="AI339" i="26" s="1"/>
  <c r="AH340" i="26"/>
  <c r="AI340" i="26" s="1"/>
  <c r="AH341" i="26"/>
  <c r="AI341" i="26" s="1"/>
  <c r="AH342" i="26"/>
  <c r="AI342" i="26" s="1"/>
  <c r="AH343" i="26"/>
  <c r="AI343" i="26" s="1"/>
  <c r="K356" i="26"/>
  <c r="AG293" i="26"/>
  <c r="AH293" i="26"/>
  <c r="AI293" i="26"/>
  <c r="AG294" i="26"/>
  <c r="AH294" i="26"/>
  <c r="AI294" i="26"/>
  <c r="AG284" i="26"/>
  <c r="AH284" i="26"/>
  <c r="AI284" i="26"/>
  <c r="AG285" i="26"/>
  <c r="AH285" i="26"/>
  <c r="AI285" i="26"/>
  <c r="AG286" i="26"/>
  <c r="AH286" i="26"/>
  <c r="AI286" i="26"/>
  <c r="AG287" i="26"/>
  <c r="AH287" i="26"/>
  <c r="AI287" i="26"/>
  <c r="AG288" i="26"/>
  <c r="AH288" i="26"/>
  <c r="AI288" i="26"/>
  <c r="AG289" i="26"/>
  <c r="AH289" i="26"/>
  <c r="AI289" i="26"/>
  <c r="AG290" i="26"/>
  <c r="AH290" i="26"/>
  <c r="AI290" i="26"/>
  <c r="AG291" i="26"/>
  <c r="AH291" i="26"/>
  <c r="AI291" i="26"/>
  <c r="AG292" i="26"/>
  <c r="AH292" i="26"/>
  <c r="AI292" i="26"/>
  <c r="AG275" i="26"/>
  <c r="AH275" i="26"/>
  <c r="AI275" i="26"/>
  <c r="AG276" i="26"/>
  <c r="AH276" i="26"/>
  <c r="AI276" i="26"/>
  <c r="AG277" i="26"/>
  <c r="AH277" i="26"/>
  <c r="AI277" i="26"/>
  <c r="AG278" i="26"/>
  <c r="AH278" i="26"/>
  <c r="AI278" i="26"/>
  <c r="AG279" i="26"/>
  <c r="AH279" i="26"/>
  <c r="AI279" i="26"/>
  <c r="AG280" i="26"/>
  <c r="AH280" i="26"/>
  <c r="AI280" i="26"/>
  <c r="AG281" i="26"/>
  <c r="AH281" i="26"/>
  <c r="AI281" i="26"/>
  <c r="AG282" i="26"/>
  <c r="AH282" i="26"/>
  <c r="AI282" i="26"/>
  <c r="AG283" i="26"/>
  <c r="AH283" i="26"/>
  <c r="AI283" i="26"/>
  <c r="AG274" i="26"/>
  <c r="AG295" i="26" s="1"/>
  <c r="AH274" i="26"/>
  <c r="AH295" i="26" s="1"/>
  <c r="AF295" i="26"/>
  <c r="AE295" i="26"/>
  <c r="AD295" i="26"/>
  <c r="K295" i="26"/>
  <c r="AG271" i="26"/>
  <c r="AH271" i="26"/>
  <c r="AI271" i="26"/>
  <c r="K272" i="26"/>
  <c r="K266" i="26"/>
  <c r="AG259" i="26"/>
  <c r="AG260" i="26"/>
  <c r="AG261" i="26"/>
  <c r="AG262" i="26"/>
  <c r="U259" i="26"/>
  <c r="Y259" i="26"/>
  <c r="U260" i="26"/>
  <c r="Y260" i="26"/>
  <c r="U261" i="26"/>
  <c r="Y261" i="26"/>
  <c r="U262" i="26"/>
  <c r="Y262" i="26"/>
  <c r="U263" i="26"/>
  <c r="Y263" i="26"/>
  <c r="U264" i="26"/>
  <c r="Y264" i="26"/>
  <c r="U265" i="26"/>
  <c r="Y265" i="26"/>
  <c r="AG263" i="26"/>
  <c r="AH263" i="26" s="1"/>
  <c r="AI263" i="26" s="1"/>
  <c r="AG264" i="26"/>
  <c r="AH264" i="26" s="1"/>
  <c r="AI264" i="26" s="1"/>
  <c r="AG265" i="26"/>
  <c r="AH265" i="26" s="1"/>
  <c r="AI265" i="26" s="1"/>
  <c r="AG253" i="26"/>
  <c r="AG248" i="26"/>
  <c r="AG249" i="26"/>
  <c r="AG250" i="26"/>
  <c r="AH250" i="26"/>
  <c r="AH249" i="26"/>
  <c r="K251" i="26"/>
  <c r="AG239" i="26"/>
  <c r="AG240" i="26"/>
  <c r="AG241" i="26"/>
  <c r="AG242" i="26"/>
  <c r="AG243" i="26"/>
  <c r="AG244" i="26"/>
  <c r="U241" i="26"/>
  <c r="Y241" i="26"/>
  <c r="U242" i="26"/>
  <c r="Y242" i="26"/>
  <c r="U243" i="26"/>
  <c r="Y243" i="26"/>
  <c r="U244" i="26"/>
  <c r="Y244" i="26"/>
  <c r="J245" i="26"/>
  <c r="K245" i="26"/>
  <c r="U224" i="26"/>
  <c r="Y224" i="26"/>
  <c r="AC224" i="26"/>
  <c r="U225" i="26"/>
  <c r="Y225" i="26"/>
  <c r="AC225" i="26"/>
  <c r="U226" i="26"/>
  <c r="Y226" i="26"/>
  <c r="AC226" i="26"/>
  <c r="U227" i="26"/>
  <c r="Y227" i="26"/>
  <c r="AC227" i="26"/>
  <c r="U228" i="26"/>
  <c r="Y228" i="26"/>
  <c r="AC228" i="26"/>
  <c r="U229" i="26"/>
  <c r="Y229" i="26"/>
  <c r="AC229" i="26"/>
  <c r="U230" i="26"/>
  <c r="Y230" i="26"/>
  <c r="AC230" i="26"/>
  <c r="U231" i="26"/>
  <c r="Y231" i="26"/>
  <c r="AC231" i="26"/>
  <c r="U232" i="26"/>
  <c r="Y232" i="26"/>
  <c r="AC232" i="26"/>
  <c r="U233" i="26"/>
  <c r="Y233" i="26"/>
  <c r="AC233" i="26"/>
  <c r="U234" i="26"/>
  <c r="Y234" i="26"/>
  <c r="AC234" i="26"/>
  <c r="U213" i="26"/>
  <c r="Y213" i="26"/>
  <c r="AC213" i="26"/>
  <c r="U214" i="26"/>
  <c r="Y214" i="26"/>
  <c r="AC214" i="26"/>
  <c r="U215" i="26"/>
  <c r="Y215" i="26"/>
  <c r="AC215" i="26"/>
  <c r="U216" i="26"/>
  <c r="Y216" i="26"/>
  <c r="AC216" i="26"/>
  <c r="U217" i="26"/>
  <c r="Y217" i="26"/>
  <c r="AC217" i="26"/>
  <c r="U218" i="26"/>
  <c r="Y218" i="26"/>
  <c r="AC218" i="26"/>
  <c r="U219" i="26"/>
  <c r="Y219" i="26"/>
  <c r="AC219" i="26"/>
  <c r="U220" i="26"/>
  <c r="Y220" i="26"/>
  <c r="AC220" i="26"/>
  <c r="U221" i="26"/>
  <c r="Y221" i="26"/>
  <c r="AC221" i="26"/>
  <c r="U222" i="26"/>
  <c r="Y222" i="26"/>
  <c r="AC222" i="26"/>
  <c r="U223" i="26"/>
  <c r="Y223" i="26"/>
  <c r="AC223" i="26"/>
  <c r="U212" i="26"/>
  <c r="AC212" i="26"/>
  <c r="Y212" i="26"/>
  <c r="U201" i="26"/>
  <c r="Y201" i="26"/>
  <c r="AC201" i="26"/>
  <c r="U202" i="26"/>
  <c r="Y202" i="26"/>
  <c r="AC202" i="26"/>
  <c r="U203" i="26"/>
  <c r="Y203" i="26"/>
  <c r="AC203" i="26"/>
  <c r="U204" i="26"/>
  <c r="Y204" i="26"/>
  <c r="AC204" i="26"/>
  <c r="U205" i="26"/>
  <c r="Y205" i="26"/>
  <c r="AC205" i="26"/>
  <c r="U206" i="26"/>
  <c r="Y206" i="26"/>
  <c r="AC206" i="26"/>
  <c r="U207" i="26"/>
  <c r="Y207" i="26"/>
  <c r="AC207" i="26"/>
  <c r="U188" i="26"/>
  <c r="Y188" i="26"/>
  <c r="AC188" i="26"/>
  <c r="U189" i="26"/>
  <c r="Y189" i="26"/>
  <c r="AC189" i="26"/>
  <c r="U190" i="26"/>
  <c r="Y190" i="26"/>
  <c r="AC190" i="26"/>
  <c r="U191" i="26"/>
  <c r="Y191" i="26"/>
  <c r="AC191" i="26"/>
  <c r="U192" i="26"/>
  <c r="Y192" i="26"/>
  <c r="AC192" i="26"/>
  <c r="U193" i="26"/>
  <c r="Y193" i="26"/>
  <c r="AC193" i="26"/>
  <c r="U194" i="26"/>
  <c r="Y194" i="26"/>
  <c r="AC194" i="26"/>
  <c r="U195" i="26"/>
  <c r="Y195" i="26"/>
  <c r="AC195" i="26"/>
  <c r="U196" i="26"/>
  <c r="Y196" i="26"/>
  <c r="AC196" i="26"/>
  <c r="U197" i="26"/>
  <c r="Y197" i="26"/>
  <c r="AC197" i="26"/>
  <c r="U198" i="26"/>
  <c r="Y198" i="26"/>
  <c r="AC198" i="26"/>
  <c r="U199" i="26"/>
  <c r="Y199" i="26"/>
  <c r="AC199" i="26"/>
  <c r="U200" i="26"/>
  <c r="Y200" i="26"/>
  <c r="AC200" i="26"/>
  <c r="U178" i="26"/>
  <c r="Y178" i="26"/>
  <c r="AC178" i="26"/>
  <c r="U179" i="26"/>
  <c r="Y179" i="26"/>
  <c r="AC179" i="26"/>
  <c r="U180" i="26"/>
  <c r="Y180" i="26"/>
  <c r="AC180" i="26"/>
  <c r="U181" i="26"/>
  <c r="Y181" i="26"/>
  <c r="AC181" i="26"/>
  <c r="U182" i="26"/>
  <c r="Y182" i="26"/>
  <c r="AC182" i="26"/>
  <c r="U183" i="26"/>
  <c r="Y183" i="26"/>
  <c r="AC183" i="26"/>
  <c r="U184" i="26"/>
  <c r="Y184" i="26"/>
  <c r="AC184" i="26"/>
  <c r="U185" i="26"/>
  <c r="Y185" i="26"/>
  <c r="AC185" i="26"/>
  <c r="U186" i="26"/>
  <c r="Y186" i="26"/>
  <c r="AC186" i="26"/>
  <c r="U187" i="26"/>
  <c r="Y187" i="26"/>
  <c r="AC187" i="26"/>
  <c r="AC177" i="26"/>
  <c r="Y177" i="26"/>
  <c r="U177" i="26"/>
  <c r="AG211" i="26"/>
  <c r="AG226" i="26"/>
  <c r="AH226" i="26"/>
  <c r="AI226" i="26"/>
  <c r="AG227" i="26"/>
  <c r="AH227" i="26"/>
  <c r="AI227" i="26"/>
  <c r="AG228" i="26"/>
  <c r="AH228" i="26"/>
  <c r="AI228" i="26"/>
  <c r="AG229" i="26"/>
  <c r="AH229" i="26"/>
  <c r="AI229" i="26"/>
  <c r="AG230" i="26"/>
  <c r="AH230" i="26"/>
  <c r="AI230" i="26"/>
  <c r="AG231" i="26"/>
  <c r="AH231" i="26"/>
  <c r="AI231" i="26"/>
  <c r="AG232" i="26"/>
  <c r="AH232" i="26"/>
  <c r="AI232" i="26"/>
  <c r="AG233" i="26"/>
  <c r="AH233" i="26"/>
  <c r="AI233" i="26"/>
  <c r="AG234" i="26"/>
  <c r="AH234" i="26"/>
  <c r="AI234" i="26"/>
  <c r="AG212" i="26"/>
  <c r="AH212" i="26"/>
  <c r="AI212" i="26"/>
  <c r="AG213" i="26"/>
  <c r="AH213" i="26"/>
  <c r="AI213" i="26"/>
  <c r="AG214" i="26"/>
  <c r="AH214" i="26"/>
  <c r="AI214" i="26"/>
  <c r="AG215" i="26"/>
  <c r="AH215" i="26"/>
  <c r="AI215" i="26"/>
  <c r="AG216" i="26"/>
  <c r="AH216" i="26"/>
  <c r="AI216" i="26"/>
  <c r="AG217" i="26"/>
  <c r="AH217" i="26"/>
  <c r="AI217" i="26"/>
  <c r="AG218" i="26"/>
  <c r="AH218" i="26"/>
  <c r="AI218" i="26"/>
  <c r="AG219" i="26"/>
  <c r="AH219" i="26"/>
  <c r="AI219" i="26"/>
  <c r="AG220" i="26"/>
  <c r="AH220" i="26"/>
  <c r="AI220" i="26"/>
  <c r="AG221" i="26"/>
  <c r="AH221" i="26"/>
  <c r="AI221" i="26"/>
  <c r="AG222" i="26"/>
  <c r="AH222" i="26"/>
  <c r="AI222" i="26"/>
  <c r="AG223" i="26"/>
  <c r="AH223" i="26"/>
  <c r="AI223" i="26"/>
  <c r="AG224" i="26"/>
  <c r="AH224" i="26"/>
  <c r="AI224" i="26"/>
  <c r="AG225" i="26"/>
  <c r="AH225" i="26"/>
  <c r="AI225" i="26"/>
  <c r="K235" i="26"/>
  <c r="AG144" i="26"/>
  <c r="AG146" i="26"/>
  <c r="U176" i="26"/>
  <c r="AG176" i="26"/>
  <c r="AG177" i="26"/>
  <c r="AG143" i="26"/>
  <c r="AC176" i="26"/>
  <c r="AG178" i="26"/>
  <c r="AG179" i="26"/>
  <c r="AG180" i="26"/>
  <c r="AG181" i="26"/>
  <c r="AG182" i="26"/>
  <c r="AG183" i="26"/>
  <c r="AG184" i="26"/>
  <c r="AG185" i="26"/>
  <c r="AG186" i="26"/>
  <c r="AG187" i="26"/>
  <c r="AG188" i="26"/>
  <c r="AG189" i="26"/>
  <c r="AG190" i="26"/>
  <c r="AG191" i="26"/>
  <c r="AG192" i="26"/>
  <c r="AG193" i="26"/>
  <c r="AG194" i="26"/>
  <c r="AG195" i="26"/>
  <c r="AG196" i="26"/>
  <c r="AG197" i="26"/>
  <c r="AG198" i="26"/>
  <c r="AG199" i="26"/>
  <c r="AG200" i="26"/>
  <c r="AG201" i="26"/>
  <c r="AG202" i="26"/>
  <c r="AG203" i="26"/>
  <c r="AG204" i="26"/>
  <c r="AG205" i="26"/>
  <c r="AG206" i="26"/>
  <c r="AG207" i="26"/>
  <c r="AH177" i="26"/>
  <c r="AI177" i="26" s="1"/>
  <c r="AH186" i="26"/>
  <c r="AI186" i="26" s="1"/>
  <c r="AH187" i="26"/>
  <c r="AI187" i="26" s="1"/>
  <c r="AH188" i="26"/>
  <c r="AI188" i="26" s="1"/>
  <c r="AH189" i="26"/>
  <c r="AI189" i="26" s="1"/>
  <c r="AH190" i="26"/>
  <c r="AI190" i="26" s="1"/>
  <c r="AH191" i="26"/>
  <c r="AI191" i="26" s="1"/>
  <c r="AH192" i="26"/>
  <c r="AI192" i="26" s="1"/>
  <c r="AH193" i="26"/>
  <c r="AI193" i="26" s="1"/>
  <c r="AH194" i="26"/>
  <c r="AI194" i="26" s="1"/>
  <c r="AH195" i="26"/>
  <c r="AI195" i="26" s="1"/>
  <c r="AH196" i="26"/>
  <c r="AI196" i="26" s="1"/>
  <c r="AH197" i="26"/>
  <c r="AI197" i="26" s="1"/>
  <c r="AH198" i="26"/>
  <c r="AI198" i="26" s="1"/>
  <c r="AH199" i="26"/>
  <c r="AI199" i="26" s="1"/>
  <c r="AH200" i="26"/>
  <c r="AI200" i="26" s="1"/>
  <c r="AH201" i="26"/>
  <c r="AI201" i="26" s="1"/>
  <c r="AH202" i="26"/>
  <c r="AI202" i="26" s="1"/>
  <c r="AH203" i="26"/>
  <c r="AI203" i="26" s="1"/>
  <c r="AH204" i="26"/>
  <c r="AI204" i="26" s="1"/>
  <c r="AH205" i="26"/>
  <c r="AI205" i="26" s="1"/>
  <c r="AH206" i="26"/>
  <c r="AI206" i="26" s="1"/>
  <c r="AH207" i="26"/>
  <c r="AI207" i="26" s="1"/>
  <c r="AH180" i="26"/>
  <c r="AI180" i="26" s="1"/>
  <c r="AH181" i="26"/>
  <c r="AI181" i="26" s="1"/>
  <c r="AH182" i="26"/>
  <c r="AI182" i="26" s="1"/>
  <c r="AH183" i="26"/>
  <c r="AI183" i="26" s="1"/>
  <c r="AH184" i="26"/>
  <c r="AI184" i="26" s="1"/>
  <c r="AH185" i="26"/>
  <c r="AI185" i="26" s="1"/>
  <c r="AH178" i="26"/>
  <c r="AI178" i="26" s="1"/>
  <c r="AH179" i="26"/>
  <c r="AI179" i="26" s="1"/>
  <c r="K208" i="26"/>
  <c r="K174" i="26"/>
  <c r="AG104" i="26"/>
  <c r="AG105" i="26"/>
  <c r="AG106" i="26"/>
  <c r="AC104" i="26"/>
  <c r="AC105" i="26"/>
  <c r="AC106" i="26"/>
  <c r="Y104" i="26"/>
  <c r="Y105" i="26"/>
  <c r="Y106" i="26"/>
  <c r="U104" i="26"/>
  <c r="U105" i="26"/>
  <c r="U106" i="26"/>
  <c r="K107" i="26"/>
  <c r="U37" i="26"/>
  <c r="U38" i="26"/>
  <c r="U39" i="26"/>
  <c r="AG24" i="26"/>
  <c r="AG25" i="26"/>
  <c r="AG26" i="26"/>
  <c r="AG27" i="26"/>
  <c r="AG28" i="26"/>
  <c r="AG29" i="26"/>
  <c r="AG30" i="26"/>
  <c r="AG31" i="26"/>
  <c r="AC25" i="26"/>
  <c r="AC26" i="26"/>
  <c r="AC27" i="26"/>
  <c r="AC28" i="26"/>
  <c r="AC29" i="26"/>
  <c r="AC30" i="26"/>
  <c r="AC31" i="26"/>
  <c r="Y25" i="26"/>
  <c r="Y26" i="26"/>
  <c r="Y27" i="26"/>
  <c r="Y28" i="26"/>
  <c r="Y29" i="26"/>
  <c r="Y30" i="26"/>
  <c r="Y31" i="26"/>
  <c r="U25" i="26"/>
  <c r="AH25" i="26" s="1"/>
  <c r="AI25" i="26" s="1"/>
  <c r="U26" i="26"/>
  <c r="AH26" i="26" s="1"/>
  <c r="AI26" i="26" s="1"/>
  <c r="U27" i="26"/>
  <c r="AH27" i="26" s="1"/>
  <c r="AI27" i="26" s="1"/>
  <c r="U28" i="26"/>
  <c r="AH28" i="26" s="1"/>
  <c r="AI28" i="26" s="1"/>
  <c r="U29" i="26"/>
  <c r="AH29" i="26" s="1"/>
  <c r="AI29" i="26" s="1"/>
  <c r="U30" i="26"/>
  <c r="AH30" i="26" s="1"/>
  <c r="AI30" i="26" s="1"/>
  <c r="U31" i="26"/>
  <c r="AH31" i="26" s="1"/>
  <c r="AI31" i="26" s="1"/>
  <c r="K24" i="26"/>
  <c r="Z17" i="26"/>
  <c r="AC16" i="26"/>
  <c r="AE225" i="23"/>
  <c r="AG215" i="23"/>
  <c r="AH215" i="23"/>
  <c r="AI215" i="23"/>
  <c r="AG216" i="23"/>
  <c r="AH216" i="23"/>
  <c r="AI216" i="23"/>
  <c r="AG217" i="23"/>
  <c r="AH217" i="23"/>
  <c r="AI217" i="23"/>
  <c r="AG218" i="23"/>
  <c r="AH218" i="23"/>
  <c r="AI218" i="23"/>
  <c r="AG219" i="23"/>
  <c r="AH219" i="23"/>
  <c r="AI219" i="23"/>
  <c r="AG220" i="23"/>
  <c r="AH220" i="23"/>
  <c r="AI220" i="23"/>
  <c r="AG221" i="23"/>
  <c r="AH221" i="23"/>
  <c r="AI221" i="23"/>
  <c r="AG222" i="23"/>
  <c r="AH222" i="23"/>
  <c r="AI222" i="23"/>
  <c r="AG223" i="23"/>
  <c r="AH223" i="23"/>
  <c r="AI223" i="23"/>
  <c r="AG224" i="23"/>
  <c r="AH224" i="23"/>
  <c r="AI224" i="23"/>
  <c r="XFD225" i="23"/>
  <c r="AF225" i="23"/>
  <c r="AD225" i="23"/>
  <c r="AC224" i="23"/>
  <c r="Y224" i="23"/>
  <c r="U224" i="23"/>
  <c r="K225" i="23"/>
  <c r="AC219" i="23"/>
  <c r="AC220" i="23"/>
  <c r="AC221" i="23"/>
  <c r="AC222" i="23"/>
  <c r="AC223" i="23"/>
  <c r="AC215" i="23"/>
  <c r="AC216" i="23"/>
  <c r="AC217" i="23"/>
  <c r="AC218" i="23"/>
  <c r="Y222" i="23"/>
  <c r="Y223" i="23"/>
  <c r="Y215" i="23"/>
  <c r="Y216" i="23"/>
  <c r="Y217" i="23"/>
  <c r="Y218" i="23"/>
  <c r="Y219" i="23"/>
  <c r="Y220" i="23"/>
  <c r="Y221" i="23"/>
  <c r="U215" i="23"/>
  <c r="U216" i="23"/>
  <c r="U217" i="23"/>
  <c r="U218" i="23"/>
  <c r="U219" i="23"/>
  <c r="U220" i="23"/>
  <c r="U221" i="23"/>
  <c r="U222" i="23"/>
  <c r="U223" i="23"/>
  <c r="AF212" i="23"/>
  <c r="AE212" i="23"/>
  <c r="AD212" i="23"/>
  <c r="AG193" i="23"/>
  <c r="AG194" i="23"/>
  <c r="AG195" i="23"/>
  <c r="AG196" i="23"/>
  <c r="AG197" i="23"/>
  <c r="AG198" i="23"/>
  <c r="AG199" i="23"/>
  <c r="AG200" i="23"/>
  <c r="AG201" i="23"/>
  <c r="AG202" i="23"/>
  <c r="AG203" i="23"/>
  <c r="AG204" i="23"/>
  <c r="AG205" i="23"/>
  <c r="AG206" i="23"/>
  <c r="AG207" i="23"/>
  <c r="AG208" i="23"/>
  <c r="AG209" i="23"/>
  <c r="AG210" i="23"/>
  <c r="AG211" i="23"/>
  <c r="AC209" i="23"/>
  <c r="AC210" i="23"/>
  <c r="AC211" i="23"/>
  <c r="AC202" i="23"/>
  <c r="AC203" i="23"/>
  <c r="AC204" i="23"/>
  <c r="AC205" i="23"/>
  <c r="AC206" i="23"/>
  <c r="AC207" i="23"/>
  <c r="AC208" i="23"/>
  <c r="AC193" i="23"/>
  <c r="AC194" i="23"/>
  <c r="AC195" i="23"/>
  <c r="AC196" i="23"/>
  <c r="AC197" i="23"/>
  <c r="AC198" i="23"/>
  <c r="AC199" i="23"/>
  <c r="AC200" i="23"/>
  <c r="AC201" i="23"/>
  <c r="Y209" i="23"/>
  <c r="Y210" i="23"/>
  <c r="Y211" i="23"/>
  <c r="Y201" i="23"/>
  <c r="Y202" i="23"/>
  <c r="Y203" i="23"/>
  <c r="Y204" i="23"/>
  <c r="Y205" i="23"/>
  <c r="Y206" i="23"/>
  <c r="Y207" i="23"/>
  <c r="Y208" i="23"/>
  <c r="Y193" i="23"/>
  <c r="Y194" i="23"/>
  <c r="Y195" i="23"/>
  <c r="Y196" i="23"/>
  <c r="Y197" i="23"/>
  <c r="Y198" i="23"/>
  <c r="Y199" i="23"/>
  <c r="Y200" i="23"/>
  <c r="U207" i="23"/>
  <c r="AH207" i="23" s="1"/>
  <c r="AI207" i="23" s="1"/>
  <c r="U208" i="23"/>
  <c r="AH208" i="23" s="1"/>
  <c r="AI208" i="23" s="1"/>
  <c r="U209" i="23"/>
  <c r="AH209" i="23" s="1"/>
  <c r="AI209" i="23" s="1"/>
  <c r="U210" i="23"/>
  <c r="AH210" i="23" s="1"/>
  <c r="AI210" i="23" s="1"/>
  <c r="U211" i="23"/>
  <c r="AH211" i="23" s="1"/>
  <c r="AI211" i="23" s="1"/>
  <c r="U201" i="23"/>
  <c r="AH201" i="23" s="1"/>
  <c r="AI201" i="23" s="1"/>
  <c r="U202" i="23"/>
  <c r="AH202" i="23" s="1"/>
  <c r="AI202" i="23" s="1"/>
  <c r="U203" i="23"/>
  <c r="AH203" i="23" s="1"/>
  <c r="AI203" i="23" s="1"/>
  <c r="U204" i="23"/>
  <c r="AH204" i="23" s="1"/>
  <c r="AI204" i="23" s="1"/>
  <c r="U205" i="23"/>
  <c r="AH205" i="23" s="1"/>
  <c r="AI205" i="23" s="1"/>
  <c r="U206" i="23"/>
  <c r="AH206" i="23" s="1"/>
  <c r="AI206" i="23" s="1"/>
  <c r="U193" i="23"/>
  <c r="AH193" i="23" s="1"/>
  <c r="AI193" i="23" s="1"/>
  <c r="U194" i="23"/>
  <c r="AH194" i="23" s="1"/>
  <c r="AI194" i="23" s="1"/>
  <c r="U195" i="23"/>
  <c r="AH195" i="23" s="1"/>
  <c r="AI195" i="23" s="1"/>
  <c r="U196" i="23"/>
  <c r="AH196" i="23" s="1"/>
  <c r="AI196" i="23" s="1"/>
  <c r="U197" i="23"/>
  <c r="AH197" i="23" s="1"/>
  <c r="AI197" i="23" s="1"/>
  <c r="U198" i="23"/>
  <c r="AH198" i="23" s="1"/>
  <c r="AI198" i="23" s="1"/>
  <c r="U199" i="23"/>
  <c r="AH199" i="23" s="1"/>
  <c r="AI199" i="23" s="1"/>
  <c r="U200" i="23"/>
  <c r="AH200" i="23" s="1"/>
  <c r="AI200" i="23" s="1"/>
  <c r="AC192" i="23"/>
  <c r="Y192" i="23"/>
  <c r="U192" i="23"/>
  <c r="AG192" i="23"/>
  <c r="K212" i="23"/>
  <c r="AF186" i="23"/>
  <c r="AE186" i="23"/>
  <c r="AD186" i="23"/>
  <c r="AG176" i="23"/>
  <c r="AG177" i="23"/>
  <c r="AG178" i="23"/>
  <c r="AG179" i="23"/>
  <c r="AG180" i="23"/>
  <c r="AG181" i="23"/>
  <c r="AG182" i="23"/>
  <c r="AG183" i="23"/>
  <c r="AG184" i="23"/>
  <c r="AG185" i="23"/>
  <c r="AC176" i="23"/>
  <c r="AC177" i="23"/>
  <c r="AC178" i="23"/>
  <c r="AC179" i="23"/>
  <c r="AC180" i="23"/>
  <c r="AC181" i="23"/>
  <c r="AC182" i="23"/>
  <c r="AC183" i="23"/>
  <c r="AC184" i="23"/>
  <c r="AC185" i="23"/>
  <c r="Y182" i="23"/>
  <c r="Y183" i="23"/>
  <c r="Y184" i="23"/>
  <c r="Y185" i="23"/>
  <c r="Y176" i="23"/>
  <c r="Y177" i="23"/>
  <c r="Y178" i="23"/>
  <c r="Y179" i="23"/>
  <c r="Y180" i="23"/>
  <c r="Y181" i="23"/>
  <c r="U184" i="23"/>
  <c r="AH184" i="23" s="1"/>
  <c r="AI184" i="23" s="1"/>
  <c r="U185" i="23"/>
  <c r="AH185" i="23" s="1"/>
  <c r="AI185" i="23" s="1"/>
  <c r="U176" i="23"/>
  <c r="AH176" i="23" s="1"/>
  <c r="U177" i="23"/>
  <c r="AH177" i="23" s="1"/>
  <c r="U178" i="23"/>
  <c r="AH178" i="23" s="1"/>
  <c r="U179" i="23"/>
  <c r="AH179" i="23" s="1"/>
  <c r="U180" i="23"/>
  <c r="AH180" i="23" s="1"/>
  <c r="U181" i="23"/>
  <c r="AH181" i="23" s="1"/>
  <c r="U182" i="23"/>
  <c r="AH182" i="23" s="1"/>
  <c r="U183" i="23"/>
  <c r="AH183" i="23" s="1"/>
  <c r="AI183" i="23" s="1"/>
  <c r="K186" i="23"/>
  <c r="AF165" i="23"/>
  <c r="AG158" i="23"/>
  <c r="AG159" i="23"/>
  <c r="AG160" i="23"/>
  <c r="AG161" i="23"/>
  <c r="AG162" i="23"/>
  <c r="AG163" i="23"/>
  <c r="AG164" i="23"/>
  <c r="AC158" i="23"/>
  <c r="AC159" i="23"/>
  <c r="AC160" i="23"/>
  <c r="AC161" i="23"/>
  <c r="AC162" i="23"/>
  <c r="AC163" i="23"/>
  <c r="AC164" i="23"/>
  <c r="Y158" i="23"/>
  <c r="Y159" i="23"/>
  <c r="Y160" i="23"/>
  <c r="Y161" i="23"/>
  <c r="Y162" i="23"/>
  <c r="Y163" i="23"/>
  <c r="Y164" i="23"/>
  <c r="U158" i="23"/>
  <c r="AH158" i="23" s="1"/>
  <c r="AI158" i="23" s="1"/>
  <c r="U159" i="23"/>
  <c r="AH159" i="23" s="1"/>
  <c r="AI159" i="23" s="1"/>
  <c r="U160" i="23"/>
  <c r="AH160" i="23" s="1"/>
  <c r="AI160" i="23" s="1"/>
  <c r="U161" i="23"/>
  <c r="AH161" i="23" s="1"/>
  <c r="AI161" i="23" s="1"/>
  <c r="U162" i="23"/>
  <c r="AH162" i="23" s="1"/>
  <c r="AI162" i="23" s="1"/>
  <c r="U163" i="23"/>
  <c r="AH163" i="23" s="1"/>
  <c r="AI163" i="23" s="1"/>
  <c r="U164" i="23"/>
  <c r="AH164" i="23" s="1"/>
  <c r="AI164" i="23" s="1"/>
  <c r="K165" i="23"/>
  <c r="AD155" i="23"/>
  <c r="AE155" i="23"/>
  <c r="AF155" i="23"/>
  <c r="AG128" i="23"/>
  <c r="AG129" i="23"/>
  <c r="AG130" i="23"/>
  <c r="AG131" i="23"/>
  <c r="AG132" i="23"/>
  <c r="AG133" i="23"/>
  <c r="AG134" i="23"/>
  <c r="AG135" i="23"/>
  <c r="AG136" i="23"/>
  <c r="AG137" i="23"/>
  <c r="AG138" i="23"/>
  <c r="AG139" i="23"/>
  <c r="AG140" i="23"/>
  <c r="AG141" i="23"/>
  <c r="AG142" i="23"/>
  <c r="AG143" i="23"/>
  <c r="AG144" i="23"/>
  <c r="AG145" i="23"/>
  <c r="AG146" i="23"/>
  <c r="AG147" i="23"/>
  <c r="AG148" i="23"/>
  <c r="AG149" i="23"/>
  <c r="AG150" i="23"/>
  <c r="AG151" i="23"/>
  <c r="AG152" i="23"/>
  <c r="AG153" i="23"/>
  <c r="AG154" i="23"/>
  <c r="AC129" i="23"/>
  <c r="AC130" i="23"/>
  <c r="AC131" i="23"/>
  <c r="AC132" i="23"/>
  <c r="AC133" i="23"/>
  <c r="AC134" i="23"/>
  <c r="AC135" i="23"/>
  <c r="AC136" i="23"/>
  <c r="AC137" i="23"/>
  <c r="AC138" i="23"/>
  <c r="AC139" i="23"/>
  <c r="AC140" i="23"/>
  <c r="AC141" i="23"/>
  <c r="AC142" i="23"/>
  <c r="AC143" i="23"/>
  <c r="AC144" i="23"/>
  <c r="AC145" i="23"/>
  <c r="AC146" i="23"/>
  <c r="AC147" i="23"/>
  <c r="AC148" i="23"/>
  <c r="AC149" i="23"/>
  <c r="AC150" i="23"/>
  <c r="AC151" i="23"/>
  <c r="AC152" i="23"/>
  <c r="AC153" i="23"/>
  <c r="AC154" i="23"/>
  <c r="Y129" i="23"/>
  <c r="Y130" i="23"/>
  <c r="Y131" i="23"/>
  <c r="Y132" i="23"/>
  <c r="Y133" i="23"/>
  <c r="Y134" i="23"/>
  <c r="Y135" i="23"/>
  <c r="Y136" i="23"/>
  <c r="Y137" i="23"/>
  <c r="Y138" i="23"/>
  <c r="Y139" i="23"/>
  <c r="Y140" i="23"/>
  <c r="Y141" i="23"/>
  <c r="Y142" i="23"/>
  <c r="Y143" i="23"/>
  <c r="Y144" i="23"/>
  <c r="Y145" i="23"/>
  <c r="Y146" i="23"/>
  <c r="Y147" i="23"/>
  <c r="Y148" i="23"/>
  <c r="Y149" i="23"/>
  <c r="Y150" i="23"/>
  <c r="Y151" i="23"/>
  <c r="Y152" i="23"/>
  <c r="Y153" i="23"/>
  <c r="Y154" i="23"/>
  <c r="U129" i="23"/>
  <c r="AH129" i="23" s="1"/>
  <c r="AI129" i="23" s="1"/>
  <c r="U130" i="23"/>
  <c r="AH130" i="23" s="1"/>
  <c r="AI130" i="23" s="1"/>
  <c r="U131" i="23"/>
  <c r="AH131" i="23" s="1"/>
  <c r="AI131" i="23" s="1"/>
  <c r="U132" i="23"/>
  <c r="AH132" i="23" s="1"/>
  <c r="AI132" i="23" s="1"/>
  <c r="U133" i="23"/>
  <c r="AH133" i="23" s="1"/>
  <c r="AI133" i="23" s="1"/>
  <c r="U134" i="23"/>
  <c r="AH134" i="23" s="1"/>
  <c r="AI134" i="23" s="1"/>
  <c r="U135" i="23"/>
  <c r="AH135" i="23" s="1"/>
  <c r="AI135" i="23" s="1"/>
  <c r="U136" i="23"/>
  <c r="AH136" i="23" s="1"/>
  <c r="AI136" i="23" s="1"/>
  <c r="U137" i="23"/>
  <c r="AH137" i="23" s="1"/>
  <c r="AI137" i="23" s="1"/>
  <c r="U138" i="23"/>
  <c r="AH138" i="23" s="1"/>
  <c r="AI138" i="23" s="1"/>
  <c r="U139" i="23"/>
  <c r="AH139" i="23" s="1"/>
  <c r="AI139" i="23" s="1"/>
  <c r="U140" i="23"/>
  <c r="AH140" i="23" s="1"/>
  <c r="AI140" i="23" s="1"/>
  <c r="U141" i="23"/>
  <c r="AH141" i="23" s="1"/>
  <c r="AI141" i="23" s="1"/>
  <c r="U142" i="23"/>
  <c r="AH142" i="23" s="1"/>
  <c r="AI142" i="23" s="1"/>
  <c r="U143" i="23"/>
  <c r="AH143" i="23" s="1"/>
  <c r="AI143" i="23" s="1"/>
  <c r="U144" i="23"/>
  <c r="AH144" i="23" s="1"/>
  <c r="AI144" i="23" s="1"/>
  <c r="U145" i="23"/>
  <c r="AH145" i="23" s="1"/>
  <c r="AI145" i="23" s="1"/>
  <c r="U146" i="23"/>
  <c r="AH146" i="23" s="1"/>
  <c r="AI146" i="23" s="1"/>
  <c r="U147" i="23"/>
  <c r="AH147" i="23" s="1"/>
  <c r="AI147" i="23" s="1"/>
  <c r="U148" i="23"/>
  <c r="AH148" i="23" s="1"/>
  <c r="AI148" i="23" s="1"/>
  <c r="U149" i="23"/>
  <c r="AH149" i="23" s="1"/>
  <c r="AI149" i="23" s="1"/>
  <c r="U150" i="23"/>
  <c r="AH150" i="23" s="1"/>
  <c r="AI150" i="23" s="1"/>
  <c r="U151" i="23"/>
  <c r="AH151" i="23" s="1"/>
  <c r="AI151" i="23" s="1"/>
  <c r="U152" i="23"/>
  <c r="AH152" i="23" s="1"/>
  <c r="AI152" i="23" s="1"/>
  <c r="U153" i="23"/>
  <c r="AH153" i="23" s="1"/>
  <c r="AI153" i="23" s="1"/>
  <c r="U154" i="23"/>
  <c r="AH154" i="23" s="1"/>
  <c r="AI154" i="23" s="1"/>
  <c r="K155" i="23"/>
  <c r="AE78" i="23"/>
  <c r="AG59" i="23"/>
  <c r="AG60" i="23"/>
  <c r="AG61" i="23"/>
  <c r="AG62" i="23"/>
  <c r="AG63" i="23"/>
  <c r="AG64" i="23"/>
  <c r="AG65" i="23"/>
  <c r="AG66" i="23"/>
  <c r="AG67" i="23"/>
  <c r="AG68" i="23"/>
  <c r="AG69" i="23"/>
  <c r="AG70" i="23"/>
  <c r="AG71" i="23"/>
  <c r="AG72" i="23"/>
  <c r="AG73" i="23"/>
  <c r="AG74" i="23"/>
  <c r="AG75" i="23"/>
  <c r="AG76" i="23"/>
  <c r="AG77" i="23"/>
  <c r="AC59" i="23"/>
  <c r="AC60" i="23"/>
  <c r="AC61" i="23"/>
  <c r="AC62" i="23"/>
  <c r="AC63" i="23"/>
  <c r="AC64" i="23"/>
  <c r="AC65" i="23"/>
  <c r="AC66" i="23"/>
  <c r="AC67" i="23"/>
  <c r="AC68" i="23"/>
  <c r="AC69" i="23"/>
  <c r="AC70" i="23"/>
  <c r="AC71" i="23"/>
  <c r="AC72" i="23"/>
  <c r="AC73" i="23"/>
  <c r="AC74" i="23"/>
  <c r="AC75" i="23"/>
  <c r="AC76" i="23"/>
  <c r="AC77" i="23"/>
  <c r="Y59" i="23"/>
  <c r="Y60" i="23"/>
  <c r="Y61" i="23"/>
  <c r="Y62" i="23"/>
  <c r="Y63" i="23"/>
  <c r="Y64" i="23"/>
  <c r="Y65" i="23"/>
  <c r="Y66" i="23"/>
  <c r="Y67" i="23"/>
  <c r="Y68" i="23"/>
  <c r="Y69" i="23"/>
  <c r="Y70" i="23"/>
  <c r="Y71" i="23"/>
  <c r="Y72" i="23"/>
  <c r="Y73" i="23"/>
  <c r="Y74" i="23"/>
  <c r="Y75" i="23"/>
  <c r="Y76" i="23"/>
  <c r="Y77" i="23"/>
  <c r="U59" i="23"/>
  <c r="AH59" i="23" s="1"/>
  <c r="AI59" i="23" s="1"/>
  <c r="U60" i="23"/>
  <c r="AH60" i="23" s="1"/>
  <c r="AI60" i="23" s="1"/>
  <c r="U61" i="23"/>
  <c r="AH61" i="23" s="1"/>
  <c r="AI61" i="23" s="1"/>
  <c r="U62" i="23"/>
  <c r="AH62" i="23" s="1"/>
  <c r="AI62" i="23" s="1"/>
  <c r="U63" i="23"/>
  <c r="AH63" i="23" s="1"/>
  <c r="AI63" i="23" s="1"/>
  <c r="U64" i="23"/>
  <c r="AH64" i="23" s="1"/>
  <c r="AI64" i="23" s="1"/>
  <c r="U65" i="23"/>
  <c r="AH65" i="23" s="1"/>
  <c r="AI65" i="23" s="1"/>
  <c r="U66" i="23"/>
  <c r="AH66" i="23" s="1"/>
  <c r="AI66" i="23" s="1"/>
  <c r="U67" i="23"/>
  <c r="AH67" i="23" s="1"/>
  <c r="AI67" i="23" s="1"/>
  <c r="U68" i="23"/>
  <c r="AH68" i="23" s="1"/>
  <c r="AI68" i="23" s="1"/>
  <c r="U69" i="23"/>
  <c r="AH69" i="23" s="1"/>
  <c r="AI69" i="23" s="1"/>
  <c r="U70" i="23"/>
  <c r="AH70" i="23" s="1"/>
  <c r="AI70" i="23" s="1"/>
  <c r="U71" i="23"/>
  <c r="AH71" i="23" s="1"/>
  <c r="AI71" i="23" s="1"/>
  <c r="U72" i="23"/>
  <c r="AH72" i="23" s="1"/>
  <c r="AI72" i="23" s="1"/>
  <c r="U73" i="23"/>
  <c r="AH73" i="23" s="1"/>
  <c r="AI73" i="23" s="1"/>
  <c r="U74" i="23"/>
  <c r="AH74" i="23" s="1"/>
  <c r="AI74" i="23" s="1"/>
  <c r="U75" i="23"/>
  <c r="AH75" i="23" s="1"/>
  <c r="AI75" i="23" s="1"/>
  <c r="U76" i="23"/>
  <c r="AH76" i="23" s="1"/>
  <c r="AI76" i="23" s="1"/>
  <c r="U77" i="23"/>
  <c r="AH77" i="23" s="1"/>
  <c r="AI77" i="23" s="1"/>
  <c r="K78" i="23"/>
  <c r="K56" i="23"/>
  <c r="AH111" i="21"/>
  <c r="AE106" i="21"/>
  <c r="AF106" i="21"/>
  <c r="AG106" i="21"/>
  <c r="AH106" i="21"/>
  <c r="AD106" i="21"/>
  <c r="AG101" i="21"/>
  <c r="AH101" i="21"/>
  <c r="AI101" i="21"/>
  <c r="AG102" i="21"/>
  <c r="AH102" i="21"/>
  <c r="AI102" i="21"/>
  <c r="AG103" i="21"/>
  <c r="AH103" i="21"/>
  <c r="AI103" i="21"/>
  <c r="AG104" i="21"/>
  <c r="AH104" i="21"/>
  <c r="AI104" i="21"/>
  <c r="AG105" i="21"/>
  <c r="AH105" i="21"/>
  <c r="AI105" i="21"/>
  <c r="AG93" i="21"/>
  <c r="AH93" i="21"/>
  <c r="AI93" i="21"/>
  <c r="AG94" i="21"/>
  <c r="AH94" i="21"/>
  <c r="AI94" i="21"/>
  <c r="AG95" i="21"/>
  <c r="AH95" i="21"/>
  <c r="AI95" i="21"/>
  <c r="AG96" i="21"/>
  <c r="AH96" i="21"/>
  <c r="AI96" i="21"/>
  <c r="AG97" i="21"/>
  <c r="AH97" i="21"/>
  <c r="AI97" i="21"/>
  <c r="AG98" i="21"/>
  <c r="AH98" i="21"/>
  <c r="AI98" i="21"/>
  <c r="AG99" i="21"/>
  <c r="AH99" i="21"/>
  <c r="AI99" i="21"/>
  <c r="AG100" i="21"/>
  <c r="AH100" i="21"/>
  <c r="AI100" i="21"/>
  <c r="AI92" i="21"/>
  <c r="AC93" i="21"/>
  <c r="AC94" i="21"/>
  <c r="AC95" i="21"/>
  <c r="AC96" i="21"/>
  <c r="AC97" i="21"/>
  <c r="AC98" i="21"/>
  <c r="AC99" i="21"/>
  <c r="AC100" i="21"/>
  <c r="AC101" i="21"/>
  <c r="AC102" i="21"/>
  <c r="AC103" i="21"/>
  <c r="AC104" i="21"/>
  <c r="AC105" i="21"/>
  <c r="Y99" i="21"/>
  <c r="Y100" i="21"/>
  <c r="Y101" i="21"/>
  <c r="Y102" i="21"/>
  <c r="Y103" i="21"/>
  <c r="Y104" i="21"/>
  <c r="Y105" i="21"/>
  <c r="Y93" i="21"/>
  <c r="Y94" i="21"/>
  <c r="Y95" i="21"/>
  <c r="Y96" i="21"/>
  <c r="Y97" i="21"/>
  <c r="Y98" i="21"/>
  <c r="U93" i="21"/>
  <c r="U94" i="21"/>
  <c r="U95" i="21"/>
  <c r="U96" i="21"/>
  <c r="U97" i="21"/>
  <c r="U98" i="21"/>
  <c r="U99" i="21"/>
  <c r="U100" i="21"/>
  <c r="U101" i="21"/>
  <c r="U102" i="21"/>
  <c r="U103" i="21"/>
  <c r="U104" i="21"/>
  <c r="U105" i="21"/>
  <c r="K106" i="21"/>
  <c r="AG89" i="21"/>
  <c r="AE90" i="21"/>
  <c r="AF90" i="21"/>
  <c r="AD90" i="21"/>
  <c r="AC89" i="21"/>
  <c r="Y89" i="21"/>
  <c r="U89" i="21"/>
  <c r="AH89" i="21" s="1"/>
  <c r="K90" i="21"/>
  <c r="K86" i="21"/>
  <c r="AG85" i="21"/>
  <c r="AE86" i="21"/>
  <c r="AC85" i="21"/>
  <c r="Y85" i="21"/>
  <c r="U85" i="21"/>
  <c r="AH85" i="21" s="1"/>
  <c r="AI85" i="21" s="1"/>
  <c r="J82" i="21"/>
  <c r="J79" i="21"/>
  <c r="K76" i="21"/>
  <c r="J76" i="21"/>
  <c r="AG70" i="21"/>
  <c r="AG71" i="21"/>
  <c r="AG72" i="21"/>
  <c r="AF73" i="21"/>
  <c r="AE73" i="21"/>
  <c r="AD73" i="21"/>
  <c r="AC70" i="21"/>
  <c r="AC71" i="21"/>
  <c r="AC72" i="21"/>
  <c r="Y70" i="21"/>
  <c r="Y71" i="21"/>
  <c r="Y72" i="21"/>
  <c r="U70" i="21"/>
  <c r="AH70" i="21" s="1"/>
  <c r="AI70" i="21" s="1"/>
  <c r="U71" i="21"/>
  <c r="AH71" i="21" s="1"/>
  <c r="AI71" i="21" s="1"/>
  <c r="U72" i="21"/>
  <c r="AH72" i="21" s="1"/>
  <c r="AI72" i="21" s="1"/>
  <c r="K73" i="21"/>
  <c r="J73" i="21"/>
  <c r="AG65" i="21"/>
  <c r="AG66" i="21"/>
  <c r="AC65" i="21"/>
  <c r="AC66" i="21"/>
  <c r="Y65" i="21"/>
  <c r="Y66" i="21"/>
  <c r="U65" i="21"/>
  <c r="AH65" i="21" s="1"/>
  <c r="AI65" i="21" s="1"/>
  <c r="U66" i="21"/>
  <c r="AH66" i="21" s="1"/>
  <c r="AI66" i="21" s="1"/>
  <c r="AF67" i="21"/>
  <c r="AE67" i="21"/>
  <c r="AD67" i="21"/>
  <c r="K67" i="21"/>
  <c r="AF62" i="21"/>
  <c r="AE62" i="21"/>
  <c r="AD62" i="21"/>
  <c r="AG56" i="21"/>
  <c r="AG57" i="21"/>
  <c r="AG58" i="21"/>
  <c r="AG59" i="21"/>
  <c r="AG60" i="21"/>
  <c r="AG61" i="21"/>
  <c r="AC56" i="21"/>
  <c r="AC57" i="21"/>
  <c r="AC58" i="21"/>
  <c r="AC59" i="21"/>
  <c r="AC60" i="21"/>
  <c r="AC61" i="21"/>
  <c r="Y56" i="21"/>
  <c r="Y57" i="21"/>
  <c r="Y58" i="21"/>
  <c r="Y59" i="21"/>
  <c r="Y60" i="21"/>
  <c r="Y61" i="21"/>
  <c r="U56" i="21"/>
  <c r="AH56" i="21" s="1"/>
  <c r="AI56" i="21" s="1"/>
  <c r="U57" i="21"/>
  <c r="AH57" i="21" s="1"/>
  <c r="AI57" i="21" s="1"/>
  <c r="U58" i="21"/>
  <c r="AH58" i="21" s="1"/>
  <c r="AI58" i="21" s="1"/>
  <c r="U59" i="21"/>
  <c r="AH59" i="21" s="1"/>
  <c r="AI59" i="21" s="1"/>
  <c r="U60" i="21"/>
  <c r="AH60" i="21" s="1"/>
  <c r="AI60" i="21" s="1"/>
  <c r="U61" i="21"/>
  <c r="AH61" i="21" s="1"/>
  <c r="AI61" i="21" s="1"/>
  <c r="K62" i="21"/>
  <c r="AG51" i="21"/>
  <c r="AG52" i="21"/>
  <c r="AF53" i="21"/>
  <c r="AE53" i="21"/>
  <c r="AD53" i="21"/>
  <c r="AC51" i="21"/>
  <c r="AC52" i="21"/>
  <c r="Y51" i="21"/>
  <c r="Y52" i="21"/>
  <c r="U51" i="21"/>
  <c r="AH51" i="21" s="1"/>
  <c r="AI51" i="21" s="1"/>
  <c r="U52" i="21"/>
  <c r="AH52" i="21" s="1"/>
  <c r="AI52" i="21" s="1"/>
  <c r="K53" i="21"/>
  <c r="AF48" i="21"/>
  <c r="AG46" i="21"/>
  <c r="AG47" i="21"/>
  <c r="AE48" i="21"/>
  <c r="AD48" i="21"/>
  <c r="AC46" i="21"/>
  <c r="AC47" i="21"/>
  <c r="Y46" i="21"/>
  <c r="Y47" i="21"/>
  <c r="U46" i="21"/>
  <c r="AH46" i="21" s="1"/>
  <c r="AI46" i="21" s="1"/>
  <c r="U47" i="21"/>
  <c r="AH47" i="21" s="1"/>
  <c r="AI47" i="21" s="1"/>
  <c r="K48" i="21"/>
  <c r="AH521" i="19"/>
  <c r="AG521" i="19"/>
  <c r="AF521" i="19"/>
  <c r="AE521" i="19"/>
  <c r="AD521" i="19"/>
  <c r="AG480" i="19"/>
  <c r="AH480" i="19"/>
  <c r="AI480" i="19"/>
  <c r="AG481" i="19"/>
  <c r="AH481" i="19"/>
  <c r="AI481" i="19"/>
  <c r="AG482" i="19"/>
  <c r="AH482" i="19"/>
  <c r="AI482" i="19"/>
  <c r="AG483" i="19"/>
  <c r="AH483" i="19"/>
  <c r="AI483" i="19"/>
  <c r="AG484" i="19"/>
  <c r="AH484" i="19"/>
  <c r="AI484" i="19"/>
  <c r="AG485" i="19"/>
  <c r="AH485" i="19"/>
  <c r="AI485" i="19"/>
  <c r="AG486" i="19"/>
  <c r="AH486" i="19"/>
  <c r="AI486" i="19"/>
  <c r="AG487" i="19"/>
  <c r="AH487" i="19"/>
  <c r="AI487" i="19"/>
  <c r="AG488" i="19"/>
  <c r="AH488" i="19"/>
  <c r="AI488" i="19"/>
  <c r="AG489" i="19"/>
  <c r="AH489" i="19"/>
  <c r="AI489" i="19"/>
  <c r="AG490" i="19"/>
  <c r="AH490" i="19"/>
  <c r="AI490" i="19"/>
  <c r="AG491" i="19"/>
  <c r="AH491" i="19"/>
  <c r="AI491" i="19"/>
  <c r="AG492" i="19"/>
  <c r="AH492" i="19"/>
  <c r="AI492" i="19"/>
  <c r="AG493" i="19"/>
  <c r="AH493" i="19"/>
  <c r="AI493" i="19"/>
  <c r="AG494" i="19"/>
  <c r="AH494" i="19"/>
  <c r="AI494" i="19"/>
  <c r="AG495" i="19"/>
  <c r="AH495" i="19"/>
  <c r="AI495" i="19"/>
  <c r="AG496" i="19"/>
  <c r="AH496" i="19"/>
  <c r="AI496" i="19"/>
  <c r="AG497" i="19"/>
  <c r="AH497" i="19"/>
  <c r="AI497" i="19"/>
  <c r="AG498" i="19"/>
  <c r="AH498" i="19"/>
  <c r="AI498" i="19"/>
  <c r="AG499" i="19"/>
  <c r="AH499" i="19"/>
  <c r="AI499" i="19"/>
  <c r="AG500" i="19"/>
  <c r="AH500" i="19"/>
  <c r="AI500" i="19"/>
  <c r="AG501" i="19"/>
  <c r="AH501" i="19"/>
  <c r="AI501" i="19"/>
  <c r="AG502" i="19"/>
  <c r="AH502" i="19"/>
  <c r="AI502" i="19"/>
  <c r="AG503" i="19"/>
  <c r="AH503" i="19"/>
  <c r="AI503" i="19"/>
  <c r="AG504" i="19"/>
  <c r="AH504" i="19"/>
  <c r="AI504" i="19"/>
  <c r="AG505" i="19"/>
  <c r="AH505" i="19"/>
  <c r="AI505" i="19"/>
  <c r="AG506" i="19"/>
  <c r="AH506" i="19"/>
  <c r="AI506" i="19"/>
  <c r="AG507" i="19"/>
  <c r="AH507" i="19"/>
  <c r="AI507" i="19"/>
  <c r="AG508" i="19"/>
  <c r="AH508" i="19"/>
  <c r="AI508" i="19"/>
  <c r="AG509" i="19"/>
  <c r="AH509" i="19"/>
  <c r="AI509" i="19"/>
  <c r="AG510" i="19"/>
  <c r="AH510" i="19"/>
  <c r="AI510" i="19"/>
  <c r="AG511" i="19"/>
  <c r="AH511" i="19"/>
  <c r="AI511" i="19"/>
  <c r="AG512" i="19"/>
  <c r="AH512" i="19"/>
  <c r="AI512" i="19"/>
  <c r="AG513" i="19"/>
  <c r="AH513" i="19"/>
  <c r="AI513" i="19"/>
  <c r="AG514" i="19"/>
  <c r="AH514" i="19"/>
  <c r="AI514" i="19"/>
  <c r="AG515" i="19"/>
  <c r="AH515" i="19"/>
  <c r="AI515" i="19"/>
  <c r="AG516" i="19"/>
  <c r="AH516" i="19"/>
  <c r="AI516" i="19"/>
  <c r="AG517" i="19"/>
  <c r="AH517" i="19"/>
  <c r="AI517" i="19"/>
  <c r="AG518" i="19"/>
  <c r="AH518" i="19"/>
  <c r="AI518" i="19"/>
  <c r="AG519" i="19"/>
  <c r="AH519" i="19"/>
  <c r="AI519" i="19"/>
  <c r="AG520" i="19"/>
  <c r="AH520" i="19"/>
  <c r="AI520" i="19"/>
  <c r="AI479" i="19"/>
  <c r="AH600" i="19"/>
  <c r="V600" i="19"/>
  <c r="W600" i="19"/>
  <c r="X600" i="19"/>
  <c r="Y600" i="19"/>
  <c r="Z600" i="19"/>
  <c r="AA600" i="19"/>
  <c r="AB600" i="19"/>
  <c r="AC600" i="19"/>
  <c r="AD600" i="19"/>
  <c r="AE600" i="19"/>
  <c r="AF600" i="19"/>
  <c r="AG600" i="19"/>
  <c r="AH599" i="19"/>
  <c r="AG599" i="19"/>
  <c r="AF599" i="19"/>
  <c r="AC599" i="19"/>
  <c r="Y599" i="19"/>
  <c r="U599" i="19"/>
  <c r="AH595" i="19"/>
  <c r="AG595" i="19"/>
  <c r="AG594" i="19"/>
  <c r="AH594" i="19"/>
  <c r="AI594" i="19"/>
  <c r="AG588" i="19"/>
  <c r="AH588" i="19"/>
  <c r="AI588" i="19"/>
  <c r="AG589" i="19"/>
  <c r="AH589" i="19"/>
  <c r="AI589" i="19"/>
  <c r="AG590" i="19"/>
  <c r="AH590" i="19"/>
  <c r="AI590" i="19"/>
  <c r="AG591" i="19"/>
  <c r="AH591" i="19"/>
  <c r="AI591" i="19"/>
  <c r="AG592" i="19"/>
  <c r="AH592" i="19"/>
  <c r="AI592" i="19"/>
  <c r="AG593" i="19"/>
  <c r="AH593" i="19"/>
  <c r="AI593" i="19"/>
  <c r="AG583" i="19"/>
  <c r="AH583" i="19"/>
  <c r="AI583" i="19"/>
  <c r="AG584" i="19"/>
  <c r="AH584" i="19"/>
  <c r="AI584" i="19"/>
  <c r="AG585" i="19"/>
  <c r="AH585" i="19"/>
  <c r="AI585" i="19"/>
  <c r="AG586" i="19"/>
  <c r="AH586" i="19"/>
  <c r="AI586" i="19"/>
  <c r="AG587" i="19"/>
  <c r="AH587" i="19"/>
  <c r="AI587" i="19"/>
  <c r="AG577" i="19"/>
  <c r="AH577" i="19"/>
  <c r="AI577" i="19"/>
  <c r="AG578" i="19"/>
  <c r="AH578" i="19"/>
  <c r="AI578" i="19"/>
  <c r="AG579" i="19"/>
  <c r="AH579" i="19"/>
  <c r="AI579" i="19"/>
  <c r="AG580" i="19"/>
  <c r="AH580" i="19"/>
  <c r="AI580" i="19"/>
  <c r="AG581" i="19"/>
  <c r="AH581" i="19"/>
  <c r="AI581" i="19"/>
  <c r="AG582" i="19"/>
  <c r="AH582" i="19"/>
  <c r="AI582" i="19"/>
  <c r="AG557" i="19"/>
  <c r="AH557" i="19"/>
  <c r="AI557" i="19"/>
  <c r="AG558" i="19"/>
  <c r="AH558" i="19"/>
  <c r="AI558" i="19"/>
  <c r="AG559" i="19"/>
  <c r="AH559" i="19"/>
  <c r="AI559" i="19"/>
  <c r="AG560" i="19"/>
  <c r="AH560" i="19"/>
  <c r="AI560" i="19"/>
  <c r="AG561" i="19"/>
  <c r="AH561" i="19"/>
  <c r="AI561" i="19"/>
  <c r="AG562" i="19"/>
  <c r="AH562" i="19"/>
  <c r="AI562" i="19"/>
  <c r="AG563" i="19"/>
  <c r="AH563" i="19"/>
  <c r="AI563" i="19"/>
  <c r="AG564" i="19"/>
  <c r="AH564" i="19"/>
  <c r="AI564" i="19"/>
  <c r="AG565" i="19"/>
  <c r="AH565" i="19"/>
  <c r="AI565" i="19"/>
  <c r="AG566" i="19"/>
  <c r="AH566" i="19"/>
  <c r="AI566" i="19"/>
  <c r="AG567" i="19"/>
  <c r="AH567" i="19"/>
  <c r="AI567" i="19"/>
  <c r="AG568" i="19"/>
  <c r="AH568" i="19"/>
  <c r="AI568" i="19"/>
  <c r="AG569" i="19"/>
  <c r="AH569" i="19"/>
  <c r="AI569" i="19"/>
  <c r="AG570" i="19"/>
  <c r="AH570" i="19"/>
  <c r="AI570" i="19"/>
  <c r="AG571" i="19"/>
  <c r="AH571" i="19"/>
  <c r="AI571" i="19"/>
  <c r="AG572" i="19"/>
  <c r="AH572" i="19"/>
  <c r="AI572" i="19"/>
  <c r="AG573" i="19"/>
  <c r="AH573" i="19"/>
  <c r="AI573" i="19"/>
  <c r="AG574" i="19"/>
  <c r="AH574" i="19"/>
  <c r="AI574" i="19"/>
  <c r="AG575" i="19"/>
  <c r="AH575" i="19"/>
  <c r="AI575" i="19"/>
  <c r="AG576" i="19"/>
  <c r="AH576" i="19"/>
  <c r="AI576" i="19"/>
  <c r="AF595" i="19"/>
  <c r="AE595" i="19"/>
  <c r="AD595" i="19"/>
  <c r="Y595" i="19"/>
  <c r="U595" i="19"/>
  <c r="Y586" i="19"/>
  <c r="AC586" i="19"/>
  <c r="Y587" i="19"/>
  <c r="AC587" i="19"/>
  <c r="Y588" i="19"/>
  <c r="AC588" i="19"/>
  <c r="Y589" i="19"/>
  <c r="AC589" i="19"/>
  <c r="Y590" i="19"/>
  <c r="AC590" i="19"/>
  <c r="Y591" i="19"/>
  <c r="AC591" i="19"/>
  <c r="Y592" i="19"/>
  <c r="AC592" i="19"/>
  <c r="Y593" i="19"/>
  <c r="AC593" i="19"/>
  <c r="Y594" i="19"/>
  <c r="AC594" i="19"/>
  <c r="Y576" i="19"/>
  <c r="AC576" i="19"/>
  <c r="Y577" i="19"/>
  <c r="AC577" i="19"/>
  <c r="Y578" i="19"/>
  <c r="AC578" i="19"/>
  <c r="Y579" i="19"/>
  <c r="AC579" i="19"/>
  <c r="Y580" i="19"/>
  <c r="AC580" i="19"/>
  <c r="Y581" i="19"/>
  <c r="AC581" i="19"/>
  <c r="Y582" i="19"/>
  <c r="AC582" i="19"/>
  <c r="Y583" i="19"/>
  <c r="AC583" i="19"/>
  <c r="Y584" i="19"/>
  <c r="AC584" i="19"/>
  <c r="Y585" i="19"/>
  <c r="AC585" i="19"/>
  <c r="Y567" i="19"/>
  <c r="AC567" i="19"/>
  <c r="Y568" i="19"/>
  <c r="AC568" i="19"/>
  <c r="Y569" i="19"/>
  <c r="AC569" i="19"/>
  <c r="Y570" i="19"/>
  <c r="AC570" i="19"/>
  <c r="Y571" i="19"/>
  <c r="AC571" i="19"/>
  <c r="Y572" i="19"/>
  <c r="AC572" i="19"/>
  <c r="Y573" i="19"/>
  <c r="AC573" i="19"/>
  <c r="Y574" i="19"/>
  <c r="AC574" i="19"/>
  <c r="Y575" i="19"/>
  <c r="AC575" i="19"/>
  <c r="AC557" i="19"/>
  <c r="AC558" i="19"/>
  <c r="AC559" i="19"/>
  <c r="AC560" i="19"/>
  <c r="AC561" i="19"/>
  <c r="AC562" i="19"/>
  <c r="AC563" i="19"/>
  <c r="AC564" i="19"/>
  <c r="AC565" i="19"/>
  <c r="AC566" i="19"/>
  <c r="Y557" i="19"/>
  <c r="Y558" i="19"/>
  <c r="Y559" i="19"/>
  <c r="Y560" i="19"/>
  <c r="Y561" i="19"/>
  <c r="Y562" i="19"/>
  <c r="Y563" i="19"/>
  <c r="Y564" i="19"/>
  <c r="Y565" i="19"/>
  <c r="Y566" i="19"/>
  <c r="U587" i="19"/>
  <c r="U588" i="19"/>
  <c r="U589" i="19"/>
  <c r="U590" i="19"/>
  <c r="U591" i="19"/>
  <c r="U592" i="19"/>
  <c r="U593" i="19"/>
  <c r="U594" i="19"/>
  <c r="U579" i="19"/>
  <c r="U580" i="19"/>
  <c r="U581" i="19"/>
  <c r="U582" i="19"/>
  <c r="U583" i="19"/>
  <c r="U584" i="19"/>
  <c r="U585" i="19"/>
  <c r="U586" i="19"/>
  <c r="U574" i="19"/>
  <c r="U575" i="19"/>
  <c r="U576" i="19"/>
  <c r="U577" i="19"/>
  <c r="U578" i="19"/>
  <c r="U567" i="19"/>
  <c r="U568" i="19"/>
  <c r="U569" i="19"/>
  <c r="U570" i="19"/>
  <c r="U571" i="19"/>
  <c r="U572" i="19"/>
  <c r="U573" i="19"/>
  <c r="U557" i="19"/>
  <c r="U558" i="19"/>
  <c r="U559" i="19"/>
  <c r="U560" i="19"/>
  <c r="U561" i="19"/>
  <c r="U562" i="19"/>
  <c r="U563" i="19"/>
  <c r="U564" i="19"/>
  <c r="U565" i="19"/>
  <c r="U566" i="19"/>
  <c r="K595" i="19"/>
  <c r="U480" i="19"/>
  <c r="Y480" i="19"/>
  <c r="AC480" i="19"/>
  <c r="U481" i="19"/>
  <c r="Y481" i="19"/>
  <c r="AC481" i="19"/>
  <c r="U482" i="19"/>
  <c r="Y482" i="19"/>
  <c r="AC482" i="19"/>
  <c r="U483" i="19"/>
  <c r="Y483" i="19"/>
  <c r="AC483" i="19"/>
  <c r="U484" i="19"/>
  <c r="Y484" i="19"/>
  <c r="AC484" i="19"/>
  <c r="U485" i="19"/>
  <c r="Y485" i="19"/>
  <c r="AC485" i="19"/>
  <c r="U486" i="19"/>
  <c r="Y486" i="19"/>
  <c r="AC486" i="19"/>
  <c r="U487" i="19"/>
  <c r="Y487" i="19"/>
  <c r="AC487" i="19"/>
  <c r="U488" i="19"/>
  <c r="Y488" i="19"/>
  <c r="AC488" i="19"/>
  <c r="U489" i="19"/>
  <c r="Y489" i="19"/>
  <c r="AC489" i="19"/>
  <c r="U490" i="19"/>
  <c r="Y490" i="19"/>
  <c r="AC490" i="19"/>
  <c r="U491" i="19"/>
  <c r="Y491" i="19"/>
  <c r="AC491" i="19"/>
  <c r="U492" i="19"/>
  <c r="Y492" i="19"/>
  <c r="AC492" i="19"/>
  <c r="U493" i="19"/>
  <c r="Y493" i="19"/>
  <c r="AC493" i="19"/>
  <c r="U494" i="19"/>
  <c r="Y494" i="19"/>
  <c r="AC494" i="19"/>
  <c r="U495" i="19"/>
  <c r="Y495" i="19"/>
  <c r="AC495" i="19"/>
  <c r="U496" i="19"/>
  <c r="Y496" i="19"/>
  <c r="AC496" i="19"/>
  <c r="U497" i="19"/>
  <c r="Y497" i="19"/>
  <c r="AC497" i="19"/>
  <c r="U498" i="19"/>
  <c r="Y498" i="19"/>
  <c r="AC498" i="19"/>
  <c r="U499" i="19"/>
  <c r="Y499" i="19"/>
  <c r="AC499" i="19"/>
  <c r="U500" i="19"/>
  <c r="Y500" i="19"/>
  <c r="AC500" i="19"/>
  <c r="U501" i="19"/>
  <c r="Y501" i="19"/>
  <c r="AC501" i="19"/>
  <c r="U502" i="19"/>
  <c r="Y502" i="19"/>
  <c r="AC502" i="19"/>
  <c r="U503" i="19"/>
  <c r="Y503" i="19"/>
  <c r="AC503" i="19"/>
  <c r="U504" i="19"/>
  <c r="Y504" i="19"/>
  <c r="AC504" i="19"/>
  <c r="U505" i="19"/>
  <c r="Y505" i="19"/>
  <c r="AC505" i="19"/>
  <c r="U506" i="19"/>
  <c r="Y506" i="19"/>
  <c r="AC506" i="19"/>
  <c r="U507" i="19"/>
  <c r="Y507" i="19"/>
  <c r="AC507" i="19"/>
  <c r="U508" i="19"/>
  <c r="Y508" i="19"/>
  <c r="AC508" i="19"/>
  <c r="U509" i="19"/>
  <c r="Y509" i="19"/>
  <c r="AC509" i="19"/>
  <c r="U510" i="19"/>
  <c r="Y510" i="19"/>
  <c r="AC510" i="19"/>
  <c r="U511" i="19"/>
  <c r="Y511" i="19"/>
  <c r="AC511" i="19"/>
  <c r="U512" i="19"/>
  <c r="Y512" i="19"/>
  <c r="AC512" i="19"/>
  <c r="U513" i="19"/>
  <c r="Y513" i="19"/>
  <c r="AC513" i="19"/>
  <c r="U514" i="19"/>
  <c r="Y514" i="19"/>
  <c r="AC514" i="19"/>
  <c r="U515" i="19"/>
  <c r="Y515" i="19"/>
  <c r="AC515" i="19"/>
  <c r="U516" i="19"/>
  <c r="Y516" i="19"/>
  <c r="AC516" i="19"/>
  <c r="U517" i="19"/>
  <c r="Y517" i="19"/>
  <c r="AC517" i="19"/>
  <c r="U518" i="19"/>
  <c r="Y518" i="19"/>
  <c r="AC518" i="19"/>
  <c r="U519" i="19"/>
  <c r="Y519" i="19"/>
  <c r="AC519" i="19"/>
  <c r="U520" i="19"/>
  <c r="Y520" i="19"/>
  <c r="AC520" i="19"/>
  <c r="K521" i="19"/>
  <c r="AF477" i="19"/>
  <c r="AG472" i="19"/>
  <c r="AG473" i="19"/>
  <c r="AG474" i="19"/>
  <c r="AG475" i="19"/>
  <c r="AG476" i="19"/>
  <c r="AD477" i="19"/>
  <c r="AE477" i="19"/>
  <c r="Y472" i="19"/>
  <c r="Y473" i="19"/>
  <c r="Y474" i="19"/>
  <c r="Y475" i="19"/>
  <c r="Y476" i="19"/>
  <c r="U472" i="19"/>
  <c r="AH472" i="19" s="1"/>
  <c r="AI472" i="19" s="1"/>
  <c r="U473" i="19"/>
  <c r="AH473" i="19" s="1"/>
  <c r="AI473" i="19" s="1"/>
  <c r="U474" i="19"/>
  <c r="AH474" i="19" s="1"/>
  <c r="AI474" i="19" s="1"/>
  <c r="U475" i="19"/>
  <c r="AH475" i="19" s="1"/>
  <c r="AI475" i="19" s="1"/>
  <c r="U476" i="19"/>
  <c r="AH476" i="19" s="1"/>
  <c r="AI476" i="19" s="1"/>
  <c r="K477" i="19"/>
  <c r="AE469" i="19"/>
  <c r="AF469" i="19"/>
  <c r="AD469" i="19"/>
  <c r="AG467" i="19"/>
  <c r="AG468" i="19"/>
  <c r="AG457" i="19"/>
  <c r="AG458" i="19"/>
  <c r="AG459" i="19"/>
  <c r="AG460" i="19"/>
  <c r="AG461" i="19"/>
  <c r="AG462" i="19"/>
  <c r="AG463" i="19"/>
  <c r="AG464" i="19"/>
  <c r="AG465" i="19"/>
  <c r="AG466" i="19"/>
  <c r="AC466" i="19"/>
  <c r="AC467" i="19"/>
  <c r="AC468" i="19"/>
  <c r="AC460" i="19"/>
  <c r="AC461" i="19"/>
  <c r="AC462" i="19"/>
  <c r="AC463" i="19"/>
  <c r="AC464" i="19"/>
  <c r="AC465" i="19"/>
  <c r="AC457" i="19"/>
  <c r="AC458" i="19"/>
  <c r="AC459" i="19"/>
  <c r="Y466" i="19"/>
  <c r="Y467" i="19"/>
  <c r="Y468" i="19"/>
  <c r="Y461" i="19"/>
  <c r="Y462" i="19"/>
  <c r="Y463" i="19"/>
  <c r="Y464" i="19"/>
  <c r="Y465" i="19"/>
  <c r="Y457" i="19"/>
  <c r="Y458" i="19"/>
  <c r="Y459" i="19"/>
  <c r="Y460" i="19"/>
  <c r="U464" i="19"/>
  <c r="AH464" i="19" s="1"/>
  <c r="AI464" i="19" s="1"/>
  <c r="U465" i="19"/>
  <c r="AH465" i="19" s="1"/>
  <c r="AI465" i="19" s="1"/>
  <c r="U466" i="19"/>
  <c r="AH466" i="19" s="1"/>
  <c r="AI466" i="19" s="1"/>
  <c r="U467" i="19"/>
  <c r="AH467" i="19" s="1"/>
  <c r="AI467" i="19" s="1"/>
  <c r="U468" i="19"/>
  <c r="AH468" i="19" s="1"/>
  <c r="AI468" i="19" s="1"/>
  <c r="U457" i="19"/>
  <c r="AH457" i="19" s="1"/>
  <c r="AI457" i="19" s="1"/>
  <c r="U458" i="19"/>
  <c r="AH458" i="19" s="1"/>
  <c r="AI458" i="19" s="1"/>
  <c r="U459" i="19"/>
  <c r="AH459" i="19" s="1"/>
  <c r="AI459" i="19" s="1"/>
  <c r="U460" i="19"/>
  <c r="AH460" i="19" s="1"/>
  <c r="AI460" i="19" s="1"/>
  <c r="U461" i="19"/>
  <c r="AH461" i="19" s="1"/>
  <c r="AI461" i="19" s="1"/>
  <c r="U462" i="19"/>
  <c r="AH462" i="19" s="1"/>
  <c r="AI462" i="19" s="1"/>
  <c r="U463" i="19"/>
  <c r="AH463" i="19" s="1"/>
  <c r="AI463" i="19" s="1"/>
  <c r="K469" i="19"/>
  <c r="AG442" i="19"/>
  <c r="AG443" i="19"/>
  <c r="AG444" i="19"/>
  <c r="AF445" i="19"/>
  <c r="AE445" i="19"/>
  <c r="AD445" i="19"/>
  <c r="AB445" i="19"/>
  <c r="AA445" i="19"/>
  <c r="Z445" i="19"/>
  <c r="X445" i="19"/>
  <c r="W445" i="19"/>
  <c r="V445" i="19"/>
  <c r="AC442" i="19"/>
  <c r="AC443" i="19"/>
  <c r="AC444" i="19"/>
  <c r="Y442" i="19"/>
  <c r="Y443" i="19"/>
  <c r="Y444" i="19"/>
  <c r="U442" i="19"/>
  <c r="AH442" i="19" s="1"/>
  <c r="AI442" i="19" s="1"/>
  <c r="U443" i="19"/>
  <c r="AH443" i="19" s="1"/>
  <c r="AI443" i="19" s="1"/>
  <c r="U444" i="19"/>
  <c r="AH444" i="19" s="1"/>
  <c r="AI444" i="19" s="1"/>
  <c r="AG438" i="19"/>
  <c r="AG435" i="19"/>
  <c r="AG436" i="19"/>
  <c r="AG437" i="19"/>
  <c r="AG432" i="19"/>
  <c r="AG433" i="19"/>
  <c r="AG434" i="19"/>
  <c r="AG427" i="19"/>
  <c r="AG428" i="19"/>
  <c r="AG429" i="19"/>
  <c r="AG430" i="19"/>
  <c r="AG431" i="19"/>
  <c r="AC427" i="19"/>
  <c r="AC428" i="19"/>
  <c r="AF439" i="19"/>
  <c r="AE439" i="19"/>
  <c r="AD439" i="19"/>
  <c r="U427" i="19"/>
  <c r="Y427" i="19"/>
  <c r="U428" i="19"/>
  <c r="Y428" i="19"/>
  <c r="U429" i="19"/>
  <c r="Y429" i="19"/>
  <c r="AC429" i="19"/>
  <c r="U430" i="19"/>
  <c r="Y430" i="19"/>
  <c r="AC430" i="19"/>
  <c r="U431" i="19"/>
  <c r="Y431" i="19"/>
  <c r="AC431" i="19"/>
  <c r="U432" i="19"/>
  <c r="Y432" i="19"/>
  <c r="AC432" i="19"/>
  <c r="U433" i="19"/>
  <c r="Y433" i="19"/>
  <c r="AC433" i="19"/>
  <c r="U434" i="19"/>
  <c r="Y434" i="19"/>
  <c r="AC434" i="19"/>
  <c r="U435" i="19"/>
  <c r="Y435" i="19"/>
  <c r="AC435" i="19"/>
  <c r="U436" i="19"/>
  <c r="Y436" i="19"/>
  <c r="AC436" i="19"/>
  <c r="U437" i="19"/>
  <c r="Y437" i="19"/>
  <c r="AC437" i="19"/>
  <c r="U438" i="19"/>
  <c r="Y438" i="19"/>
  <c r="AC438" i="19"/>
  <c r="K439" i="19"/>
  <c r="AF423" i="19"/>
  <c r="AG420" i="19"/>
  <c r="AG421" i="19"/>
  <c r="AG422" i="19"/>
  <c r="U420" i="19"/>
  <c r="Y420" i="19"/>
  <c r="AC420" i="19"/>
  <c r="U421" i="19"/>
  <c r="Y421" i="19"/>
  <c r="AC421" i="19"/>
  <c r="U422" i="19"/>
  <c r="Y422" i="19"/>
  <c r="AC422" i="19"/>
  <c r="V423" i="19"/>
  <c r="W423" i="19"/>
  <c r="X423" i="19"/>
  <c r="Z423" i="19"/>
  <c r="AA423" i="19"/>
  <c r="AB423" i="19"/>
  <c r="K423" i="19"/>
  <c r="AG415" i="19"/>
  <c r="AG416" i="19"/>
  <c r="AG417" i="19"/>
  <c r="AG418" i="19"/>
  <c r="AG419" i="19"/>
  <c r="AG371" i="19"/>
  <c r="AG372" i="19"/>
  <c r="AG373" i="19"/>
  <c r="AG374" i="19"/>
  <c r="AG375" i="19"/>
  <c r="AG376" i="19"/>
  <c r="AG377" i="19"/>
  <c r="AG378" i="19"/>
  <c r="AG379" i="19"/>
  <c r="AG380" i="19"/>
  <c r="AG381" i="19"/>
  <c r="AG382" i="19"/>
  <c r="AG383" i="19"/>
  <c r="AG384" i="19"/>
  <c r="AG385" i="19"/>
  <c r="AG386" i="19"/>
  <c r="AG387" i="19"/>
  <c r="AG388" i="19"/>
  <c r="AG389" i="19"/>
  <c r="AG390" i="19"/>
  <c r="AG391" i="19"/>
  <c r="AG392" i="19"/>
  <c r="AG393" i="19"/>
  <c r="AG394" i="19"/>
  <c r="AG395" i="19"/>
  <c r="AG396" i="19"/>
  <c r="AG397" i="19"/>
  <c r="AG398" i="19"/>
  <c r="AG399" i="19"/>
  <c r="AG400" i="19"/>
  <c r="AG401" i="19"/>
  <c r="AG402" i="19"/>
  <c r="AG403" i="19"/>
  <c r="AG404" i="19"/>
  <c r="AG405" i="19"/>
  <c r="AG406" i="19"/>
  <c r="AG407" i="19"/>
  <c r="AG408" i="19"/>
  <c r="AG409" i="19"/>
  <c r="AG410" i="19"/>
  <c r="AG411" i="19"/>
  <c r="AG412" i="19"/>
  <c r="AG413" i="19"/>
  <c r="AG414" i="19"/>
  <c r="Y371" i="19"/>
  <c r="AC371" i="19"/>
  <c r="Y372" i="19"/>
  <c r="AC372" i="19"/>
  <c r="Y373" i="19"/>
  <c r="AC373" i="19"/>
  <c r="Y374" i="19"/>
  <c r="AC374" i="19"/>
  <c r="Y375" i="19"/>
  <c r="AC375" i="19"/>
  <c r="Y376" i="19"/>
  <c r="AC376" i="19"/>
  <c r="Y377" i="19"/>
  <c r="AC377" i="19"/>
  <c r="Y378" i="19"/>
  <c r="AC378" i="19"/>
  <c r="Y379" i="19"/>
  <c r="AC379" i="19"/>
  <c r="Y380" i="19"/>
  <c r="AC380" i="19"/>
  <c r="Y381" i="19"/>
  <c r="AC381" i="19"/>
  <c r="Y382" i="19"/>
  <c r="AC382" i="19"/>
  <c r="Y383" i="19"/>
  <c r="AC383" i="19"/>
  <c r="Y384" i="19"/>
  <c r="AC384" i="19"/>
  <c r="Y385" i="19"/>
  <c r="AC385" i="19"/>
  <c r="Y386" i="19"/>
  <c r="AC386" i="19"/>
  <c r="Y387" i="19"/>
  <c r="AC387" i="19"/>
  <c r="Y388" i="19"/>
  <c r="AC388" i="19"/>
  <c r="Y389" i="19"/>
  <c r="AC389" i="19"/>
  <c r="Y390" i="19"/>
  <c r="AC390" i="19"/>
  <c r="Y391" i="19"/>
  <c r="AC391" i="19"/>
  <c r="Y392" i="19"/>
  <c r="AC392" i="19"/>
  <c r="Y393" i="19"/>
  <c r="AC393" i="19"/>
  <c r="Y394" i="19"/>
  <c r="AC394" i="19"/>
  <c r="Y395" i="19"/>
  <c r="AC395" i="19"/>
  <c r="Y396" i="19"/>
  <c r="AC396" i="19"/>
  <c r="Y397" i="19"/>
  <c r="AC397" i="19"/>
  <c r="Y398" i="19"/>
  <c r="AC398" i="19"/>
  <c r="Y399" i="19"/>
  <c r="AC399" i="19"/>
  <c r="Y400" i="19"/>
  <c r="AC400" i="19"/>
  <c r="Y401" i="19"/>
  <c r="AC401" i="19"/>
  <c r="Y402" i="19"/>
  <c r="AC402" i="19"/>
  <c r="Y403" i="19"/>
  <c r="AC403" i="19"/>
  <c r="Y404" i="19"/>
  <c r="AC404" i="19"/>
  <c r="Y405" i="19"/>
  <c r="AC405" i="19"/>
  <c r="Y406" i="19"/>
  <c r="AC406" i="19"/>
  <c r="Y407" i="19"/>
  <c r="AC407" i="19"/>
  <c r="Y408" i="19"/>
  <c r="AC408" i="19"/>
  <c r="Y409" i="19"/>
  <c r="AC409" i="19"/>
  <c r="Y410" i="19"/>
  <c r="AC410" i="19"/>
  <c r="Y411" i="19"/>
  <c r="AC411" i="19"/>
  <c r="Y412" i="19"/>
  <c r="AC412" i="19"/>
  <c r="Y413" i="19"/>
  <c r="AC413" i="19"/>
  <c r="Y414" i="19"/>
  <c r="AC414" i="19"/>
  <c r="Y415" i="19"/>
  <c r="AC415" i="19"/>
  <c r="Y416" i="19"/>
  <c r="AC416" i="19"/>
  <c r="Y417" i="19"/>
  <c r="AC417" i="19"/>
  <c r="Y418" i="19"/>
  <c r="AC418" i="19"/>
  <c r="Y419" i="19"/>
  <c r="AC419" i="19"/>
  <c r="U371" i="19"/>
  <c r="AH371" i="19" s="1"/>
  <c r="AI371" i="19" s="1"/>
  <c r="U372" i="19"/>
  <c r="AH372" i="19" s="1"/>
  <c r="AI372" i="19" s="1"/>
  <c r="U373" i="19"/>
  <c r="AH373" i="19" s="1"/>
  <c r="AI373" i="19" s="1"/>
  <c r="U374" i="19"/>
  <c r="AH374" i="19" s="1"/>
  <c r="AI374" i="19" s="1"/>
  <c r="U375" i="19"/>
  <c r="AH375" i="19" s="1"/>
  <c r="AI375" i="19" s="1"/>
  <c r="U376" i="19"/>
  <c r="AH376" i="19" s="1"/>
  <c r="AI376" i="19" s="1"/>
  <c r="U377" i="19"/>
  <c r="AH377" i="19" s="1"/>
  <c r="AI377" i="19" s="1"/>
  <c r="U378" i="19"/>
  <c r="AH378" i="19" s="1"/>
  <c r="AI378" i="19" s="1"/>
  <c r="U379" i="19"/>
  <c r="AH379" i="19" s="1"/>
  <c r="AI379" i="19" s="1"/>
  <c r="U380" i="19"/>
  <c r="AH380" i="19" s="1"/>
  <c r="AI380" i="19" s="1"/>
  <c r="U381" i="19"/>
  <c r="AH381" i="19" s="1"/>
  <c r="AI381" i="19" s="1"/>
  <c r="U382" i="19"/>
  <c r="AH382" i="19" s="1"/>
  <c r="AI382" i="19" s="1"/>
  <c r="U383" i="19"/>
  <c r="AH383" i="19" s="1"/>
  <c r="AI383" i="19" s="1"/>
  <c r="U384" i="19"/>
  <c r="AH384" i="19" s="1"/>
  <c r="AI384" i="19" s="1"/>
  <c r="U385" i="19"/>
  <c r="AH385" i="19" s="1"/>
  <c r="AI385" i="19" s="1"/>
  <c r="U386" i="19"/>
  <c r="AH386" i="19" s="1"/>
  <c r="AI386" i="19" s="1"/>
  <c r="U387" i="19"/>
  <c r="AH387" i="19" s="1"/>
  <c r="AI387" i="19" s="1"/>
  <c r="U388" i="19"/>
  <c r="AH388" i="19" s="1"/>
  <c r="AI388" i="19" s="1"/>
  <c r="U389" i="19"/>
  <c r="AH389" i="19" s="1"/>
  <c r="AI389" i="19" s="1"/>
  <c r="U390" i="19"/>
  <c r="AH390" i="19" s="1"/>
  <c r="AI390" i="19" s="1"/>
  <c r="U391" i="19"/>
  <c r="AH391" i="19" s="1"/>
  <c r="AI391" i="19" s="1"/>
  <c r="U392" i="19"/>
  <c r="AH392" i="19" s="1"/>
  <c r="AI392" i="19" s="1"/>
  <c r="U393" i="19"/>
  <c r="AH393" i="19" s="1"/>
  <c r="AI393" i="19" s="1"/>
  <c r="U394" i="19"/>
  <c r="AH394" i="19" s="1"/>
  <c r="AI394" i="19" s="1"/>
  <c r="U395" i="19"/>
  <c r="AH395" i="19" s="1"/>
  <c r="AI395" i="19" s="1"/>
  <c r="U396" i="19"/>
  <c r="AH396" i="19" s="1"/>
  <c r="AI396" i="19" s="1"/>
  <c r="U397" i="19"/>
  <c r="AH397" i="19" s="1"/>
  <c r="AI397" i="19" s="1"/>
  <c r="U398" i="19"/>
  <c r="AH398" i="19" s="1"/>
  <c r="AI398" i="19" s="1"/>
  <c r="U399" i="19"/>
  <c r="AH399" i="19" s="1"/>
  <c r="AI399" i="19" s="1"/>
  <c r="U400" i="19"/>
  <c r="AH400" i="19" s="1"/>
  <c r="AI400" i="19" s="1"/>
  <c r="U401" i="19"/>
  <c r="AH401" i="19" s="1"/>
  <c r="AI401" i="19" s="1"/>
  <c r="U402" i="19"/>
  <c r="AH402" i="19" s="1"/>
  <c r="AI402" i="19" s="1"/>
  <c r="U403" i="19"/>
  <c r="AH403" i="19" s="1"/>
  <c r="AI403" i="19" s="1"/>
  <c r="U404" i="19"/>
  <c r="AH404" i="19" s="1"/>
  <c r="AI404" i="19" s="1"/>
  <c r="U405" i="19"/>
  <c r="AH405" i="19" s="1"/>
  <c r="AI405" i="19" s="1"/>
  <c r="U406" i="19"/>
  <c r="AH406" i="19" s="1"/>
  <c r="AI406" i="19" s="1"/>
  <c r="U407" i="19"/>
  <c r="AH407" i="19" s="1"/>
  <c r="AI407" i="19" s="1"/>
  <c r="U408" i="19"/>
  <c r="AH408" i="19" s="1"/>
  <c r="AI408" i="19" s="1"/>
  <c r="U409" i="19"/>
  <c r="AH409" i="19" s="1"/>
  <c r="AI409" i="19" s="1"/>
  <c r="U410" i="19"/>
  <c r="AH410" i="19" s="1"/>
  <c r="AI410" i="19" s="1"/>
  <c r="U411" i="19"/>
  <c r="AH411" i="19" s="1"/>
  <c r="AI411" i="19" s="1"/>
  <c r="U412" i="19"/>
  <c r="AH412" i="19" s="1"/>
  <c r="AI412" i="19" s="1"/>
  <c r="U413" i="19"/>
  <c r="AH413" i="19" s="1"/>
  <c r="AI413" i="19" s="1"/>
  <c r="U414" i="19"/>
  <c r="AH414" i="19" s="1"/>
  <c r="AI414" i="19" s="1"/>
  <c r="U415" i="19"/>
  <c r="AH415" i="19" s="1"/>
  <c r="U416" i="19"/>
  <c r="AH416" i="19" s="1"/>
  <c r="AI416" i="19" s="1"/>
  <c r="U417" i="19"/>
  <c r="AH417" i="19" s="1"/>
  <c r="AI417" i="19" s="1"/>
  <c r="U418" i="19"/>
  <c r="AH418" i="19" s="1"/>
  <c r="AI418" i="19" s="1"/>
  <c r="U419" i="19"/>
  <c r="AH419" i="19" s="1"/>
  <c r="AI419" i="19" s="1"/>
  <c r="AG308" i="19"/>
  <c r="AH308" i="19"/>
  <c r="AI308" i="19"/>
  <c r="AG309" i="19"/>
  <c r="AH309" i="19"/>
  <c r="AI309" i="19"/>
  <c r="AG310" i="19"/>
  <c r="AH310" i="19"/>
  <c r="AI310" i="19"/>
  <c r="AG311" i="19"/>
  <c r="AH311" i="19"/>
  <c r="AI311" i="19"/>
  <c r="AG312" i="19"/>
  <c r="AH312" i="19"/>
  <c r="AI312" i="19"/>
  <c r="AG313" i="19"/>
  <c r="AH313" i="19"/>
  <c r="AI313" i="19"/>
  <c r="AG314" i="19"/>
  <c r="AH314" i="19"/>
  <c r="AI314" i="19"/>
  <c r="AG315" i="19"/>
  <c r="AH315" i="19"/>
  <c r="AI315" i="19"/>
  <c r="AG316" i="19"/>
  <c r="AH316" i="19"/>
  <c r="AI316" i="19"/>
  <c r="AG317" i="19"/>
  <c r="AH317" i="19"/>
  <c r="AI317" i="19"/>
  <c r="AG318" i="19"/>
  <c r="AH318" i="19"/>
  <c r="AI318" i="19"/>
  <c r="AG319" i="19"/>
  <c r="AH319" i="19"/>
  <c r="AI319" i="19"/>
  <c r="AG320" i="19"/>
  <c r="AH320" i="19"/>
  <c r="AI320" i="19"/>
  <c r="AG321" i="19"/>
  <c r="AH321" i="19"/>
  <c r="AI321" i="19"/>
  <c r="AG322" i="19"/>
  <c r="AH322" i="19"/>
  <c r="AI322" i="19"/>
  <c r="AG323" i="19"/>
  <c r="AH323" i="19"/>
  <c r="AI323" i="19"/>
  <c r="AG324" i="19"/>
  <c r="AH324" i="19"/>
  <c r="AI324" i="19"/>
  <c r="AG325" i="19"/>
  <c r="AH325" i="19"/>
  <c r="AI325" i="19"/>
  <c r="AG326" i="19"/>
  <c r="AH326" i="19"/>
  <c r="AI326" i="19"/>
  <c r="AG327" i="19"/>
  <c r="AH327" i="19"/>
  <c r="AI327" i="19"/>
  <c r="AG328" i="19"/>
  <c r="AH328" i="19"/>
  <c r="AI328" i="19"/>
  <c r="AG329" i="19"/>
  <c r="AH329" i="19"/>
  <c r="AI329" i="19"/>
  <c r="AG330" i="19"/>
  <c r="AH330" i="19"/>
  <c r="AI330" i="19"/>
  <c r="AG331" i="19"/>
  <c r="AH331" i="19"/>
  <c r="AI331" i="19"/>
  <c r="AG332" i="19"/>
  <c r="AH332" i="19"/>
  <c r="AI332" i="19"/>
  <c r="AG333" i="19"/>
  <c r="AH333" i="19"/>
  <c r="AI333" i="19"/>
  <c r="AG334" i="19"/>
  <c r="AH334" i="19"/>
  <c r="AI334" i="19"/>
  <c r="AG335" i="19"/>
  <c r="AH335" i="19"/>
  <c r="AI335" i="19"/>
  <c r="AG336" i="19"/>
  <c r="AH336" i="19"/>
  <c r="AI336" i="19"/>
  <c r="AG337" i="19"/>
  <c r="AH337" i="19"/>
  <c r="AI337" i="19"/>
  <c r="AG338" i="19"/>
  <c r="AH338" i="19"/>
  <c r="AI338" i="19"/>
  <c r="AG339" i="19"/>
  <c r="AH339" i="19"/>
  <c r="AI339" i="19"/>
  <c r="AG340" i="19"/>
  <c r="AH340" i="19"/>
  <c r="AI340" i="19"/>
  <c r="AG341" i="19"/>
  <c r="AH341" i="19"/>
  <c r="AI341" i="19"/>
  <c r="AG342" i="19"/>
  <c r="AH342" i="19"/>
  <c r="AI342" i="19"/>
  <c r="AG343" i="19"/>
  <c r="AH343" i="19"/>
  <c r="AI343" i="19"/>
  <c r="AG344" i="19"/>
  <c r="AH344" i="19"/>
  <c r="AI344" i="19"/>
  <c r="AG345" i="19"/>
  <c r="AH345" i="19"/>
  <c r="AI345" i="19"/>
  <c r="AG346" i="19"/>
  <c r="AH346" i="19"/>
  <c r="AI346" i="19"/>
  <c r="AG347" i="19"/>
  <c r="AH347" i="19"/>
  <c r="AI347" i="19"/>
  <c r="AG348" i="19"/>
  <c r="AH348" i="19"/>
  <c r="AI348" i="19"/>
  <c r="AG349" i="19"/>
  <c r="AH349" i="19"/>
  <c r="AI349" i="19"/>
  <c r="AG350" i="19"/>
  <c r="AH350" i="19"/>
  <c r="AI350" i="19"/>
  <c r="AG351" i="19"/>
  <c r="AH351" i="19"/>
  <c r="AI351" i="19"/>
  <c r="AG352" i="19"/>
  <c r="AH352" i="19"/>
  <c r="AI352" i="19"/>
  <c r="AG353" i="19"/>
  <c r="AH353" i="19"/>
  <c r="AI353" i="19"/>
  <c r="AG354" i="19"/>
  <c r="AH354" i="19"/>
  <c r="AI354" i="19"/>
  <c r="AG355" i="19"/>
  <c r="AH355" i="19"/>
  <c r="AI355" i="19"/>
  <c r="AG356" i="19"/>
  <c r="AH356" i="19"/>
  <c r="AI356" i="19"/>
  <c r="AG357" i="19"/>
  <c r="AH357" i="19"/>
  <c r="AI357" i="19"/>
  <c r="AG358" i="19"/>
  <c r="AH358" i="19"/>
  <c r="AI358" i="19"/>
  <c r="AG359" i="19"/>
  <c r="AH359" i="19"/>
  <c r="AI359" i="19"/>
  <c r="AG360" i="19"/>
  <c r="AH360" i="19"/>
  <c r="AI360" i="19"/>
  <c r="AG361" i="19"/>
  <c r="AH361" i="19"/>
  <c r="AI361" i="19"/>
  <c r="AG362" i="19"/>
  <c r="AH362" i="19"/>
  <c r="AI362" i="19"/>
  <c r="AG363" i="19"/>
  <c r="AH363" i="19"/>
  <c r="AI363" i="19"/>
  <c r="AG364" i="19"/>
  <c r="AH364" i="19"/>
  <c r="AI364" i="19"/>
  <c r="AG365" i="19"/>
  <c r="AH365" i="19"/>
  <c r="AI365" i="19"/>
  <c r="AG366" i="19"/>
  <c r="AH366" i="19"/>
  <c r="AI366" i="19"/>
  <c r="AG367" i="19"/>
  <c r="AH367" i="19"/>
  <c r="AI367" i="19"/>
  <c r="AF368" i="19"/>
  <c r="AE368" i="19"/>
  <c r="AD368" i="19"/>
  <c r="K368" i="19"/>
  <c r="AF303" i="19"/>
  <c r="AE303" i="19"/>
  <c r="AD303" i="19"/>
  <c r="AG302" i="19"/>
  <c r="AG295" i="19"/>
  <c r="AG296" i="19"/>
  <c r="AG297" i="19"/>
  <c r="AG298" i="19"/>
  <c r="AG299" i="19"/>
  <c r="AG300" i="19"/>
  <c r="AG301" i="19"/>
  <c r="AG289" i="19"/>
  <c r="AG290" i="19"/>
  <c r="AG291" i="19"/>
  <c r="AG292" i="19"/>
  <c r="AG293" i="19"/>
  <c r="AG294" i="19"/>
  <c r="AG280" i="19"/>
  <c r="AG281" i="19"/>
  <c r="AG282" i="19"/>
  <c r="AG283" i="19"/>
  <c r="AG284" i="19"/>
  <c r="AG285" i="19"/>
  <c r="AG286" i="19"/>
  <c r="AG287" i="19"/>
  <c r="AG288" i="19"/>
  <c r="AG275" i="19"/>
  <c r="AG276" i="19"/>
  <c r="AG277" i="19"/>
  <c r="AG278" i="19"/>
  <c r="AG279" i="19"/>
  <c r="AC300" i="19"/>
  <c r="AC301" i="19"/>
  <c r="AC302" i="19"/>
  <c r="AC275" i="19"/>
  <c r="AC276" i="19"/>
  <c r="AC277" i="19"/>
  <c r="AC278" i="19"/>
  <c r="AC279" i="19"/>
  <c r="AC280" i="19"/>
  <c r="AC281" i="19"/>
  <c r="AC282" i="19"/>
  <c r="AC283" i="19"/>
  <c r="AC284" i="19"/>
  <c r="AC285" i="19"/>
  <c r="AC286" i="19"/>
  <c r="AC287" i="19"/>
  <c r="AC288" i="19"/>
  <c r="AC289" i="19"/>
  <c r="AC290" i="19"/>
  <c r="AC291" i="19"/>
  <c r="AC292" i="19"/>
  <c r="AC293" i="19"/>
  <c r="AC294" i="19"/>
  <c r="AC295" i="19"/>
  <c r="AC296" i="19"/>
  <c r="AC297" i="19"/>
  <c r="AC298" i="19"/>
  <c r="AC299" i="19"/>
  <c r="Y298" i="19"/>
  <c r="Y299" i="19"/>
  <c r="Y300" i="19"/>
  <c r="Y301" i="19"/>
  <c r="Y302" i="19"/>
  <c r="Y293" i="19"/>
  <c r="Y294" i="19"/>
  <c r="Y295" i="19"/>
  <c r="Y296" i="19"/>
  <c r="Y297" i="19"/>
  <c r="Y286" i="19"/>
  <c r="Y287" i="19"/>
  <c r="Y288" i="19"/>
  <c r="Y289" i="19"/>
  <c r="Y290" i="19"/>
  <c r="Y291" i="19"/>
  <c r="Y292" i="19"/>
  <c r="Y279" i="19"/>
  <c r="Y280" i="19"/>
  <c r="Y281" i="19"/>
  <c r="Y282" i="19"/>
  <c r="Y283" i="19"/>
  <c r="Y284" i="19"/>
  <c r="Y285" i="19"/>
  <c r="Y275" i="19"/>
  <c r="Y276" i="19"/>
  <c r="Y277" i="19"/>
  <c r="Y278" i="19"/>
  <c r="U280" i="19"/>
  <c r="AH280" i="19" s="1"/>
  <c r="AI280" i="19" s="1"/>
  <c r="U281" i="19"/>
  <c r="AH281" i="19" s="1"/>
  <c r="AI281" i="19" s="1"/>
  <c r="U282" i="19"/>
  <c r="AH282" i="19" s="1"/>
  <c r="AI282" i="19" s="1"/>
  <c r="U283" i="19"/>
  <c r="AH283" i="19" s="1"/>
  <c r="AI283" i="19" s="1"/>
  <c r="U284" i="19"/>
  <c r="AH284" i="19" s="1"/>
  <c r="AI284" i="19" s="1"/>
  <c r="U285" i="19"/>
  <c r="AH285" i="19" s="1"/>
  <c r="AI285" i="19" s="1"/>
  <c r="U286" i="19"/>
  <c r="AH286" i="19" s="1"/>
  <c r="AI286" i="19" s="1"/>
  <c r="U287" i="19"/>
  <c r="AH287" i="19" s="1"/>
  <c r="AI287" i="19" s="1"/>
  <c r="U288" i="19"/>
  <c r="AH288" i="19" s="1"/>
  <c r="AI288" i="19" s="1"/>
  <c r="U289" i="19"/>
  <c r="AH289" i="19" s="1"/>
  <c r="AI289" i="19" s="1"/>
  <c r="U290" i="19"/>
  <c r="AH290" i="19" s="1"/>
  <c r="AI290" i="19" s="1"/>
  <c r="U291" i="19"/>
  <c r="AH291" i="19" s="1"/>
  <c r="AI291" i="19" s="1"/>
  <c r="U292" i="19"/>
  <c r="AH292" i="19" s="1"/>
  <c r="AI292" i="19" s="1"/>
  <c r="U293" i="19"/>
  <c r="AH293" i="19" s="1"/>
  <c r="AI293" i="19" s="1"/>
  <c r="U294" i="19"/>
  <c r="AH294" i="19" s="1"/>
  <c r="AI294" i="19" s="1"/>
  <c r="U295" i="19"/>
  <c r="AH295" i="19" s="1"/>
  <c r="AI295" i="19" s="1"/>
  <c r="U296" i="19"/>
  <c r="AH296" i="19" s="1"/>
  <c r="AI296" i="19" s="1"/>
  <c r="U297" i="19"/>
  <c r="AH297" i="19" s="1"/>
  <c r="AI297" i="19" s="1"/>
  <c r="U298" i="19"/>
  <c r="AH298" i="19" s="1"/>
  <c r="AI298" i="19" s="1"/>
  <c r="U299" i="19"/>
  <c r="AH299" i="19" s="1"/>
  <c r="AI299" i="19" s="1"/>
  <c r="U300" i="19"/>
  <c r="AH300" i="19" s="1"/>
  <c r="AI300" i="19" s="1"/>
  <c r="U301" i="19"/>
  <c r="AH301" i="19" s="1"/>
  <c r="AI301" i="19" s="1"/>
  <c r="U302" i="19"/>
  <c r="AH302" i="19" s="1"/>
  <c r="AI302" i="19" s="1"/>
  <c r="U275" i="19"/>
  <c r="AH275" i="19" s="1"/>
  <c r="AI275" i="19" s="1"/>
  <c r="U276" i="19"/>
  <c r="AH276" i="19" s="1"/>
  <c r="AI276" i="19" s="1"/>
  <c r="U277" i="19"/>
  <c r="AH277" i="19" s="1"/>
  <c r="AI277" i="19" s="1"/>
  <c r="U278" i="19"/>
  <c r="AH278" i="19" s="1"/>
  <c r="AI278" i="19" s="1"/>
  <c r="U279" i="19"/>
  <c r="AH279" i="19" s="1"/>
  <c r="AI279" i="19" s="1"/>
  <c r="J303" i="19"/>
  <c r="K303" i="19"/>
  <c r="M303" i="19"/>
  <c r="N303" i="19"/>
  <c r="O303" i="19"/>
  <c r="R303" i="19"/>
  <c r="S303" i="19"/>
  <c r="T303" i="19"/>
  <c r="V303" i="19"/>
  <c r="W303" i="19"/>
  <c r="X303" i="19"/>
  <c r="Z303" i="19"/>
  <c r="AA303" i="19"/>
  <c r="AB303" i="19"/>
  <c r="AG173" i="19"/>
  <c r="AG174" i="19"/>
  <c r="AG175" i="19"/>
  <c r="AG176" i="19"/>
  <c r="AG177" i="19"/>
  <c r="AG178" i="19"/>
  <c r="AG179" i="19"/>
  <c r="AG180" i="19"/>
  <c r="AG181" i="19"/>
  <c r="AG140" i="19"/>
  <c r="AG141" i="19"/>
  <c r="AG142" i="19"/>
  <c r="AG143" i="19"/>
  <c r="AG144" i="19"/>
  <c r="AG145" i="19"/>
  <c r="AG146" i="19"/>
  <c r="AG147" i="19"/>
  <c r="AG148" i="19"/>
  <c r="AG149" i="19"/>
  <c r="AG150" i="19"/>
  <c r="AG151" i="19"/>
  <c r="AG152" i="19"/>
  <c r="AG153" i="19"/>
  <c r="AG154" i="19"/>
  <c r="AG155" i="19"/>
  <c r="AG156" i="19"/>
  <c r="AG157" i="19"/>
  <c r="AG158" i="19"/>
  <c r="AG159" i="19"/>
  <c r="AG160" i="19"/>
  <c r="AG161" i="19"/>
  <c r="AG162" i="19"/>
  <c r="AG163" i="19"/>
  <c r="AG164" i="19"/>
  <c r="AG165" i="19"/>
  <c r="AG166" i="19"/>
  <c r="AG167" i="19"/>
  <c r="AG168" i="19"/>
  <c r="AG169" i="19"/>
  <c r="AG170" i="19"/>
  <c r="AG171" i="19"/>
  <c r="AG172" i="19"/>
  <c r="AF182" i="19"/>
  <c r="AE182" i="19"/>
  <c r="AD182" i="19"/>
  <c r="U178" i="19"/>
  <c r="Y178" i="19"/>
  <c r="AC178" i="19"/>
  <c r="U179" i="19"/>
  <c r="Y179" i="19"/>
  <c r="AC179" i="19"/>
  <c r="U180" i="19"/>
  <c r="Y180" i="19"/>
  <c r="AC180" i="19"/>
  <c r="U181" i="19"/>
  <c r="Y181" i="19"/>
  <c r="AC181" i="19"/>
  <c r="U171" i="19"/>
  <c r="Y171" i="19"/>
  <c r="AC171" i="19"/>
  <c r="U172" i="19"/>
  <c r="Y172" i="19"/>
  <c r="AC172" i="19"/>
  <c r="U173" i="19"/>
  <c r="Y173" i="19"/>
  <c r="AC173" i="19"/>
  <c r="U174" i="19"/>
  <c r="Y174" i="19"/>
  <c r="AC174" i="19"/>
  <c r="U175" i="19"/>
  <c r="Y175" i="19"/>
  <c r="AC175" i="19"/>
  <c r="U176" i="19"/>
  <c r="Y176" i="19"/>
  <c r="AC176" i="19"/>
  <c r="U177" i="19"/>
  <c r="Y177" i="19"/>
  <c r="AC177" i="19"/>
  <c r="U140" i="19"/>
  <c r="Y140" i="19"/>
  <c r="AC140" i="19"/>
  <c r="U141" i="19"/>
  <c r="Y141" i="19"/>
  <c r="AC141" i="19"/>
  <c r="U142" i="19"/>
  <c r="Y142" i="19"/>
  <c r="AC142" i="19"/>
  <c r="U143" i="19"/>
  <c r="Y143" i="19"/>
  <c r="AC143" i="19"/>
  <c r="U144" i="19"/>
  <c r="Y144" i="19"/>
  <c r="AC144" i="19"/>
  <c r="U145" i="19"/>
  <c r="Y145" i="19"/>
  <c r="AC145" i="19"/>
  <c r="U146" i="19"/>
  <c r="Y146" i="19"/>
  <c r="AC146" i="19"/>
  <c r="U147" i="19"/>
  <c r="Y147" i="19"/>
  <c r="AC147" i="19"/>
  <c r="U148" i="19"/>
  <c r="Y148" i="19"/>
  <c r="AC148" i="19"/>
  <c r="U149" i="19"/>
  <c r="Y149" i="19"/>
  <c r="AC149" i="19"/>
  <c r="U150" i="19"/>
  <c r="Y150" i="19"/>
  <c r="AC150" i="19"/>
  <c r="U151" i="19"/>
  <c r="Y151" i="19"/>
  <c r="AC151" i="19"/>
  <c r="U152" i="19"/>
  <c r="Y152" i="19"/>
  <c r="AC152" i="19"/>
  <c r="U153" i="19"/>
  <c r="Y153" i="19"/>
  <c r="AC153" i="19"/>
  <c r="U154" i="19"/>
  <c r="Y154" i="19"/>
  <c r="AC154" i="19"/>
  <c r="U155" i="19"/>
  <c r="Y155" i="19"/>
  <c r="AC155" i="19"/>
  <c r="U156" i="19"/>
  <c r="Y156" i="19"/>
  <c r="AC156" i="19"/>
  <c r="U157" i="19"/>
  <c r="Y157" i="19"/>
  <c r="AC157" i="19"/>
  <c r="U158" i="19"/>
  <c r="Y158" i="19"/>
  <c r="AC158" i="19"/>
  <c r="U159" i="19"/>
  <c r="Y159" i="19"/>
  <c r="AC159" i="19"/>
  <c r="U160" i="19"/>
  <c r="Y160" i="19"/>
  <c r="AC160" i="19"/>
  <c r="U161" i="19"/>
  <c r="Y161" i="19"/>
  <c r="AC161" i="19"/>
  <c r="U162" i="19"/>
  <c r="Y162" i="19"/>
  <c r="AC162" i="19"/>
  <c r="U163" i="19"/>
  <c r="Y163" i="19"/>
  <c r="AC163" i="19"/>
  <c r="U164" i="19"/>
  <c r="Y164" i="19"/>
  <c r="AC164" i="19"/>
  <c r="U165" i="19"/>
  <c r="Y165" i="19"/>
  <c r="AC165" i="19"/>
  <c r="U166" i="19"/>
  <c r="Y166" i="19"/>
  <c r="AC166" i="19"/>
  <c r="U167" i="19"/>
  <c r="Y167" i="19"/>
  <c r="AC167" i="19"/>
  <c r="U168" i="19"/>
  <c r="Y168" i="19"/>
  <c r="AC168" i="19"/>
  <c r="U169" i="19"/>
  <c r="Y169" i="19"/>
  <c r="AC169" i="19"/>
  <c r="U170" i="19"/>
  <c r="Y170" i="19"/>
  <c r="AC170" i="19"/>
  <c r="K182" i="19"/>
  <c r="AF32" i="19"/>
  <c r="AE354" i="15"/>
  <c r="AD354" i="15"/>
  <c r="AC354" i="15"/>
  <c r="Y354" i="15"/>
  <c r="U354" i="15"/>
  <c r="K354" i="15"/>
  <c r="AG303" i="15"/>
  <c r="AH303" i="15"/>
  <c r="AI303" i="15"/>
  <c r="AG304" i="15"/>
  <c r="AH304" i="15"/>
  <c r="AI304" i="15"/>
  <c r="AG305" i="15"/>
  <c r="AH305" i="15"/>
  <c r="AI305" i="15"/>
  <c r="AG306" i="15"/>
  <c r="AH306" i="15"/>
  <c r="AI306" i="15"/>
  <c r="AG307" i="15"/>
  <c r="AH307" i="15"/>
  <c r="AI307" i="15"/>
  <c r="AG308" i="15"/>
  <c r="AH308" i="15"/>
  <c r="AI308" i="15"/>
  <c r="AG309" i="15"/>
  <c r="AH309" i="15"/>
  <c r="AI309" i="15"/>
  <c r="AG310" i="15"/>
  <c r="AH310" i="15"/>
  <c r="AI310" i="15"/>
  <c r="AG311" i="15"/>
  <c r="AH311" i="15"/>
  <c r="AI311" i="15"/>
  <c r="AG312" i="15"/>
  <c r="AH312" i="15"/>
  <c r="AI312" i="15"/>
  <c r="AG313" i="15"/>
  <c r="AH313" i="15"/>
  <c r="AI313" i="15"/>
  <c r="AG314" i="15"/>
  <c r="AH314" i="15"/>
  <c r="AI314" i="15"/>
  <c r="AG315" i="15"/>
  <c r="AH315" i="15"/>
  <c r="AI315" i="15"/>
  <c r="AG316" i="15"/>
  <c r="AH316" i="15"/>
  <c r="AI316" i="15"/>
  <c r="AG317" i="15"/>
  <c r="AH317" i="15"/>
  <c r="AI317" i="15"/>
  <c r="AG318" i="15"/>
  <c r="AH318" i="15"/>
  <c r="AI318" i="15"/>
  <c r="AG319" i="15"/>
  <c r="AH319" i="15"/>
  <c r="AI319" i="15"/>
  <c r="AG320" i="15"/>
  <c r="AH320" i="15"/>
  <c r="AI320" i="15"/>
  <c r="AG321" i="15"/>
  <c r="AH321" i="15"/>
  <c r="AI321" i="15"/>
  <c r="AG322" i="15"/>
  <c r="AH322" i="15"/>
  <c r="AI322" i="15"/>
  <c r="AG323" i="15"/>
  <c r="AH323" i="15"/>
  <c r="AI323" i="15"/>
  <c r="AG324" i="15"/>
  <c r="AH324" i="15"/>
  <c r="AI324" i="15"/>
  <c r="AG325" i="15"/>
  <c r="AH325" i="15"/>
  <c r="AI325" i="15"/>
  <c r="AG326" i="15"/>
  <c r="AH326" i="15"/>
  <c r="AI326" i="15"/>
  <c r="AG327" i="15"/>
  <c r="AH327" i="15"/>
  <c r="AI327" i="15"/>
  <c r="AG328" i="15"/>
  <c r="AH328" i="15"/>
  <c r="AI328" i="15"/>
  <c r="AG329" i="15"/>
  <c r="AH329" i="15"/>
  <c r="AI329" i="15"/>
  <c r="AG330" i="15"/>
  <c r="AH330" i="15"/>
  <c r="AI330" i="15"/>
  <c r="AG331" i="15"/>
  <c r="AH331" i="15"/>
  <c r="AI331" i="15"/>
  <c r="AG332" i="15"/>
  <c r="AH332" i="15"/>
  <c r="AI332" i="15"/>
  <c r="AG333" i="15"/>
  <c r="AH333" i="15"/>
  <c r="AI333" i="15"/>
  <c r="AG334" i="15"/>
  <c r="AH334" i="15"/>
  <c r="AI334" i="15"/>
  <c r="AG335" i="15"/>
  <c r="AH335" i="15"/>
  <c r="AI335" i="15"/>
  <c r="AG336" i="15"/>
  <c r="AH336" i="15"/>
  <c r="AI336" i="15"/>
  <c r="AG337" i="15"/>
  <c r="AH337" i="15"/>
  <c r="AI337" i="15"/>
  <c r="AG338" i="15"/>
  <c r="AH338" i="15"/>
  <c r="AI338" i="15"/>
  <c r="AG339" i="15"/>
  <c r="AH339" i="15"/>
  <c r="AI339" i="15"/>
  <c r="AG340" i="15"/>
  <c r="AH340" i="15"/>
  <c r="AI340" i="15"/>
  <c r="AG341" i="15"/>
  <c r="AH341" i="15"/>
  <c r="AI341" i="15"/>
  <c r="AG342" i="15"/>
  <c r="AH342" i="15"/>
  <c r="AI342" i="15"/>
  <c r="AG343" i="15"/>
  <c r="AH343" i="15"/>
  <c r="AI343" i="15"/>
  <c r="AG344" i="15"/>
  <c r="AH344" i="15"/>
  <c r="AI344" i="15"/>
  <c r="AG345" i="15"/>
  <c r="AH345" i="15"/>
  <c r="AI345" i="15"/>
  <c r="AG346" i="15"/>
  <c r="AH346" i="15"/>
  <c r="AI346" i="15"/>
  <c r="AG347" i="15"/>
  <c r="AH347" i="15"/>
  <c r="AI347" i="15"/>
  <c r="AG348" i="15"/>
  <c r="AH348" i="15"/>
  <c r="AI348" i="15"/>
  <c r="U303" i="15"/>
  <c r="Y303" i="15"/>
  <c r="AC303" i="15"/>
  <c r="U304" i="15"/>
  <c r="Y304" i="15"/>
  <c r="AC304" i="15"/>
  <c r="U305" i="15"/>
  <c r="Y305" i="15"/>
  <c r="AC305" i="15"/>
  <c r="U306" i="15"/>
  <c r="Y306" i="15"/>
  <c r="AC306" i="15"/>
  <c r="U307" i="15"/>
  <c r="Y307" i="15"/>
  <c r="AC307" i="15"/>
  <c r="U308" i="15"/>
  <c r="Y308" i="15"/>
  <c r="AC308" i="15"/>
  <c r="U309" i="15"/>
  <c r="Y309" i="15"/>
  <c r="AC309" i="15"/>
  <c r="U310" i="15"/>
  <c r="Y310" i="15"/>
  <c r="AC310" i="15"/>
  <c r="U311" i="15"/>
  <c r="Y311" i="15"/>
  <c r="AC311" i="15"/>
  <c r="U312" i="15"/>
  <c r="Y312" i="15"/>
  <c r="AC312" i="15"/>
  <c r="U313" i="15"/>
  <c r="Y313" i="15"/>
  <c r="AC313" i="15"/>
  <c r="U314" i="15"/>
  <c r="Y314" i="15"/>
  <c r="AC314" i="15"/>
  <c r="U315" i="15"/>
  <c r="Y315" i="15"/>
  <c r="AC315" i="15"/>
  <c r="U316" i="15"/>
  <c r="Y316" i="15"/>
  <c r="AC316" i="15"/>
  <c r="U317" i="15"/>
  <c r="Y317" i="15"/>
  <c r="AC317" i="15"/>
  <c r="U318" i="15"/>
  <c r="Y318" i="15"/>
  <c r="AC318" i="15"/>
  <c r="U319" i="15"/>
  <c r="Y319" i="15"/>
  <c r="AC319" i="15"/>
  <c r="U320" i="15"/>
  <c r="Y320" i="15"/>
  <c r="AC320" i="15"/>
  <c r="U321" i="15"/>
  <c r="Y321" i="15"/>
  <c r="AC321" i="15"/>
  <c r="U322" i="15"/>
  <c r="Y322" i="15"/>
  <c r="AC322" i="15"/>
  <c r="U323" i="15"/>
  <c r="Y323" i="15"/>
  <c r="AC323" i="15"/>
  <c r="U324" i="15"/>
  <c r="Y324" i="15"/>
  <c r="AC324" i="15"/>
  <c r="U325" i="15"/>
  <c r="Y325" i="15"/>
  <c r="AC325" i="15"/>
  <c r="U326" i="15"/>
  <c r="Y326" i="15"/>
  <c r="AC326" i="15"/>
  <c r="U327" i="15"/>
  <c r="Y327" i="15"/>
  <c r="AC327" i="15"/>
  <c r="U328" i="15"/>
  <c r="Y328" i="15"/>
  <c r="AC328" i="15"/>
  <c r="U329" i="15"/>
  <c r="Y329" i="15"/>
  <c r="AC329" i="15"/>
  <c r="U330" i="15"/>
  <c r="Y330" i="15"/>
  <c r="AC330" i="15"/>
  <c r="U331" i="15"/>
  <c r="Y331" i="15"/>
  <c r="AC331" i="15"/>
  <c r="U332" i="15"/>
  <c r="Y332" i="15"/>
  <c r="AC332" i="15"/>
  <c r="U333" i="15"/>
  <c r="Y333" i="15"/>
  <c r="AC333" i="15"/>
  <c r="U334" i="15"/>
  <c r="Y334" i="15"/>
  <c r="AC334" i="15"/>
  <c r="U335" i="15"/>
  <c r="Y335" i="15"/>
  <c r="AC335" i="15"/>
  <c r="U336" i="15"/>
  <c r="Y336" i="15"/>
  <c r="AC336" i="15"/>
  <c r="U337" i="15"/>
  <c r="Y337" i="15"/>
  <c r="AC337" i="15"/>
  <c r="U338" i="15"/>
  <c r="Y338" i="15"/>
  <c r="AC338" i="15"/>
  <c r="U339" i="15"/>
  <c r="Y339" i="15"/>
  <c r="AC339" i="15"/>
  <c r="U340" i="15"/>
  <c r="Y340" i="15"/>
  <c r="AC340" i="15"/>
  <c r="U341" i="15"/>
  <c r="Y341" i="15"/>
  <c r="AC341" i="15"/>
  <c r="U342" i="15"/>
  <c r="Y342" i="15"/>
  <c r="AC342" i="15"/>
  <c r="U343" i="15"/>
  <c r="Y343" i="15"/>
  <c r="AC343" i="15"/>
  <c r="U344" i="15"/>
  <c r="Y344" i="15"/>
  <c r="AC344" i="15"/>
  <c r="U345" i="15"/>
  <c r="Y345" i="15"/>
  <c r="AC345" i="15"/>
  <c r="U346" i="15"/>
  <c r="Y346" i="15"/>
  <c r="AC346" i="15"/>
  <c r="U347" i="15"/>
  <c r="Y347" i="15"/>
  <c r="AC347" i="15"/>
  <c r="U348" i="15"/>
  <c r="Y348" i="15"/>
  <c r="AC348" i="15"/>
  <c r="K349" i="15"/>
  <c r="AF295" i="15"/>
  <c r="AE295" i="15"/>
  <c r="AD295" i="15"/>
  <c r="AG275" i="15"/>
  <c r="AG276" i="15"/>
  <c r="AG277" i="15"/>
  <c r="AG278" i="15"/>
  <c r="AG279" i="15"/>
  <c r="AG280" i="15"/>
  <c r="AG281" i="15"/>
  <c r="AG282" i="15"/>
  <c r="AG283" i="15"/>
  <c r="AG284" i="15"/>
  <c r="AG285" i="15"/>
  <c r="AG286" i="15"/>
  <c r="AG287" i="15"/>
  <c r="AG288" i="15"/>
  <c r="AG289" i="15"/>
  <c r="AG290" i="15"/>
  <c r="AG291" i="15"/>
  <c r="AG292" i="15"/>
  <c r="AG293" i="15"/>
  <c r="AG294" i="15"/>
  <c r="U275" i="15"/>
  <c r="Y275" i="15"/>
  <c r="AC275" i="15"/>
  <c r="U276" i="15"/>
  <c r="Y276" i="15"/>
  <c r="AC276" i="15"/>
  <c r="U277" i="15"/>
  <c r="Y277" i="15"/>
  <c r="AC277" i="15"/>
  <c r="U278" i="15"/>
  <c r="Y278" i="15"/>
  <c r="AC278" i="15"/>
  <c r="U279" i="15"/>
  <c r="Y279" i="15"/>
  <c r="AC279" i="15"/>
  <c r="U280" i="15"/>
  <c r="Y280" i="15"/>
  <c r="AC280" i="15"/>
  <c r="U281" i="15"/>
  <c r="Y281" i="15"/>
  <c r="AC281" i="15"/>
  <c r="U282" i="15"/>
  <c r="Y282" i="15"/>
  <c r="AC282" i="15"/>
  <c r="U283" i="15"/>
  <c r="Y283" i="15"/>
  <c r="AC283" i="15"/>
  <c r="U284" i="15"/>
  <c r="Y284" i="15"/>
  <c r="AC284" i="15"/>
  <c r="U285" i="15"/>
  <c r="Y285" i="15"/>
  <c r="AC285" i="15"/>
  <c r="U286" i="15"/>
  <c r="Y286" i="15"/>
  <c r="AC286" i="15"/>
  <c r="U287" i="15"/>
  <c r="Y287" i="15"/>
  <c r="AC287" i="15"/>
  <c r="U288" i="15"/>
  <c r="Y288" i="15"/>
  <c r="AC288" i="15"/>
  <c r="U289" i="15"/>
  <c r="Y289" i="15"/>
  <c r="AC289" i="15"/>
  <c r="U290" i="15"/>
  <c r="Y290" i="15"/>
  <c r="AC290" i="15"/>
  <c r="U291" i="15"/>
  <c r="Y291" i="15"/>
  <c r="AC291" i="15"/>
  <c r="U292" i="15"/>
  <c r="Y292" i="15"/>
  <c r="AC292" i="15"/>
  <c r="U293" i="15"/>
  <c r="Y293" i="15"/>
  <c r="AC293" i="15"/>
  <c r="U294" i="15"/>
  <c r="Y294" i="15"/>
  <c r="AC294" i="15"/>
  <c r="K295" i="15"/>
  <c r="AB295" i="15"/>
  <c r="AA295" i="15"/>
  <c r="Z295" i="15"/>
  <c r="X295" i="15"/>
  <c r="W295" i="15"/>
  <c r="V295" i="15"/>
  <c r="T295" i="15"/>
  <c r="S295" i="15"/>
  <c r="R295" i="15"/>
  <c r="O295" i="15"/>
  <c r="N295" i="15"/>
  <c r="M295" i="15"/>
  <c r="J295" i="15"/>
  <c r="AG274" i="15"/>
  <c r="AG295" i="15" s="1"/>
  <c r="AC274" i="15"/>
  <c r="AC295" i="15" s="1"/>
  <c r="Y274" i="15"/>
  <c r="Y295" i="15" s="1"/>
  <c r="U274" i="15"/>
  <c r="U295" i="15" s="1"/>
  <c r="J349" i="15"/>
  <c r="AF300" i="15"/>
  <c r="AF354" i="15" s="1"/>
  <c r="AE300" i="15"/>
  <c r="AD300" i="15"/>
  <c r="AG298" i="15"/>
  <c r="AG299" i="15"/>
  <c r="U299" i="15"/>
  <c r="Y299" i="15"/>
  <c r="AC299" i="15"/>
  <c r="K300" i="15"/>
  <c r="AG262" i="15"/>
  <c r="AG263" i="15"/>
  <c r="AG264" i="15"/>
  <c r="AG265" i="15"/>
  <c r="AG266" i="15"/>
  <c r="AG267" i="15"/>
  <c r="AG268" i="15"/>
  <c r="AG269" i="15"/>
  <c r="AG270" i="15"/>
  <c r="AG271" i="15"/>
  <c r="U262" i="15"/>
  <c r="Y262" i="15"/>
  <c r="AC262" i="15"/>
  <c r="U263" i="15"/>
  <c r="Y263" i="15"/>
  <c r="AC263" i="15"/>
  <c r="U264" i="15"/>
  <c r="Y264" i="15"/>
  <c r="AC264" i="15"/>
  <c r="U265" i="15"/>
  <c r="Y265" i="15"/>
  <c r="AC265" i="15"/>
  <c r="U266" i="15"/>
  <c r="Y266" i="15"/>
  <c r="AC266" i="15"/>
  <c r="U267" i="15"/>
  <c r="Y267" i="15"/>
  <c r="AC267" i="15"/>
  <c r="U268" i="15"/>
  <c r="Y268" i="15"/>
  <c r="AC268" i="15"/>
  <c r="U269" i="15"/>
  <c r="Y269" i="15"/>
  <c r="AC269" i="15"/>
  <c r="U270" i="15"/>
  <c r="Y270" i="15"/>
  <c r="AC270" i="15"/>
  <c r="U271" i="15"/>
  <c r="Y271" i="15"/>
  <c r="AC271" i="15"/>
  <c r="K272" i="15"/>
  <c r="J259" i="15"/>
  <c r="AF256" i="15"/>
  <c r="AE256" i="15"/>
  <c r="AG252" i="15"/>
  <c r="AG253" i="15"/>
  <c r="AG254" i="15"/>
  <c r="AG255" i="15"/>
  <c r="Y252" i="15"/>
  <c r="AC252" i="15"/>
  <c r="Y253" i="15"/>
  <c r="AC253" i="15"/>
  <c r="Y254" i="15"/>
  <c r="AC254" i="15"/>
  <c r="Y255" i="15"/>
  <c r="AC255" i="15"/>
  <c r="U252" i="15"/>
  <c r="AH252" i="15" s="1"/>
  <c r="AI252" i="15" s="1"/>
  <c r="U253" i="15"/>
  <c r="AH253" i="15" s="1"/>
  <c r="AI253" i="15" s="1"/>
  <c r="U254" i="15"/>
  <c r="AH254" i="15" s="1"/>
  <c r="AI254" i="15" s="1"/>
  <c r="U255" i="15"/>
  <c r="AH255" i="15" s="1"/>
  <c r="AI255" i="15" s="1"/>
  <c r="K256" i="15"/>
  <c r="J256" i="15"/>
  <c r="AG222" i="15"/>
  <c r="AG223" i="15"/>
  <c r="AG224" i="15"/>
  <c r="AG225" i="15"/>
  <c r="AG226" i="15"/>
  <c r="AG227" i="15"/>
  <c r="AG228" i="15"/>
  <c r="AG229" i="15"/>
  <c r="AG230" i="15"/>
  <c r="AG231" i="15"/>
  <c r="AG232" i="15"/>
  <c r="AG233" i="15"/>
  <c r="AG234" i="15"/>
  <c r="AG235" i="15"/>
  <c r="AG236" i="15"/>
  <c r="AG237" i="15"/>
  <c r="AG238" i="15"/>
  <c r="AG239" i="15"/>
  <c r="AG240" i="15"/>
  <c r="AG241" i="15"/>
  <c r="AG242" i="15"/>
  <c r="AG243" i="15"/>
  <c r="AG244" i="15"/>
  <c r="AG245" i="15"/>
  <c r="AG246" i="15"/>
  <c r="AG247" i="15"/>
  <c r="AG248" i="15"/>
  <c r="U222" i="15"/>
  <c r="Y222" i="15"/>
  <c r="AC222" i="15"/>
  <c r="U223" i="15"/>
  <c r="Y223" i="15"/>
  <c r="AC223" i="15"/>
  <c r="U224" i="15"/>
  <c r="Y224" i="15"/>
  <c r="AC224" i="15"/>
  <c r="U225" i="15"/>
  <c r="Y225" i="15"/>
  <c r="AC225" i="15"/>
  <c r="U226" i="15"/>
  <c r="Y226" i="15"/>
  <c r="AC226" i="15"/>
  <c r="U227" i="15"/>
  <c r="Y227" i="15"/>
  <c r="AC227" i="15"/>
  <c r="U228" i="15"/>
  <c r="Y228" i="15"/>
  <c r="AC228" i="15"/>
  <c r="U229" i="15"/>
  <c r="Y229" i="15"/>
  <c r="AC229" i="15"/>
  <c r="U230" i="15"/>
  <c r="Y230" i="15"/>
  <c r="AC230" i="15"/>
  <c r="U231" i="15"/>
  <c r="Y231" i="15"/>
  <c r="AC231" i="15"/>
  <c r="U232" i="15"/>
  <c r="Y232" i="15"/>
  <c r="AC232" i="15"/>
  <c r="U233" i="15"/>
  <c r="Y233" i="15"/>
  <c r="AC233" i="15"/>
  <c r="U234" i="15"/>
  <c r="Y234" i="15"/>
  <c r="AC234" i="15"/>
  <c r="U235" i="15"/>
  <c r="Y235" i="15"/>
  <c r="AC235" i="15"/>
  <c r="U236" i="15"/>
  <c r="Y236" i="15"/>
  <c r="AC236" i="15"/>
  <c r="U237" i="15"/>
  <c r="Y237" i="15"/>
  <c r="AC237" i="15"/>
  <c r="U238" i="15"/>
  <c r="Y238" i="15"/>
  <c r="AC238" i="15"/>
  <c r="U239" i="15"/>
  <c r="Y239" i="15"/>
  <c r="AC239" i="15"/>
  <c r="U240" i="15"/>
  <c r="Y240" i="15"/>
  <c r="AC240" i="15"/>
  <c r="U241" i="15"/>
  <c r="Y241" i="15"/>
  <c r="AC241" i="15"/>
  <c r="U242" i="15"/>
  <c r="Y242" i="15"/>
  <c r="AC242" i="15"/>
  <c r="U243" i="15"/>
  <c r="Y243" i="15"/>
  <c r="AC243" i="15"/>
  <c r="U244" i="15"/>
  <c r="Y244" i="15"/>
  <c r="AC244" i="15"/>
  <c r="U245" i="15"/>
  <c r="Y245" i="15"/>
  <c r="AC245" i="15"/>
  <c r="U246" i="15"/>
  <c r="Y246" i="15"/>
  <c r="AC246" i="15"/>
  <c r="U247" i="15"/>
  <c r="Y247" i="15"/>
  <c r="AC247" i="15"/>
  <c r="U248" i="15"/>
  <c r="Y248" i="15"/>
  <c r="AC248" i="15"/>
  <c r="J249" i="15"/>
  <c r="AG189" i="15"/>
  <c r="AG190" i="15"/>
  <c r="AG191" i="15"/>
  <c r="AG192" i="15"/>
  <c r="AG193" i="15"/>
  <c r="AG194" i="15"/>
  <c r="AG195" i="15"/>
  <c r="AG196" i="15"/>
  <c r="AG197" i="15"/>
  <c r="AG198" i="15"/>
  <c r="AG199" i="15"/>
  <c r="AG200" i="15"/>
  <c r="AG201" i="15"/>
  <c r="AG202" i="15"/>
  <c r="AG203" i="15"/>
  <c r="AG204" i="15"/>
  <c r="AG205" i="15"/>
  <c r="AG206" i="15"/>
  <c r="AG207" i="15"/>
  <c r="AG208" i="15"/>
  <c r="AG209" i="15"/>
  <c r="AG210" i="15"/>
  <c r="AG211" i="15"/>
  <c r="AG212" i="15"/>
  <c r="AG213" i="15"/>
  <c r="AG214" i="15"/>
  <c r="AG215" i="15"/>
  <c r="AG216" i="15"/>
  <c r="AG217" i="15"/>
  <c r="AG218" i="15"/>
  <c r="U189" i="15"/>
  <c r="Y189" i="15"/>
  <c r="AC189" i="15"/>
  <c r="U190" i="15"/>
  <c r="Y190" i="15"/>
  <c r="AC190" i="15"/>
  <c r="U191" i="15"/>
  <c r="Y191" i="15"/>
  <c r="AC191" i="15"/>
  <c r="U192" i="15"/>
  <c r="Y192" i="15"/>
  <c r="AC192" i="15"/>
  <c r="U193" i="15"/>
  <c r="Y193" i="15"/>
  <c r="AC193" i="15"/>
  <c r="U194" i="15"/>
  <c r="Y194" i="15"/>
  <c r="AC194" i="15"/>
  <c r="U195" i="15"/>
  <c r="Y195" i="15"/>
  <c r="AC195" i="15"/>
  <c r="U196" i="15"/>
  <c r="Y196" i="15"/>
  <c r="AC196" i="15"/>
  <c r="U197" i="15"/>
  <c r="Y197" i="15"/>
  <c r="AC197" i="15"/>
  <c r="U198" i="15"/>
  <c r="Y198" i="15"/>
  <c r="AC198" i="15"/>
  <c r="U199" i="15"/>
  <c r="Y199" i="15"/>
  <c r="AC199" i="15"/>
  <c r="U200" i="15"/>
  <c r="Y200" i="15"/>
  <c r="AC200" i="15"/>
  <c r="U201" i="15"/>
  <c r="Y201" i="15"/>
  <c r="AC201" i="15"/>
  <c r="U202" i="15"/>
  <c r="Y202" i="15"/>
  <c r="AC202" i="15"/>
  <c r="U203" i="15"/>
  <c r="Y203" i="15"/>
  <c r="AC203" i="15"/>
  <c r="U204" i="15"/>
  <c r="Y204" i="15"/>
  <c r="AC204" i="15"/>
  <c r="U205" i="15"/>
  <c r="Y205" i="15"/>
  <c r="AC205" i="15"/>
  <c r="U206" i="15"/>
  <c r="Y206" i="15"/>
  <c r="AC206" i="15"/>
  <c r="U207" i="15"/>
  <c r="Y207" i="15"/>
  <c r="AC207" i="15"/>
  <c r="U208" i="15"/>
  <c r="Y208" i="15"/>
  <c r="AC208" i="15"/>
  <c r="U209" i="15"/>
  <c r="Y209" i="15"/>
  <c r="AC209" i="15"/>
  <c r="U210" i="15"/>
  <c r="Y210" i="15"/>
  <c r="AC210" i="15"/>
  <c r="U211" i="15"/>
  <c r="Y211" i="15"/>
  <c r="AC211" i="15"/>
  <c r="U212" i="15"/>
  <c r="Y212" i="15"/>
  <c r="AC212" i="15"/>
  <c r="U213" i="15"/>
  <c r="Y213" i="15"/>
  <c r="AC213" i="15"/>
  <c r="U214" i="15"/>
  <c r="Y214" i="15"/>
  <c r="AC214" i="15"/>
  <c r="U215" i="15"/>
  <c r="Y215" i="15"/>
  <c r="AC215" i="15"/>
  <c r="U216" i="15"/>
  <c r="Y216" i="15"/>
  <c r="AC216" i="15"/>
  <c r="U217" i="15"/>
  <c r="Y217" i="15"/>
  <c r="AC217" i="15"/>
  <c r="U218" i="15"/>
  <c r="Y218" i="15"/>
  <c r="AC218" i="15"/>
  <c r="J219" i="15"/>
  <c r="K219" i="15"/>
  <c r="AG173" i="15"/>
  <c r="AG174" i="15"/>
  <c r="AG175" i="15"/>
  <c r="AG176" i="15"/>
  <c r="AG177" i="15"/>
  <c r="AG178" i="15"/>
  <c r="AG179" i="15"/>
  <c r="AG180" i="15"/>
  <c r="AG181" i="15"/>
  <c r="AG182" i="15"/>
  <c r="AG183" i="15"/>
  <c r="AG184" i="15"/>
  <c r="AG185" i="15"/>
  <c r="AG162" i="15"/>
  <c r="AG163" i="15"/>
  <c r="AG164" i="15"/>
  <c r="AG165" i="15"/>
  <c r="AG166" i="15"/>
  <c r="AG167" i="15"/>
  <c r="AG168" i="15"/>
  <c r="AG169" i="15"/>
  <c r="AG170" i="15"/>
  <c r="AG171" i="15"/>
  <c r="AG172" i="15"/>
  <c r="AG155" i="15"/>
  <c r="AG156" i="15"/>
  <c r="AG157" i="15"/>
  <c r="AG158" i="15"/>
  <c r="AG159" i="15"/>
  <c r="AG160" i="15"/>
  <c r="AG161" i="15"/>
  <c r="U155" i="15"/>
  <c r="Y155" i="15"/>
  <c r="AC155" i="15"/>
  <c r="U156" i="15"/>
  <c r="Y156" i="15"/>
  <c r="AC156" i="15"/>
  <c r="U157" i="15"/>
  <c r="Y157" i="15"/>
  <c r="AC157" i="15"/>
  <c r="U158" i="15"/>
  <c r="Y158" i="15"/>
  <c r="AC158" i="15"/>
  <c r="U159" i="15"/>
  <c r="Y159" i="15"/>
  <c r="AC159" i="15"/>
  <c r="U160" i="15"/>
  <c r="Y160" i="15"/>
  <c r="AC160" i="15"/>
  <c r="U161" i="15"/>
  <c r="Y161" i="15"/>
  <c r="AC161" i="15"/>
  <c r="U162" i="15"/>
  <c r="Y162" i="15"/>
  <c r="AC162" i="15"/>
  <c r="U163" i="15"/>
  <c r="Y163" i="15"/>
  <c r="AC163" i="15"/>
  <c r="U164" i="15"/>
  <c r="Y164" i="15"/>
  <c r="AC164" i="15"/>
  <c r="U165" i="15"/>
  <c r="Y165" i="15"/>
  <c r="AC165" i="15"/>
  <c r="U166" i="15"/>
  <c r="Y166" i="15"/>
  <c r="AC166" i="15"/>
  <c r="U167" i="15"/>
  <c r="Y167" i="15"/>
  <c r="AC167" i="15"/>
  <c r="U168" i="15"/>
  <c r="Y168" i="15"/>
  <c r="AC168" i="15"/>
  <c r="U169" i="15"/>
  <c r="Y169" i="15"/>
  <c r="AC169" i="15"/>
  <c r="U170" i="15"/>
  <c r="Y170" i="15"/>
  <c r="AC170" i="15"/>
  <c r="U171" i="15"/>
  <c r="Y171" i="15"/>
  <c r="AC171" i="15"/>
  <c r="U172" i="15"/>
  <c r="Y172" i="15"/>
  <c r="AC172" i="15"/>
  <c r="U173" i="15"/>
  <c r="Y173" i="15"/>
  <c r="AC173" i="15"/>
  <c r="U174" i="15"/>
  <c r="Y174" i="15"/>
  <c r="AC174" i="15"/>
  <c r="U175" i="15"/>
  <c r="Y175" i="15"/>
  <c r="AC175" i="15"/>
  <c r="U176" i="15"/>
  <c r="Y176" i="15"/>
  <c r="AC176" i="15"/>
  <c r="U177" i="15"/>
  <c r="Y177" i="15"/>
  <c r="AC177" i="15"/>
  <c r="U178" i="15"/>
  <c r="Y178" i="15"/>
  <c r="AC178" i="15"/>
  <c r="U179" i="15"/>
  <c r="Y179" i="15"/>
  <c r="AC179" i="15"/>
  <c r="U180" i="15"/>
  <c r="Y180" i="15"/>
  <c r="AC180" i="15"/>
  <c r="U181" i="15"/>
  <c r="Y181" i="15"/>
  <c r="AC181" i="15"/>
  <c r="U182" i="15"/>
  <c r="Y182" i="15"/>
  <c r="AC182" i="15"/>
  <c r="U183" i="15"/>
  <c r="Y183" i="15"/>
  <c r="AC183" i="15"/>
  <c r="U184" i="15"/>
  <c r="Y184" i="15"/>
  <c r="AC184" i="15"/>
  <c r="U185" i="15"/>
  <c r="Y185" i="15"/>
  <c r="AC185" i="15"/>
  <c r="AG125" i="15"/>
  <c r="AG126" i="15"/>
  <c r="AG127" i="15"/>
  <c r="AG128" i="15"/>
  <c r="AG129" i="15"/>
  <c r="AG130" i="15"/>
  <c r="AG131" i="15"/>
  <c r="AG132" i="15"/>
  <c r="AG133" i="15"/>
  <c r="AG134" i="15"/>
  <c r="AG135" i="15"/>
  <c r="AG136" i="15"/>
  <c r="AG137" i="15"/>
  <c r="AG138" i="15"/>
  <c r="AG139" i="15"/>
  <c r="AG140" i="15"/>
  <c r="AG141" i="15"/>
  <c r="AG142" i="15"/>
  <c r="AG143" i="15"/>
  <c r="AG144" i="15"/>
  <c r="AG145" i="15"/>
  <c r="AG146" i="15"/>
  <c r="AG147" i="15"/>
  <c r="AG148" i="15"/>
  <c r="AG149" i="15"/>
  <c r="AG150" i="15"/>
  <c r="AG151" i="15"/>
  <c r="U125" i="15"/>
  <c r="Y125" i="15"/>
  <c r="AC125" i="15"/>
  <c r="U126" i="15"/>
  <c r="Y126" i="15"/>
  <c r="AC126" i="15"/>
  <c r="U127" i="15"/>
  <c r="Y127" i="15"/>
  <c r="AC127" i="15"/>
  <c r="U128" i="15"/>
  <c r="Y128" i="15"/>
  <c r="AC128" i="15"/>
  <c r="U129" i="15"/>
  <c r="Y129" i="15"/>
  <c r="AC129" i="15"/>
  <c r="U130" i="15"/>
  <c r="Y130" i="15"/>
  <c r="AC130" i="15"/>
  <c r="U131" i="15"/>
  <c r="Y131" i="15"/>
  <c r="AC131" i="15"/>
  <c r="U132" i="15"/>
  <c r="Y132" i="15"/>
  <c r="AC132" i="15"/>
  <c r="U133" i="15"/>
  <c r="Y133" i="15"/>
  <c r="AC133" i="15"/>
  <c r="U134" i="15"/>
  <c r="Y134" i="15"/>
  <c r="AC134" i="15"/>
  <c r="U135" i="15"/>
  <c r="Y135" i="15"/>
  <c r="AC135" i="15"/>
  <c r="U136" i="15"/>
  <c r="Y136" i="15"/>
  <c r="AC136" i="15"/>
  <c r="U137" i="15"/>
  <c r="Y137" i="15"/>
  <c r="AC137" i="15"/>
  <c r="U138" i="15"/>
  <c r="Y138" i="15"/>
  <c r="AC138" i="15"/>
  <c r="U139" i="15"/>
  <c r="Y139" i="15"/>
  <c r="AC139" i="15"/>
  <c r="U140" i="15"/>
  <c r="Y140" i="15"/>
  <c r="AC140" i="15"/>
  <c r="U141" i="15"/>
  <c r="Y141" i="15"/>
  <c r="AC141" i="15"/>
  <c r="U142" i="15"/>
  <c r="Y142" i="15"/>
  <c r="AC142" i="15"/>
  <c r="U143" i="15"/>
  <c r="Y143" i="15"/>
  <c r="AC143" i="15"/>
  <c r="U144" i="15"/>
  <c r="Y144" i="15"/>
  <c r="AC144" i="15"/>
  <c r="U145" i="15"/>
  <c r="Y145" i="15"/>
  <c r="AC145" i="15"/>
  <c r="U146" i="15"/>
  <c r="Y146" i="15"/>
  <c r="AC146" i="15"/>
  <c r="U147" i="15"/>
  <c r="Y147" i="15"/>
  <c r="AC147" i="15"/>
  <c r="U148" i="15"/>
  <c r="Y148" i="15"/>
  <c r="AC148" i="15"/>
  <c r="U149" i="15"/>
  <c r="Y149" i="15"/>
  <c r="AC149" i="15"/>
  <c r="U150" i="15"/>
  <c r="Y150" i="15"/>
  <c r="AC150" i="15"/>
  <c r="U151" i="15"/>
  <c r="Y151" i="15"/>
  <c r="AC151" i="15"/>
  <c r="K152" i="15"/>
  <c r="J152" i="15"/>
  <c r="AG85" i="15"/>
  <c r="AG86" i="15"/>
  <c r="AG87" i="15"/>
  <c r="AG88" i="15"/>
  <c r="AG89" i="15"/>
  <c r="AG90" i="15"/>
  <c r="AG91" i="15"/>
  <c r="AG92" i="15"/>
  <c r="AG93" i="15"/>
  <c r="AG94" i="15"/>
  <c r="AG95" i="15"/>
  <c r="AG96" i="15"/>
  <c r="AG97" i="15"/>
  <c r="AG98" i="15"/>
  <c r="AG99" i="15"/>
  <c r="AG100" i="15"/>
  <c r="AG101" i="15"/>
  <c r="AG102" i="15"/>
  <c r="AG103" i="15"/>
  <c r="AG104" i="15"/>
  <c r="AG105" i="15"/>
  <c r="AG106" i="15"/>
  <c r="AG107" i="15"/>
  <c r="AG108" i="15"/>
  <c r="AG109" i="15"/>
  <c r="AG110" i="15"/>
  <c r="AG111" i="15"/>
  <c r="AG112" i="15"/>
  <c r="AG113" i="15"/>
  <c r="AG114" i="15"/>
  <c r="AG115" i="15"/>
  <c r="AG116" i="15"/>
  <c r="AG117" i="15"/>
  <c r="AG118" i="15"/>
  <c r="AG119" i="15"/>
  <c r="AG120" i="15"/>
  <c r="AG121" i="15"/>
  <c r="AC85" i="15"/>
  <c r="AC86" i="15"/>
  <c r="AC87" i="15"/>
  <c r="AC88" i="15"/>
  <c r="AC89" i="15"/>
  <c r="AC90" i="15"/>
  <c r="AC91" i="15"/>
  <c r="AC92" i="15"/>
  <c r="AC93" i="15"/>
  <c r="AC94" i="15"/>
  <c r="AC95" i="15"/>
  <c r="AC96" i="15"/>
  <c r="AC97" i="15"/>
  <c r="AC98" i="15"/>
  <c r="AC99" i="15"/>
  <c r="AC100" i="15"/>
  <c r="AC101" i="15"/>
  <c r="AC102" i="15"/>
  <c r="AC103" i="15"/>
  <c r="AC104" i="15"/>
  <c r="AC105" i="15"/>
  <c r="AC106" i="15"/>
  <c r="AC107" i="15"/>
  <c r="AC108" i="15"/>
  <c r="AC109" i="15"/>
  <c r="AC110" i="15"/>
  <c r="AC111" i="15"/>
  <c r="AC112" i="15"/>
  <c r="AC113" i="15"/>
  <c r="AC114" i="15"/>
  <c r="AC115" i="15"/>
  <c r="AC116" i="15"/>
  <c r="AC117" i="15"/>
  <c r="AC118" i="15"/>
  <c r="AC119" i="15"/>
  <c r="AC120" i="15"/>
  <c r="AC121" i="15"/>
  <c r="Y85" i="15"/>
  <c r="Y86" i="15"/>
  <c r="Y87" i="15"/>
  <c r="Y88" i="15"/>
  <c r="Y89" i="15"/>
  <c r="Y90" i="15"/>
  <c r="Y91" i="15"/>
  <c r="Y92" i="15"/>
  <c r="Y93" i="15"/>
  <c r="Y94" i="15"/>
  <c r="Y95" i="15"/>
  <c r="Y96" i="15"/>
  <c r="Y97" i="15"/>
  <c r="Y98" i="15"/>
  <c r="Y99" i="15"/>
  <c r="Y100" i="15"/>
  <c r="Y101" i="15"/>
  <c r="Y102" i="15"/>
  <c r="Y103" i="15"/>
  <c r="Y104" i="15"/>
  <c r="Y105" i="15"/>
  <c r="Y106" i="15"/>
  <c r="Y107" i="15"/>
  <c r="Y108" i="15"/>
  <c r="Y109" i="15"/>
  <c r="Y110" i="15"/>
  <c r="Y111" i="15"/>
  <c r="Y112" i="15"/>
  <c r="Y113" i="15"/>
  <c r="Y114" i="15"/>
  <c r="Y115" i="15"/>
  <c r="Y116" i="15"/>
  <c r="Y117" i="15"/>
  <c r="Y118" i="15"/>
  <c r="Y119" i="15"/>
  <c r="Y120" i="15"/>
  <c r="Y121" i="15"/>
  <c r="U85" i="15"/>
  <c r="AH85" i="15" s="1"/>
  <c r="AI85" i="15" s="1"/>
  <c r="U86" i="15"/>
  <c r="AH86" i="15" s="1"/>
  <c r="AI86" i="15" s="1"/>
  <c r="U87" i="15"/>
  <c r="AH87" i="15" s="1"/>
  <c r="AI87" i="15" s="1"/>
  <c r="U88" i="15"/>
  <c r="AH88" i="15" s="1"/>
  <c r="AI88" i="15" s="1"/>
  <c r="U89" i="15"/>
  <c r="AH89" i="15" s="1"/>
  <c r="AI89" i="15" s="1"/>
  <c r="U90" i="15"/>
  <c r="AH90" i="15" s="1"/>
  <c r="AI90" i="15" s="1"/>
  <c r="U91" i="15"/>
  <c r="AH91" i="15" s="1"/>
  <c r="AI91" i="15" s="1"/>
  <c r="U92" i="15"/>
  <c r="AH92" i="15" s="1"/>
  <c r="AI92" i="15" s="1"/>
  <c r="U93" i="15"/>
  <c r="AH93" i="15" s="1"/>
  <c r="AI93" i="15" s="1"/>
  <c r="U94" i="15"/>
  <c r="AH94" i="15" s="1"/>
  <c r="AI94" i="15" s="1"/>
  <c r="U95" i="15"/>
  <c r="AH95" i="15" s="1"/>
  <c r="AI95" i="15" s="1"/>
  <c r="U96" i="15"/>
  <c r="AH96" i="15" s="1"/>
  <c r="AI96" i="15" s="1"/>
  <c r="U97" i="15"/>
  <c r="AH97" i="15" s="1"/>
  <c r="AI97" i="15" s="1"/>
  <c r="U98" i="15"/>
  <c r="AH98" i="15" s="1"/>
  <c r="AI98" i="15" s="1"/>
  <c r="U99" i="15"/>
  <c r="AH99" i="15" s="1"/>
  <c r="AI99" i="15" s="1"/>
  <c r="U100" i="15"/>
  <c r="AH100" i="15" s="1"/>
  <c r="AI100" i="15" s="1"/>
  <c r="U101" i="15"/>
  <c r="AH101" i="15" s="1"/>
  <c r="AI101" i="15" s="1"/>
  <c r="U102" i="15"/>
  <c r="AH102" i="15" s="1"/>
  <c r="AI102" i="15" s="1"/>
  <c r="U103" i="15"/>
  <c r="AH103" i="15" s="1"/>
  <c r="AI103" i="15" s="1"/>
  <c r="U104" i="15"/>
  <c r="AH104" i="15" s="1"/>
  <c r="AI104" i="15" s="1"/>
  <c r="U105" i="15"/>
  <c r="AH105" i="15" s="1"/>
  <c r="AI105" i="15" s="1"/>
  <c r="U106" i="15"/>
  <c r="AH106" i="15" s="1"/>
  <c r="AI106" i="15" s="1"/>
  <c r="U107" i="15"/>
  <c r="AH107" i="15" s="1"/>
  <c r="AI107" i="15" s="1"/>
  <c r="U108" i="15"/>
  <c r="AH108" i="15" s="1"/>
  <c r="AI108" i="15" s="1"/>
  <c r="U109" i="15"/>
  <c r="AH109" i="15" s="1"/>
  <c r="AI109" i="15" s="1"/>
  <c r="U110" i="15"/>
  <c r="AH110" i="15" s="1"/>
  <c r="AI110" i="15" s="1"/>
  <c r="U111" i="15"/>
  <c r="AH111" i="15" s="1"/>
  <c r="AI111" i="15" s="1"/>
  <c r="U112" i="15"/>
  <c r="AH112" i="15" s="1"/>
  <c r="AI112" i="15" s="1"/>
  <c r="U113" i="15"/>
  <c r="AH113" i="15" s="1"/>
  <c r="AI113" i="15" s="1"/>
  <c r="U114" i="15"/>
  <c r="AH114" i="15" s="1"/>
  <c r="AI114" i="15" s="1"/>
  <c r="U115" i="15"/>
  <c r="AH115" i="15" s="1"/>
  <c r="AI115" i="15" s="1"/>
  <c r="U116" i="15"/>
  <c r="AH116" i="15" s="1"/>
  <c r="AI116" i="15" s="1"/>
  <c r="U117" i="15"/>
  <c r="AH117" i="15" s="1"/>
  <c r="AI117" i="15" s="1"/>
  <c r="U118" i="15"/>
  <c r="AH118" i="15" s="1"/>
  <c r="AI118" i="15" s="1"/>
  <c r="U119" i="15"/>
  <c r="AH119" i="15" s="1"/>
  <c r="AI119" i="15" s="1"/>
  <c r="U120" i="15"/>
  <c r="AH120" i="15" s="1"/>
  <c r="AI120" i="15" s="1"/>
  <c r="U121" i="15"/>
  <c r="AH121" i="15" s="1"/>
  <c r="AI121" i="15" s="1"/>
  <c r="AF49" i="28"/>
  <c r="AG30" i="28"/>
  <c r="AG31" i="28"/>
  <c r="AG32" i="28"/>
  <c r="AG33" i="28"/>
  <c r="AG34" i="28"/>
  <c r="AG35" i="28"/>
  <c r="AG36" i="28"/>
  <c r="AG37" i="28"/>
  <c r="AG38" i="28"/>
  <c r="AG39" i="28"/>
  <c r="AG40" i="28"/>
  <c r="AG41" i="28"/>
  <c r="AG42" i="28"/>
  <c r="AG43" i="28"/>
  <c r="AG44" i="28"/>
  <c r="AG45" i="28"/>
  <c r="AG46" i="28"/>
  <c r="AG47" i="28"/>
  <c r="AG48" i="28"/>
  <c r="AC45" i="28"/>
  <c r="AC46" i="28"/>
  <c r="AC47" i="28"/>
  <c r="AC48" i="28"/>
  <c r="AC39" i="28"/>
  <c r="AC40" i="28"/>
  <c r="AC41" i="28"/>
  <c r="AC42" i="28"/>
  <c r="AC43" i="28"/>
  <c r="AC44" i="28"/>
  <c r="AC30" i="28"/>
  <c r="AC31" i="28"/>
  <c r="AC32" i="28"/>
  <c r="AC33" i="28"/>
  <c r="AC34" i="28"/>
  <c r="AC35" i="28"/>
  <c r="AC36" i="28"/>
  <c r="AC37" i="28"/>
  <c r="AC38" i="28"/>
  <c r="Y30" i="28"/>
  <c r="Y31" i="28"/>
  <c r="Y32" i="28"/>
  <c r="Y33" i="28"/>
  <c r="Y34" i="28"/>
  <c r="Y35" i="28"/>
  <c r="Y36" i="28"/>
  <c r="Y37" i="28"/>
  <c r="Y38" i="28"/>
  <c r="Y39" i="28"/>
  <c r="Y40" i="28"/>
  <c r="Y41" i="28"/>
  <c r="Y42" i="28"/>
  <c r="Y43" i="28"/>
  <c r="Y44" i="28"/>
  <c r="Y45" i="28"/>
  <c r="Y46" i="28"/>
  <c r="Y47" i="28"/>
  <c r="Y48" i="28"/>
  <c r="U30" i="28"/>
  <c r="AH30" i="28" s="1"/>
  <c r="AI30" i="28" s="1"/>
  <c r="U31" i="28"/>
  <c r="AH31" i="28" s="1"/>
  <c r="AI31" i="28" s="1"/>
  <c r="U32" i="28"/>
  <c r="AH32" i="28" s="1"/>
  <c r="AI32" i="28" s="1"/>
  <c r="U33" i="28"/>
  <c r="AH33" i="28" s="1"/>
  <c r="AI33" i="28" s="1"/>
  <c r="U34" i="28"/>
  <c r="AH34" i="28" s="1"/>
  <c r="AI34" i="28" s="1"/>
  <c r="U35" i="28"/>
  <c r="AH35" i="28" s="1"/>
  <c r="AI35" i="28" s="1"/>
  <c r="U36" i="28"/>
  <c r="AH36" i="28" s="1"/>
  <c r="AI36" i="28" s="1"/>
  <c r="U37" i="28"/>
  <c r="AH37" i="28" s="1"/>
  <c r="AI37" i="28" s="1"/>
  <c r="U38" i="28"/>
  <c r="AH38" i="28" s="1"/>
  <c r="AI38" i="28" s="1"/>
  <c r="U39" i="28"/>
  <c r="AH39" i="28" s="1"/>
  <c r="AI39" i="28" s="1"/>
  <c r="U40" i="28"/>
  <c r="AH40" i="28" s="1"/>
  <c r="AI40" i="28" s="1"/>
  <c r="U41" i="28"/>
  <c r="AH41" i="28" s="1"/>
  <c r="AI41" i="28" s="1"/>
  <c r="U42" i="28"/>
  <c r="AH42" i="28" s="1"/>
  <c r="AI42" i="28" s="1"/>
  <c r="U43" i="28"/>
  <c r="AH43" i="28" s="1"/>
  <c r="AI43" i="28" s="1"/>
  <c r="U44" i="28"/>
  <c r="AH44" i="28" s="1"/>
  <c r="AI44" i="28" s="1"/>
  <c r="U45" i="28"/>
  <c r="AH45" i="28" s="1"/>
  <c r="AI45" i="28" s="1"/>
  <c r="U46" i="28"/>
  <c r="AH46" i="28" s="1"/>
  <c r="AI46" i="28" s="1"/>
  <c r="U47" i="28"/>
  <c r="AH47" i="28" s="1"/>
  <c r="AI47" i="28" s="1"/>
  <c r="U48" i="28"/>
  <c r="AH48" i="28" s="1"/>
  <c r="AI48" i="28" s="1"/>
  <c r="K49" i="28"/>
  <c r="AG51" i="23"/>
  <c r="AG52" i="23"/>
  <c r="AG53" i="23"/>
  <c r="AG54" i="23"/>
  <c r="AG55" i="23"/>
  <c r="AD56" i="23"/>
  <c r="AE56" i="23"/>
  <c r="AF56" i="23"/>
  <c r="AC51" i="23"/>
  <c r="AC52" i="23"/>
  <c r="AC53" i="23"/>
  <c r="AC54" i="23"/>
  <c r="AC55" i="23"/>
  <c r="Y51" i="23"/>
  <c r="Y52" i="23"/>
  <c r="Y53" i="23"/>
  <c r="Y54" i="23"/>
  <c r="Y55" i="23"/>
  <c r="U51" i="23"/>
  <c r="AH51" i="23" s="1"/>
  <c r="AI51" i="23" s="1"/>
  <c r="U52" i="23"/>
  <c r="AH52" i="23" s="1"/>
  <c r="AI52" i="23" s="1"/>
  <c r="U53" i="23"/>
  <c r="AH53" i="23" s="1"/>
  <c r="AI53" i="23" s="1"/>
  <c r="U54" i="23"/>
  <c r="AH54" i="23" s="1"/>
  <c r="AI54" i="23" s="1"/>
  <c r="U55" i="23"/>
  <c r="AH55" i="23" s="1"/>
  <c r="AI55" i="23" s="1"/>
  <c r="AF43" i="21"/>
  <c r="AG31" i="21"/>
  <c r="AG32" i="21"/>
  <c r="AG33" i="21"/>
  <c r="AG34" i="21"/>
  <c r="AG35" i="21"/>
  <c r="AG36" i="21"/>
  <c r="AG37" i="21"/>
  <c r="AG38" i="21"/>
  <c r="AG39" i="21"/>
  <c r="AG40" i="21"/>
  <c r="AG41" i="21"/>
  <c r="AG42" i="21"/>
  <c r="AC31" i="21"/>
  <c r="AC32" i="21"/>
  <c r="AC33" i="21"/>
  <c r="AC34" i="21"/>
  <c r="AC35" i="21"/>
  <c r="AC36" i="21"/>
  <c r="AC37" i="21"/>
  <c r="AC38" i="21"/>
  <c r="AC39" i="21"/>
  <c r="AC40" i="21"/>
  <c r="AC41" i="21"/>
  <c r="AC42" i="21"/>
  <c r="Y31" i="21"/>
  <c r="Y32" i="21"/>
  <c r="Y33" i="21"/>
  <c r="Y34" i="21"/>
  <c r="Y35" i="21"/>
  <c r="Y36" i="21"/>
  <c r="Y37" i="21"/>
  <c r="Y38" i="21"/>
  <c r="Y39" i="21"/>
  <c r="Y40" i="21"/>
  <c r="Y41" i="21"/>
  <c r="Y42" i="21"/>
  <c r="U31" i="21"/>
  <c r="AH31" i="21" s="1"/>
  <c r="AI31" i="21" s="1"/>
  <c r="U32" i="21"/>
  <c r="AH32" i="21" s="1"/>
  <c r="AI32" i="21" s="1"/>
  <c r="U33" i="21"/>
  <c r="AH33" i="21" s="1"/>
  <c r="AI33" i="21" s="1"/>
  <c r="U34" i="21"/>
  <c r="AH34" i="21" s="1"/>
  <c r="AI34" i="21" s="1"/>
  <c r="U35" i="21"/>
  <c r="AH35" i="21" s="1"/>
  <c r="AI35" i="21" s="1"/>
  <c r="U36" i="21"/>
  <c r="AH36" i="21" s="1"/>
  <c r="AI36" i="21" s="1"/>
  <c r="U37" i="21"/>
  <c r="AH37" i="21" s="1"/>
  <c r="AI37" i="21" s="1"/>
  <c r="U38" i="21"/>
  <c r="AH38" i="21" s="1"/>
  <c r="AI38" i="21" s="1"/>
  <c r="U39" i="21"/>
  <c r="AH39" i="21" s="1"/>
  <c r="AI39" i="21" s="1"/>
  <c r="U40" i="21"/>
  <c r="AH40" i="21" s="1"/>
  <c r="AI40" i="21" s="1"/>
  <c r="U41" i="21"/>
  <c r="AH41" i="21" s="1"/>
  <c r="AI41" i="21" s="1"/>
  <c r="U42" i="21"/>
  <c r="AH42" i="21" s="1"/>
  <c r="AI42" i="21" s="1"/>
  <c r="K43" i="21"/>
  <c r="AG111" i="19"/>
  <c r="AG112" i="19"/>
  <c r="AG113" i="19"/>
  <c r="AG107" i="19"/>
  <c r="AG108" i="19"/>
  <c r="AG109" i="19"/>
  <c r="AG110" i="19"/>
  <c r="AG100" i="19"/>
  <c r="AG101" i="19"/>
  <c r="AG102" i="19"/>
  <c r="AG103" i="19"/>
  <c r="AG104" i="19"/>
  <c r="AG105" i="19"/>
  <c r="AG106" i="19"/>
  <c r="AF114" i="19"/>
  <c r="AE114" i="19"/>
  <c r="AD114" i="19"/>
  <c r="Y113" i="19"/>
  <c r="Y100" i="19"/>
  <c r="Y101" i="19"/>
  <c r="Y102" i="19"/>
  <c r="Y103" i="19"/>
  <c r="Y104" i="19"/>
  <c r="Y105" i="19"/>
  <c r="Y106" i="19"/>
  <c r="Y107" i="19"/>
  <c r="Y108" i="19"/>
  <c r="Y109" i="19"/>
  <c r="Y110" i="19"/>
  <c r="Y111" i="19"/>
  <c r="Y112" i="19"/>
  <c r="U90" i="19"/>
  <c r="U91" i="19"/>
  <c r="U92" i="19"/>
  <c r="U93" i="19"/>
  <c r="U94" i="19"/>
  <c r="U95" i="19"/>
  <c r="U96" i="19"/>
  <c r="U97" i="19"/>
  <c r="U98" i="19"/>
  <c r="U99" i="19"/>
  <c r="U100" i="19"/>
  <c r="U101" i="19"/>
  <c r="U102" i="19"/>
  <c r="U103" i="19"/>
  <c r="U104" i="19"/>
  <c r="U105" i="19"/>
  <c r="U106" i="19"/>
  <c r="U107" i="19"/>
  <c r="U108" i="19"/>
  <c r="U109" i="19"/>
  <c r="U110" i="19"/>
  <c r="U111" i="19"/>
  <c r="U112" i="19"/>
  <c r="U113" i="19"/>
  <c r="AC112" i="19"/>
  <c r="AC113" i="19"/>
  <c r="AC100" i="19"/>
  <c r="AC101" i="19"/>
  <c r="AC102" i="19"/>
  <c r="AC103" i="19"/>
  <c r="AC104" i="19"/>
  <c r="AC105" i="19"/>
  <c r="AC106" i="19"/>
  <c r="AC107" i="19"/>
  <c r="AC108" i="19"/>
  <c r="AC109" i="19"/>
  <c r="AC110" i="19"/>
  <c r="AC111" i="19"/>
  <c r="J114" i="19"/>
  <c r="K114" i="19"/>
  <c r="AG47" i="15"/>
  <c r="AG48" i="15"/>
  <c r="AG49" i="15"/>
  <c r="AG50" i="15"/>
  <c r="AG51" i="15"/>
  <c r="AG52" i="15"/>
  <c r="AG53" i="15"/>
  <c r="AG54" i="15"/>
  <c r="AG55" i="15"/>
  <c r="AG56" i="15"/>
  <c r="AG57" i="15"/>
  <c r="AG58" i="15"/>
  <c r="AG59" i="15"/>
  <c r="AG60" i="15"/>
  <c r="AG61" i="15"/>
  <c r="AG62" i="15"/>
  <c r="AG63" i="15"/>
  <c r="AG64" i="15"/>
  <c r="AG65" i="15"/>
  <c r="AG66" i="15"/>
  <c r="AG67" i="15"/>
  <c r="AG68" i="15"/>
  <c r="AG69" i="15"/>
  <c r="AG70" i="15"/>
  <c r="AG71" i="15"/>
  <c r="AG72" i="15"/>
  <c r="AG73" i="15"/>
  <c r="AG74" i="15"/>
  <c r="AG75" i="15"/>
  <c r="AG76" i="15"/>
  <c r="AG77" i="15"/>
  <c r="AG78" i="15"/>
  <c r="AG79" i="15"/>
  <c r="AG80" i="15"/>
  <c r="AG81" i="15"/>
  <c r="J82" i="15"/>
  <c r="AC47" i="15"/>
  <c r="AC48" i="15"/>
  <c r="AC49" i="15"/>
  <c r="AC50" i="15"/>
  <c r="AC51" i="15"/>
  <c r="AC52" i="15"/>
  <c r="AC53" i="15"/>
  <c r="AC54" i="15"/>
  <c r="AC55" i="15"/>
  <c r="AC56" i="15"/>
  <c r="AC57" i="15"/>
  <c r="AC58" i="15"/>
  <c r="AC59" i="15"/>
  <c r="AC60" i="15"/>
  <c r="AC61" i="15"/>
  <c r="AC62" i="15"/>
  <c r="AC63" i="15"/>
  <c r="AC64" i="15"/>
  <c r="AC65" i="15"/>
  <c r="AC66" i="15"/>
  <c r="AC67" i="15"/>
  <c r="AC68" i="15"/>
  <c r="AC69" i="15"/>
  <c r="AC70" i="15"/>
  <c r="AC71" i="15"/>
  <c r="AC72" i="15"/>
  <c r="AC73" i="15"/>
  <c r="AC74" i="15"/>
  <c r="AC75" i="15"/>
  <c r="AC76" i="15"/>
  <c r="AC77" i="15"/>
  <c r="AC78" i="15"/>
  <c r="AC79" i="15"/>
  <c r="AC80" i="15"/>
  <c r="AC81" i="15"/>
  <c r="Y47" i="15"/>
  <c r="Y48" i="15"/>
  <c r="Y49" i="15"/>
  <c r="Y50" i="15"/>
  <c r="Y51" i="15"/>
  <c r="Y52" i="15"/>
  <c r="Y53" i="15"/>
  <c r="Y54" i="15"/>
  <c r="Y55" i="15"/>
  <c r="Y56" i="15"/>
  <c r="Y57" i="15"/>
  <c r="Y58" i="15"/>
  <c r="Y59" i="15"/>
  <c r="Y60" i="15"/>
  <c r="Y61" i="15"/>
  <c r="Y62" i="15"/>
  <c r="Y63" i="15"/>
  <c r="Y64" i="15"/>
  <c r="Y65" i="15"/>
  <c r="Y66" i="15"/>
  <c r="Y67" i="15"/>
  <c r="Y68" i="15"/>
  <c r="Y69" i="15"/>
  <c r="Y70" i="15"/>
  <c r="Y71" i="15"/>
  <c r="Y72" i="15"/>
  <c r="Y73" i="15"/>
  <c r="Y74" i="15"/>
  <c r="Y75" i="15"/>
  <c r="Y76" i="15"/>
  <c r="Y77" i="15"/>
  <c r="Y78" i="15"/>
  <c r="Y79" i="15"/>
  <c r="Y80" i="15"/>
  <c r="Y81" i="15"/>
  <c r="AD82" i="15"/>
  <c r="U47" i="15"/>
  <c r="AH47" i="15" s="1"/>
  <c r="AI47" i="15" s="1"/>
  <c r="U48" i="15"/>
  <c r="AH48" i="15" s="1"/>
  <c r="AI48" i="15" s="1"/>
  <c r="U49" i="15"/>
  <c r="AH49" i="15" s="1"/>
  <c r="AI49" i="15" s="1"/>
  <c r="U50" i="15"/>
  <c r="AH50" i="15" s="1"/>
  <c r="AI50" i="15" s="1"/>
  <c r="U51" i="15"/>
  <c r="AH51" i="15" s="1"/>
  <c r="AI51" i="15" s="1"/>
  <c r="U52" i="15"/>
  <c r="AH52" i="15" s="1"/>
  <c r="AI52" i="15" s="1"/>
  <c r="U53" i="15"/>
  <c r="AH53" i="15" s="1"/>
  <c r="AI53" i="15" s="1"/>
  <c r="U54" i="15"/>
  <c r="AH54" i="15" s="1"/>
  <c r="AI54" i="15" s="1"/>
  <c r="U55" i="15"/>
  <c r="AH55" i="15" s="1"/>
  <c r="AI55" i="15" s="1"/>
  <c r="U56" i="15"/>
  <c r="AH56" i="15" s="1"/>
  <c r="AI56" i="15" s="1"/>
  <c r="U57" i="15"/>
  <c r="AH57" i="15" s="1"/>
  <c r="AI57" i="15" s="1"/>
  <c r="U58" i="15"/>
  <c r="AH58" i="15" s="1"/>
  <c r="AI58" i="15" s="1"/>
  <c r="U59" i="15"/>
  <c r="AH59" i="15" s="1"/>
  <c r="AI59" i="15" s="1"/>
  <c r="U60" i="15"/>
  <c r="AH60" i="15" s="1"/>
  <c r="AI60" i="15" s="1"/>
  <c r="U61" i="15"/>
  <c r="AH61" i="15" s="1"/>
  <c r="AI61" i="15" s="1"/>
  <c r="U62" i="15"/>
  <c r="AH62" i="15" s="1"/>
  <c r="AI62" i="15" s="1"/>
  <c r="U63" i="15"/>
  <c r="AH63" i="15" s="1"/>
  <c r="AI63" i="15" s="1"/>
  <c r="U64" i="15"/>
  <c r="AH64" i="15" s="1"/>
  <c r="AI64" i="15" s="1"/>
  <c r="U65" i="15"/>
  <c r="AH65" i="15" s="1"/>
  <c r="AI65" i="15" s="1"/>
  <c r="U66" i="15"/>
  <c r="AH66" i="15" s="1"/>
  <c r="AI66" i="15" s="1"/>
  <c r="U67" i="15"/>
  <c r="AH67" i="15" s="1"/>
  <c r="AI67" i="15" s="1"/>
  <c r="U68" i="15"/>
  <c r="AH68" i="15" s="1"/>
  <c r="AI68" i="15" s="1"/>
  <c r="U69" i="15"/>
  <c r="AH69" i="15" s="1"/>
  <c r="AI69" i="15" s="1"/>
  <c r="U70" i="15"/>
  <c r="AH70" i="15" s="1"/>
  <c r="AI70" i="15" s="1"/>
  <c r="U71" i="15"/>
  <c r="AH71" i="15" s="1"/>
  <c r="AI71" i="15" s="1"/>
  <c r="U72" i="15"/>
  <c r="AH72" i="15" s="1"/>
  <c r="AI72" i="15" s="1"/>
  <c r="U73" i="15"/>
  <c r="AH73" i="15" s="1"/>
  <c r="AI73" i="15" s="1"/>
  <c r="U74" i="15"/>
  <c r="AH74" i="15" s="1"/>
  <c r="AI74" i="15" s="1"/>
  <c r="U75" i="15"/>
  <c r="AH75" i="15" s="1"/>
  <c r="AI75" i="15" s="1"/>
  <c r="U76" i="15"/>
  <c r="AH76" i="15" s="1"/>
  <c r="AI76" i="15" s="1"/>
  <c r="U77" i="15"/>
  <c r="AH77" i="15" s="1"/>
  <c r="AI77" i="15" s="1"/>
  <c r="U78" i="15"/>
  <c r="AH78" i="15" s="1"/>
  <c r="AI78" i="15" s="1"/>
  <c r="U79" i="15"/>
  <c r="AH79" i="15" s="1"/>
  <c r="AI79" i="15" s="1"/>
  <c r="U80" i="15"/>
  <c r="AH80" i="15" s="1"/>
  <c r="AI80" i="15" s="1"/>
  <c r="U81" i="15"/>
  <c r="AH81" i="15" s="1"/>
  <c r="AI81" i="15" s="1"/>
  <c r="K82" i="15"/>
  <c r="AF27" i="28"/>
  <c r="AG22" i="28"/>
  <c r="AG23" i="28"/>
  <c r="AG24" i="28"/>
  <c r="AG25" i="28"/>
  <c r="AG26" i="28"/>
  <c r="AC23" i="28"/>
  <c r="AC24" i="28"/>
  <c r="AC25" i="28"/>
  <c r="AC26" i="28"/>
  <c r="Y23" i="28"/>
  <c r="Y24" i="28"/>
  <c r="Y25" i="28"/>
  <c r="Y26" i="28"/>
  <c r="U23" i="28"/>
  <c r="AH23" i="28" s="1"/>
  <c r="AI23" i="28" s="1"/>
  <c r="U24" i="28"/>
  <c r="AH24" i="28" s="1"/>
  <c r="AI24" i="28" s="1"/>
  <c r="U25" i="28"/>
  <c r="AH25" i="28" s="1"/>
  <c r="AI25" i="28" s="1"/>
  <c r="U26" i="28"/>
  <c r="AH26" i="28" s="1"/>
  <c r="AI26" i="28" s="1"/>
  <c r="J27" i="28"/>
  <c r="AG48" i="26"/>
  <c r="AG49" i="26"/>
  <c r="AC47" i="26"/>
  <c r="AC48" i="26"/>
  <c r="AC49" i="26"/>
  <c r="Y48" i="26"/>
  <c r="Y49" i="26"/>
  <c r="U48" i="26"/>
  <c r="U49" i="26"/>
  <c r="K50" i="26"/>
  <c r="AF36" i="23"/>
  <c r="AG34" i="23"/>
  <c r="AG35" i="23"/>
  <c r="AE36" i="23"/>
  <c r="AD36" i="23"/>
  <c r="Y34" i="23"/>
  <c r="Y35" i="23"/>
  <c r="U34" i="23"/>
  <c r="AH34" i="23" s="1"/>
  <c r="AI34" i="23" s="1"/>
  <c r="U35" i="23"/>
  <c r="AH35" i="23" s="1"/>
  <c r="AI35" i="23" s="1"/>
  <c r="K36" i="23"/>
  <c r="AG26" i="21"/>
  <c r="AG27" i="21"/>
  <c r="AF28" i="21"/>
  <c r="AC26" i="21"/>
  <c r="AC27" i="21"/>
  <c r="Y26" i="21"/>
  <c r="Y27" i="21"/>
  <c r="U26" i="21"/>
  <c r="AH26" i="21" s="1"/>
  <c r="U27" i="21"/>
  <c r="AH27" i="21" s="1"/>
  <c r="K28" i="21"/>
  <c r="AF23" i="21"/>
  <c r="AG21" i="21"/>
  <c r="AG22" i="21"/>
  <c r="AC21" i="21"/>
  <c r="AC22" i="21"/>
  <c r="Y21" i="21"/>
  <c r="Y22" i="21"/>
  <c r="U21" i="21"/>
  <c r="AH21" i="21" s="1"/>
  <c r="AI21" i="21" s="1"/>
  <c r="U22" i="21"/>
  <c r="AH22" i="21" s="1"/>
  <c r="AI22" i="21" s="1"/>
  <c r="K23" i="21"/>
  <c r="AG77" i="19"/>
  <c r="AG78" i="19"/>
  <c r="AG79" i="19"/>
  <c r="AG80" i="19"/>
  <c r="AF81" i="19"/>
  <c r="AE81" i="19"/>
  <c r="AD81" i="19"/>
  <c r="AC77" i="19"/>
  <c r="AC78" i="19"/>
  <c r="AC79" i="19"/>
  <c r="AC80" i="19"/>
  <c r="Y77" i="19"/>
  <c r="Y78" i="19"/>
  <c r="Y79" i="19"/>
  <c r="Y80" i="19"/>
  <c r="U77" i="19"/>
  <c r="AH77" i="19" s="1"/>
  <c r="AI77" i="19" s="1"/>
  <c r="U78" i="19"/>
  <c r="AH78" i="19" s="1"/>
  <c r="AI78" i="19" s="1"/>
  <c r="U79" i="19"/>
  <c r="AH79" i="19" s="1"/>
  <c r="AI79" i="19" s="1"/>
  <c r="U80" i="19"/>
  <c r="AH80" i="19" s="1"/>
  <c r="AI80" i="19" s="1"/>
  <c r="K81" i="19"/>
  <c r="AG35" i="19"/>
  <c r="AG36" i="19"/>
  <c r="AG37" i="19"/>
  <c r="AG38" i="19"/>
  <c r="AG39" i="19"/>
  <c r="AG40" i="19"/>
  <c r="AG41" i="19"/>
  <c r="AG42" i="19"/>
  <c r="AG43" i="19"/>
  <c r="AG44" i="19"/>
  <c r="AG45" i="19"/>
  <c r="AG46" i="19"/>
  <c r="AG47" i="19"/>
  <c r="AG48" i="19"/>
  <c r="AG49" i="19"/>
  <c r="AC35" i="19"/>
  <c r="AC36" i="19"/>
  <c r="AC37" i="19"/>
  <c r="AC38" i="19"/>
  <c r="AC39" i="19"/>
  <c r="AC40" i="19"/>
  <c r="AC41" i="19"/>
  <c r="AC42" i="19"/>
  <c r="AC43" i="19"/>
  <c r="AC44" i="19"/>
  <c r="AC45" i="19"/>
  <c r="AC46" i="19"/>
  <c r="AC47" i="19"/>
  <c r="AC48" i="19"/>
  <c r="AC49" i="19"/>
  <c r="Y48" i="19"/>
  <c r="Y49" i="19"/>
  <c r="Y35" i="19"/>
  <c r="Y36" i="19"/>
  <c r="Y37" i="19"/>
  <c r="Y38" i="19"/>
  <c r="Y39" i="19"/>
  <c r="Y40" i="19"/>
  <c r="Y41" i="19"/>
  <c r="Y42" i="19"/>
  <c r="Y43" i="19"/>
  <c r="Y44" i="19"/>
  <c r="Y45" i="19"/>
  <c r="Y46" i="19"/>
  <c r="Y47" i="19"/>
  <c r="U35" i="19"/>
  <c r="AH35" i="19" s="1"/>
  <c r="AI35" i="19" s="1"/>
  <c r="U36" i="19"/>
  <c r="AH36" i="19" s="1"/>
  <c r="AI36" i="19" s="1"/>
  <c r="U37" i="19"/>
  <c r="AH37" i="19" s="1"/>
  <c r="AI37" i="19" s="1"/>
  <c r="U38" i="19"/>
  <c r="AH38" i="19" s="1"/>
  <c r="AI38" i="19" s="1"/>
  <c r="U39" i="19"/>
  <c r="AH39" i="19" s="1"/>
  <c r="AI39" i="19" s="1"/>
  <c r="U40" i="19"/>
  <c r="AH40" i="19" s="1"/>
  <c r="AI40" i="19" s="1"/>
  <c r="U41" i="19"/>
  <c r="AH41" i="19" s="1"/>
  <c r="AI41" i="19" s="1"/>
  <c r="U42" i="19"/>
  <c r="AH42" i="19" s="1"/>
  <c r="AI42" i="19" s="1"/>
  <c r="U43" i="19"/>
  <c r="AH43" i="19" s="1"/>
  <c r="AI43" i="19" s="1"/>
  <c r="U44" i="19"/>
  <c r="AH44" i="19" s="1"/>
  <c r="AI44" i="19" s="1"/>
  <c r="U45" i="19"/>
  <c r="AH45" i="19" s="1"/>
  <c r="AI45" i="19" s="1"/>
  <c r="U46" i="19"/>
  <c r="AH46" i="19" s="1"/>
  <c r="AI46" i="19" s="1"/>
  <c r="U47" i="19"/>
  <c r="AH47" i="19" s="1"/>
  <c r="AI47" i="19" s="1"/>
  <c r="U48" i="19"/>
  <c r="AH48" i="19" s="1"/>
  <c r="AI48" i="19" s="1"/>
  <c r="U49" i="19"/>
  <c r="AH49" i="19" s="1"/>
  <c r="AI49" i="19" s="1"/>
  <c r="K50" i="19"/>
  <c r="AF44" i="15"/>
  <c r="AG43" i="15"/>
  <c r="AG42" i="15"/>
  <c r="AG41" i="15"/>
  <c r="AG40" i="15"/>
  <c r="AG39" i="15"/>
  <c r="AG38" i="15"/>
  <c r="AG37" i="15"/>
  <c r="AG36" i="15"/>
  <c r="AG35" i="15"/>
  <c r="AG34" i="15"/>
  <c r="AG33" i="15"/>
  <c r="AG32" i="15"/>
  <c r="AG31" i="15"/>
  <c r="AG30" i="15"/>
  <c r="AC31" i="15"/>
  <c r="AC32" i="15"/>
  <c r="AC33" i="15"/>
  <c r="AC34" i="15"/>
  <c r="AC35" i="15"/>
  <c r="AC36" i="15"/>
  <c r="AC37" i="15"/>
  <c r="AC38" i="15"/>
  <c r="AC39" i="15"/>
  <c r="AC40" i="15"/>
  <c r="AC41" i="15"/>
  <c r="AC42" i="15"/>
  <c r="AC43" i="15"/>
  <c r="Y31" i="15"/>
  <c r="Y32" i="15"/>
  <c r="Y33" i="15"/>
  <c r="Y34" i="15"/>
  <c r="Y35" i="15"/>
  <c r="Y36" i="15"/>
  <c r="Y37" i="15"/>
  <c r="Y38" i="15"/>
  <c r="Y39" i="15"/>
  <c r="Y40" i="15"/>
  <c r="Y41" i="15"/>
  <c r="Y42" i="15"/>
  <c r="Y43" i="15"/>
  <c r="U31" i="15"/>
  <c r="U32" i="15"/>
  <c r="U33" i="15"/>
  <c r="U34" i="15"/>
  <c r="U35" i="15"/>
  <c r="U36" i="15"/>
  <c r="U37" i="15"/>
  <c r="U38" i="15"/>
  <c r="U39" i="15"/>
  <c r="U40" i="15"/>
  <c r="U41" i="15"/>
  <c r="U42" i="15"/>
  <c r="U43" i="15"/>
  <c r="J44" i="15"/>
  <c r="K44" i="15"/>
  <c r="AF27" i="15"/>
  <c r="AG21" i="15"/>
  <c r="AG22" i="15"/>
  <c r="AG23" i="15"/>
  <c r="AG24" i="15"/>
  <c r="AG25" i="15"/>
  <c r="AG26" i="15"/>
  <c r="AC22" i="15"/>
  <c r="AC23" i="15"/>
  <c r="AC24" i="15"/>
  <c r="AC25" i="15"/>
  <c r="AC26" i="15"/>
  <c r="Y22" i="15"/>
  <c r="Y23" i="15"/>
  <c r="Y24" i="15"/>
  <c r="Y25" i="15"/>
  <c r="Y26" i="15"/>
  <c r="U22" i="15"/>
  <c r="AH22" i="15" s="1"/>
  <c r="AI22" i="15" s="1"/>
  <c r="U23" i="15"/>
  <c r="AH23" i="15" s="1"/>
  <c r="AI23" i="15" s="1"/>
  <c r="U24" i="15"/>
  <c r="AH24" i="15" s="1"/>
  <c r="AI24" i="15" s="1"/>
  <c r="U25" i="15"/>
  <c r="AH25" i="15" s="1"/>
  <c r="AI25" i="15" s="1"/>
  <c r="U26" i="15"/>
  <c r="AH26" i="15" s="1"/>
  <c r="AI26" i="15" s="1"/>
  <c r="K27" i="15"/>
  <c r="AG17" i="26"/>
  <c r="AG18" i="26"/>
  <c r="AG19" i="26"/>
  <c r="AG20" i="26"/>
  <c r="AG21" i="26"/>
  <c r="AC18" i="26"/>
  <c r="AC19" i="26"/>
  <c r="AC20" i="26"/>
  <c r="AC21" i="26"/>
  <c r="Y18" i="26"/>
  <c r="Y19" i="26"/>
  <c r="Y20" i="26"/>
  <c r="Y21" i="26"/>
  <c r="U18" i="26"/>
  <c r="AH18" i="26" s="1"/>
  <c r="AI18" i="26" s="1"/>
  <c r="U19" i="26"/>
  <c r="AH19" i="26" s="1"/>
  <c r="AI19" i="26" s="1"/>
  <c r="U20" i="26"/>
  <c r="AH20" i="26" s="1"/>
  <c r="AI20" i="26" s="1"/>
  <c r="U21" i="26"/>
  <c r="AH21" i="26" s="1"/>
  <c r="AI21" i="26" s="1"/>
  <c r="K17" i="26"/>
  <c r="K16" i="26"/>
  <c r="K22" i="26" s="1"/>
  <c r="AG14" i="21"/>
  <c r="AG15" i="21"/>
  <c r="AG16" i="21"/>
  <c r="AG17" i="21"/>
  <c r="U15" i="21"/>
  <c r="AH15" i="21" s="1"/>
  <c r="AI15" i="21" s="1"/>
  <c r="U16" i="21"/>
  <c r="AH16" i="21" s="1"/>
  <c r="AI16" i="21" s="1"/>
  <c r="U17" i="21"/>
  <c r="K18" i="21"/>
  <c r="AG23" i="19"/>
  <c r="AG24" i="19"/>
  <c r="AG25" i="19"/>
  <c r="AG26" i="19"/>
  <c r="AG27" i="19"/>
  <c r="AG28" i="19"/>
  <c r="AG29" i="19"/>
  <c r="AG30" i="19"/>
  <c r="AG31" i="19"/>
  <c r="AC25" i="19"/>
  <c r="AC26" i="19"/>
  <c r="AC27" i="19"/>
  <c r="AC28" i="19"/>
  <c r="AC29" i="19"/>
  <c r="AC30" i="19"/>
  <c r="AC31" i="19"/>
  <c r="AC24" i="19"/>
  <c r="Y24" i="19"/>
  <c r="Y25" i="19"/>
  <c r="Y26" i="19"/>
  <c r="Y27" i="19"/>
  <c r="Y28" i="19"/>
  <c r="Y29" i="19"/>
  <c r="Y30" i="19"/>
  <c r="Y31" i="19"/>
  <c r="U24" i="19"/>
  <c r="AH24" i="19" s="1"/>
  <c r="AI24" i="19" s="1"/>
  <c r="U25" i="19"/>
  <c r="AH25" i="19" s="1"/>
  <c r="AI25" i="19" s="1"/>
  <c r="U26" i="19"/>
  <c r="AH26" i="19" s="1"/>
  <c r="U27" i="19"/>
  <c r="AH27" i="19" s="1"/>
  <c r="AI27" i="19" s="1"/>
  <c r="U28" i="19"/>
  <c r="AH28" i="19" s="1"/>
  <c r="AI28" i="19" s="1"/>
  <c r="U29" i="19"/>
  <c r="AH29" i="19" s="1"/>
  <c r="AI29" i="19" s="1"/>
  <c r="U30" i="19"/>
  <c r="AH30" i="19" s="1"/>
  <c r="AI30" i="19" s="1"/>
  <c r="U31" i="19"/>
  <c r="AH31" i="19" s="1"/>
  <c r="AI31" i="19" s="1"/>
  <c r="K32" i="19"/>
  <c r="AG10" i="26"/>
  <c r="AG11" i="26"/>
  <c r="AG12" i="26"/>
  <c r="AG13" i="26"/>
  <c r="AC10" i="26"/>
  <c r="AC11" i="26"/>
  <c r="AC12" i="26"/>
  <c r="AC13" i="26"/>
  <c r="Y10" i="26"/>
  <c r="Y11" i="26"/>
  <c r="Y12" i="26"/>
  <c r="Y13" i="26"/>
  <c r="U10" i="26"/>
  <c r="AH10" i="26" s="1"/>
  <c r="AI10" i="26" s="1"/>
  <c r="U11" i="26"/>
  <c r="AH11" i="26" s="1"/>
  <c r="AI11" i="26" s="1"/>
  <c r="U12" i="26"/>
  <c r="AH12" i="26" s="1"/>
  <c r="AI12" i="26" s="1"/>
  <c r="U13" i="26"/>
  <c r="AH13" i="26" s="1"/>
  <c r="AI13" i="26" s="1"/>
  <c r="K14" i="26"/>
  <c r="AE13" i="23"/>
  <c r="AG10" i="23"/>
  <c r="AG11" i="23"/>
  <c r="AG12" i="23"/>
  <c r="AC10" i="23"/>
  <c r="AC11" i="23"/>
  <c r="AC12" i="23"/>
  <c r="K13" i="23"/>
  <c r="Y10" i="23"/>
  <c r="Y11" i="23"/>
  <c r="Y12" i="23"/>
  <c r="U10" i="23"/>
  <c r="AH10" i="23" s="1"/>
  <c r="AI10" i="23" s="1"/>
  <c r="U11" i="23"/>
  <c r="AH11" i="23" s="1"/>
  <c r="AI11" i="23" s="1"/>
  <c r="U12" i="23"/>
  <c r="AH12" i="23" s="1"/>
  <c r="AI12" i="23" s="1"/>
  <c r="AG10" i="19"/>
  <c r="AG11" i="19"/>
  <c r="AG12" i="19"/>
  <c r="AG13" i="19"/>
  <c r="AG14" i="19"/>
  <c r="AG15" i="19"/>
  <c r="AG16" i="19"/>
  <c r="AG17" i="19"/>
  <c r="AG18" i="19"/>
  <c r="AG19" i="19"/>
  <c r="AC10" i="19"/>
  <c r="AC11" i="19"/>
  <c r="AC12" i="19"/>
  <c r="AC13" i="19"/>
  <c r="AC14" i="19"/>
  <c r="AC15" i="19"/>
  <c r="AC16" i="19"/>
  <c r="AC17" i="19"/>
  <c r="AC18" i="19"/>
  <c r="Y10" i="19"/>
  <c r="Y11" i="19"/>
  <c r="Y12" i="19"/>
  <c r="Y13" i="19"/>
  <c r="Y14" i="19"/>
  <c r="Y15" i="19"/>
  <c r="Y16" i="19"/>
  <c r="Y17" i="19"/>
  <c r="Y18" i="19"/>
  <c r="Y19" i="19"/>
  <c r="U10" i="19"/>
  <c r="AH10" i="19" s="1"/>
  <c r="AI10" i="19" s="1"/>
  <c r="U11" i="19"/>
  <c r="AH11" i="19" s="1"/>
  <c r="AI11" i="19" s="1"/>
  <c r="U12" i="19"/>
  <c r="AH12" i="19" s="1"/>
  <c r="AI12" i="19" s="1"/>
  <c r="U13" i="19"/>
  <c r="AH13" i="19" s="1"/>
  <c r="AI13" i="19" s="1"/>
  <c r="U14" i="19"/>
  <c r="AH14" i="19" s="1"/>
  <c r="AI14" i="19" s="1"/>
  <c r="U15" i="19"/>
  <c r="AH15" i="19" s="1"/>
  <c r="AI15" i="19" s="1"/>
  <c r="U16" i="19"/>
  <c r="AH16" i="19" s="1"/>
  <c r="AI16" i="19" s="1"/>
  <c r="U17" i="19"/>
  <c r="AH17" i="19" s="1"/>
  <c r="AI17" i="19" s="1"/>
  <c r="U18" i="19"/>
  <c r="AH18" i="19" s="1"/>
  <c r="AI18" i="19" s="1"/>
  <c r="U19" i="19"/>
  <c r="K20" i="19"/>
  <c r="AG10" i="15"/>
  <c r="AG11" i="15"/>
  <c r="AG12" i="15"/>
  <c r="AG13" i="15"/>
  <c r="AC10" i="15"/>
  <c r="AC11" i="15"/>
  <c r="AC12" i="15"/>
  <c r="Y10" i="15"/>
  <c r="Y11" i="15"/>
  <c r="Y12" i="15"/>
  <c r="Y13" i="15"/>
  <c r="U10" i="15"/>
  <c r="AH10" i="15" s="1"/>
  <c r="U11" i="15"/>
  <c r="AH11" i="15" s="1"/>
  <c r="U12" i="15"/>
  <c r="AH12" i="15" s="1"/>
  <c r="U13" i="15"/>
  <c r="K14" i="15"/>
  <c r="AA364" i="26"/>
  <c r="AB364" i="26"/>
  <c r="Z364" i="26"/>
  <c r="Y330" i="26"/>
  <c r="Y331" i="26"/>
  <c r="Y332" i="26"/>
  <c r="Y333" i="26"/>
  <c r="Y334" i="26"/>
  <c r="U330" i="26"/>
  <c r="U331" i="26"/>
  <c r="U332" i="26"/>
  <c r="U333" i="26"/>
  <c r="U334" i="26"/>
  <c r="AC330" i="26"/>
  <c r="AG330" i="26"/>
  <c r="AC331" i="26"/>
  <c r="AG331" i="26"/>
  <c r="AC332" i="26"/>
  <c r="AG332" i="26"/>
  <c r="AH332" i="26"/>
  <c r="AI332" i="26" s="1"/>
  <c r="AC333" i="26"/>
  <c r="AG333" i="26"/>
  <c r="AH333" i="26"/>
  <c r="AI333" i="26" s="1"/>
  <c r="AC334" i="26"/>
  <c r="AG334" i="26"/>
  <c r="X295" i="26"/>
  <c r="Y295" i="26"/>
  <c r="Z295" i="26"/>
  <c r="AA295" i="26"/>
  <c r="AB295" i="26"/>
  <c r="AC295" i="26"/>
  <c r="U295" i="26"/>
  <c r="V295" i="26"/>
  <c r="W295" i="26"/>
  <c r="S295" i="26"/>
  <c r="T295" i="26"/>
  <c r="R295" i="26"/>
  <c r="J295" i="26"/>
  <c r="O295" i="26"/>
  <c r="N295" i="26"/>
  <c r="M295" i="26"/>
  <c r="AG270" i="26"/>
  <c r="AC270" i="26"/>
  <c r="AG269" i="26"/>
  <c r="AC269" i="26"/>
  <c r="Y269" i="26"/>
  <c r="Y270" i="26"/>
  <c r="U269" i="26"/>
  <c r="U270" i="26"/>
  <c r="J272" i="26"/>
  <c r="AC254" i="26"/>
  <c r="AG254" i="26"/>
  <c r="AC255" i="26"/>
  <c r="AG255" i="26"/>
  <c r="AC256" i="26"/>
  <c r="AG256" i="26"/>
  <c r="AC257" i="26"/>
  <c r="AG257" i="26"/>
  <c r="AC258" i="26"/>
  <c r="AG258" i="26"/>
  <c r="Y254" i="26"/>
  <c r="Y255" i="26"/>
  <c r="Y256" i="26"/>
  <c r="Y257" i="26"/>
  <c r="Y258" i="26"/>
  <c r="Y253" i="26"/>
  <c r="U254" i="26"/>
  <c r="U255" i="26"/>
  <c r="U256" i="26"/>
  <c r="U257" i="26"/>
  <c r="U258" i="26"/>
  <c r="AC239" i="26"/>
  <c r="AC240" i="26"/>
  <c r="Y239" i="26"/>
  <c r="Y240" i="26"/>
  <c r="U239" i="26"/>
  <c r="U240" i="26"/>
  <c r="Z211" i="26"/>
  <c r="AG173" i="26"/>
  <c r="AC173" i="26"/>
  <c r="AG172" i="26"/>
  <c r="AC172" i="26"/>
  <c r="AG171" i="26"/>
  <c r="AC171" i="26"/>
  <c r="AG170" i="26"/>
  <c r="AC170" i="26"/>
  <c r="AG169" i="26"/>
  <c r="AC169" i="26"/>
  <c r="AG168" i="26"/>
  <c r="AC168" i="26"/>
  <c r="AG167" i="26"/>
  <c r="AC167" i="26"/>
  <c r="AG166" i="26"/>
  <c r="AC166" i="26"/>
  <c r="AG165" i="26"/>
  <c r="AC165" i="26"/>
  <c r="AG164" i="26"/>
  <c r="AC164" i="26"/>
  <c r="AG163" i="26"/>
  <c r="AC163" i="26"/>
  <c r="AG162" i="26"/>
  <c r="AC162" i="26"/>
  <c r="AG161" i="26"/>
  <c r="AC161" i="26"/>
  <c r="AG160" i="26"/>
  <c r="AC160" i="26"/>
  <c r="AG159" i="26"/>
  <c r="AC159" i="26"/>
  <c r="AG158" i="26"/>
  <c r="AC158" i="26"/>
  <c r="AG157" i="26"/>
  <c r="AC157" i="26"/>
  <c r="AG156" i="26"/>
  <c r="AC156" i="26"/>
  <c r="AG155" i="26"/>
  <c r="AC155" i="26"/>
  <c r="AG154" i="26"/>
  <c r="AC154" i="26"/>
  <c r="AG153" i="26"/>
  <c r="AC153" i="26"/>
  <c r="AG152" i="26"/>
  <c r="AC152" i="26"/>
  <c r="AG151" i="26"/>
  <c r="AC151" i="26"/>
  <c r="AG150" i="26"/>
  <c r="AC150" i="26"/>
  <c r="Y169" i="26"/>
  <c r="Y170" i="26"/>
  <c r="Y171" i="26"/>
  <c r="Y172" i="26"/>
  <c r="Y173" i="26"/>
  <c r="Y162" i="26"/>
  <c r="Y163" i="26"/>
  <c r="Y164" i="26"/>
  <c r="Y165" i="26"/>
  <c r="Y166" i="26"/>
  <c r="Y167" i="26"/>
  <c r="Y168" i="26"/>
  <c r="Y150" i="26"/>
  <c r="Y151" i="26"/>
  <c r="Y152" i="26"/>
  <c r="Y153" i="26"/>
  <c r="Y154" i="26"/>
  <c r="Y155" i="26"/>
  <c r="Y156" i="26"/>
  <c r="Y157" i="26"/>
  <c r="Y158" i="26"/>
  <c r="Y159" i="26"/>
  <c r="Y160" i="26"/>
  <c r="Y161" i="26"/>
  <c r="U165" i="26"/>
  <c r="U166" i="26"/>
  <c r="U167" i="26"/>
  <c r="U168" i="26"/>
  <c r="U169" i="26"/>
  <c r="U170" i="26"/>
  <c r="U171" i="26"/>
  <c r="U172" i="26"/>
  <c r="U173" i="26"/>
  <c r="U150" i="26"/>
  <c r="U151" i="26"/>
  <c r="U152" i="26"/>
  <c r="U153" i="26"/>
  <c r="U154" i="26"/>
  <c r="U155" i="26"/>
  <c r="U156" i="26"/>
  <c r="U157" i="26"/>
  <c r="U158" i="26"/>
  <c r="U159" i="26"/>
  <c r="U160" i="26"/>
  <c r="U161" i="26"/>
  <c r="U162" i="26"/>
  <c r="U164" i="26"/>
  <c r="AC111" i="26"/>
  <c r="AG111" i="26"/>
  <c r="AC112" i="26"/>
  <c r="AG112" i="26"/>
  <c r="AC113" i="26"/>
  <c r="AG113" i="26"/>
  <c r="AC114" i="26"/>
  <c r="AG114" i="26"/>
  <c r="AC115" i="26"/>
  <c r="AG115" i="26"/>
  <c r="AC116" i="26"/>
  <c r="AG116" i="26"/>
  <c r="AC117" i="26"/>
  <c r="AG117" i="26"/>
  <c r="AC118" i="26"/>
  <c r="AG118" i="26"/>
  <c r="AC119" i="26"/>
  <c r="AG119" i="26"/>
  <c r="AC120" i="26"/>
  <c r="AG120" i="26"/>
  <c r="AC121" i="26"/>
  <c r="AG121" i="26"/>
  <c r="AC122" i="26"/>
  <c r="AG122" i="26"/>
  <c r="AC123" i="26"/>
  <c r="AG123" i="26"/>
  <c r="AC124" i="26"/>
  <c r="AG124" i="26"/>
  <c r="AC125" i="26"/>
  <c r="AG125" i="26"/>
  <c r="AC126" i="26"/>
  <c r="AG126" i="26"/>
  <c r="AC127" i="26"/>
  <c r="AG127" i="26"/>
  <c r="AC128" i="26"/>
  <c r="AG128" i="26"/>
  <c r="AC129" i="26"/>
  <c r="AG129" i="26"/>
  <c r="AC130" i="26"/>
  <c r="AG130" i="26"/>
  <c r="AC131" i="26"/>
  <c r="AG131" i="26"/>
  <c r="AC132" i="26"/>
  <c r="AG132" i="26"/>
  <c r="AC133" i="26"/>
  <c r="AG133" i="26"/>
  <c r="AC134" i="26"/>
  <c r="AG134" i="26"/>
  <c r="AC135" i="26"/>
  <c r="AG135" i="26"/>
  <c r="AC136" i="26"/>
  <c r="AG136" i="26"/>
  <c r="AC137" i="26"/>
  <c r="AG137" i="26"/>
  <c r="AC138" i="26"/>
  <c r="AG138" i="26"/>
  <c r="AC139" i="26"/>
  <c r="AG139" i="26"/>
  <c r="AC140" i="26"/>
  <c r="AG140" i="26"/>
  <c r="Y111" i="26"/>
  <c r="Y112" i="26"/>
  <c r="Y113" i="26"/>
  <c r="Y114" i="26"/>
  <c r="Y115" i="26"/>
  <c r="Y116" i="26"/>
  <c r="Y117" i="26"/>
  <c r="Y118" i="26"/>
  <c r="Y119" i="26"/>
  <c r="Y120" i="26"/>
  <c r="Y121" i="26"/>
  <c r="Y122" i="26"/>
  <c r="Y123" i="26"/>
  <c r="Y124" i="26"/>
  <c r="Y125" i="26"/>
  <c r="Y126" i="26"/>
  <c r="Y127" i="26"/>
  <c r="Y128" i="26"/>
  <c r="Y129" i="26"/>
  <c r="Y130" i="26"/>
  <c r="Y131" i="26"/>
  <c r="Y132" i="26"/>
  <c r="Y133" i="26"/>
  <c r="Y134" i="26"/>
  <c r="Y135" i="26"/>
  <c r="Y136" i="26"/>
  <c r="Y137" i="26"/>
  <c r="Y138" i="26"/>
  <c r="Y139" i="26"/>
  <c r="Y140" i="26"/>
  <c r="U111" i="26"/>
  <c r="U112" i="26"/>
  <c r="U113" i="26"/>
  <c r="U114" i="26"/>
  <c r="U115" i="26"/>
  <c r="U116" i="26"/>
  <c r="U117" i="26"/>
  <c r="U118" i="26"/>
  <c r="U119" i="26"/>
  <c r="U120" i="26"/>
  <c r="U121" i="26"/>
  <c r="U122" i="26"/>
  <c r="U123" i="26"/>
  <c r="U124" i="26"/>
  <c r="U125" i="26"/>
  <c r="U126" i="26"/>
  <c r="U127" i="26"/>
  <c r="U128" i="26"/>
  <c r="U129" i="26"/>
  <c r="U130" i="26"/>
  <c r="U131" i="26"/>
  <c r="U132" i="26"/>
  <c r="U133" i="26"/>
  <c r="U134" i="26"/>
  <c r="U135" i="26"/>
  <c r="U136" i="26"/>
  <c r="U137" i="26"/>
  <c r="U138" i="26"/>
  <c r="U139" i="26"/>
  <c r="U140" i="26"/>
  <c r="K141" i="26"/>
  <c r="AG103" i="26"/>
  <c r="AG102" i="26"/>
  <c r="AG101" i="26"/>
  <c r="AG100" i="26"/>
  <c r="AG99" i="26"/>
  <c r="AG98" i="26"/>
  <c r="AG97" i="26"/>
  <c r="AG96" i="26"/>
  <c r="AG95" i="26"/>
  <c r="AG94" i="26"/>
  <c r="AG93" i="26"/>
  <c r="AG92" i="26"/>
  <c r="AG91" i="26"/>
  <c r="AG90" i="26"/>
  <c r="AG89" i="26"/>
  <c r="AG88" i="26"/>
  <c r="AG87" i="26"/>
  <c r="AG86" i="26"/>
  <c r="AG85" i="26"/>
  <c r="AG84" i="26"/>
  <c r="AG83" i="26"/>
  <c r="AG82" i="26"/>
  <c r="AG81" i="26"/>
  <c r="AG80" i="26"/>
  <c r="AG79" i="26"/>
  <c r="AG78" i="26"/>
  <c r="AG77" i="26"/>
  <c r="AG76" i="26"/>
  <c r="AG75" i="26"/>
  <c r="AG74" i="26"/>
  <c r="AG73" i="26"/>
  <c r="AC74" i="26"/>
  <c r="AC75" i="26"/>
  <c r="AC76" i="26"/>
  <c r="AC77" i="26"/>
  <c r="AC78" i="26"/>
  <c r="AC79" i="26"/>
  <c r="AC80" i="26"/>
  <c r="AC81" i="26"/>
  <c r="AC82" i="26"/>
  <c r="AC83" i="26"/>
  <c r="AC84" i="26"/>
  <c r="AC85" i="26"/>
  <c r="AC86" i="26"/>
  <c r="AC87" i="26"/>
  <c r="AC88" i="26"/>
  <c r="AC89" i="26"/>
  <c r="AC90" i="26"/>
  <c r="AC91" i="26"/>
  <c r="AC92" i="26"/>
  <c r="AC93" i="26"/>
  <c r="AC94" i="26"/>
  <c r="AC95" i="26"/>
  <c r="AC96" i="26"/>
  <c r="AC97" i="26"/>
  <c r="AC98" i="26"/>
  <c r="AC99" i="26"/>
  <c r="AC100" i="26"/>
  <c r="AC101" i="26"/>
  <c r="AC102" i="26"/>
  <c r="AC103" i="26"/>
  <c r="Y74" i="26"/>
  <c r="Y75" i="26"/>
  <c r="Y76" i="26"/>
  <c r="Y77" i="26"/>
  <c r="Y78" i="26"/>
  <c r="Y79" i="26"/>
  <c r="Y80" i="26"/>
  <c r="Y81" i="26"/>
  <c r="Y82" i="26"/>
  <c r="Y83" i="26"/>
  <c r="Y84" i="26"/>
  <c r="Y85" i="26"/>
  <c r="Y86" i="26"/>
  <c r="Y87" i="26"/>
  <c r="Y88" i="26"/>
  <c r="Y89" i="26"/>
  <c r="Y90" i="26"/>
  <c r="Y91" i="26"/>
  <c r="Y92" i="26"/>
  <c r="Y93" i="26"/>
  <c r="Y94" i="26"/>
  <c r="Y95" i="26"/>
  <c r="Y96" i="26"/>
  <c r="Y97" i="26"/>
  <c r="Y98" i="26"/>
  <c r="Y99" i="26"/>
  <c r="Y100" i="26"/>
  <c r="Y101" i="26"/>
  <c r="Y102" i="26"/>
  <c r="Y103" i="26"/>
  <c r="U74" i="26"/>
  <c r="U75" i="26"/>
  <c r="U76" i="26"/>
  <c r="U77" i="26"/>
  <c r="U78" i="26"/>
  <c r="U79" i="26"/>
  <c r="U80" i="26"/>
  <c r="U81" i="26"/>
  <c r="U82" i="26"/>
  <c r="U83" i="26"/>
  <c r="U84" i="26"/>
  <c r="U85" i="26"/>
  <c r="U86" i="26"/>
  <c r="U87" i="26"/>
  <c r="U88" i="26"/>
  <c r="U89" i="26"/>
  <c r="U90" i="26"/>
  <c r="U91" i="26"/>
  <c r="U92" i="26"/>
  <c r="U93" i="26"/>
  <c r="U94" i="26"/>
  <c r="U95" i="26"/>
  <c r="U96" i="26"/>
  <c r="U97" i="26"/>
  <c r="U98" i="26"/>
  <c r="U99" i="26"/>
  <c r="U100" i="26"/>
  <c r="U101" i="26"/>
  <c r="U102" i="26"/>
  <c r="U103" i="26"/>
  <c r="U109" i="26"/>
  <c r="U110" i="26"/>
  <c r="U144" i="26"/>
  <c r="U145" i="26"/>
  <c r="U146" i="26"/>
  <c r="U147" i="26"/>
  <c r="U148" i="26"/>
  <c r="U149" i="26"/>
  <c r="U210" i="26"/>
  <c r="U211" i="26"/>
  <c r="U237" i="26"/>
  <c r="U238" i="26"/>
  <c r="U247" i="26"/>
  <c r="U248" i="26"/>
  <c r="U253" i="26"/>
  <c r="U268" i="26"/>
  <c r="U297" i="26"/>
  <c r="U298" i="26"/>
  <c r="U299" i="26"/>
  <c r="Z299" i="26" s="1"/>
  <c r="U300" i="26"/>
  <c r="U301" i="26"/>
  <c r="U302" i="26"/>
  <c r="U303" i="26"/>
  <c r="U304" i="26"/>
  <c r="U305" i="26"/>
  <c r="U306" i="26"/>
  <c r="U307" i="26"/>
  <c r="U308" i="26"/>
  <c r="U309" i="26"/>
  <c r="U310" i="26"/>
  <c r="U311" i="26"/>
  <c r="U312" i="26"/>
  <c r="U313" i="26"/>
  <c r="U314" i="26"/>
  <c r="U315" i="26"/>
  <c r="U316" i="26"/>
  <c r="AC36" i="26"/>
  <c r="AG36" i="26"/>
  <c r="AC37" i="26"/>
  <c r="AG37" i="26"/>
  <c r="AC38" i="26"/>
  <c r="AG38" i="26"/>
  <c r="AC39" i="26"/>
  <c r="AG39" i="26"/>
  <c r="AC40" i="26"/>
  <c r="AG40" i="26"/>
  <c r="AC41" i="26"/>
  <c r="AG41" i="26"/>
  <c r="AC42" i="26"/>
  <c r="AG42" i="26"/>
  <c r="AC43" i="26"/>
  <c r="AG43" i="26"/>
  <c r="AC44" i="26"/>
  <c r="AG44" i="26"/>
  <c r="AC45" i="26"/>
  <c r="AG45" i="26"/>
  <c r="AC46" i="26"/>
  <c r="AG46" i="26"/>
  <c r="AG47" i="26"/>
  <c r="Y36" i="26"/>
  <c r="Y37" i="26"/>
  <c r="Y38" i="26"/>
  <c r="Y39" i="26"/>
  <c r="Y40" i="26"/>
  <c r="Y41" i="26"/>
  <c r="Y42" i="26"/>
  <c r="Y43" i="26"/>
  <c r="Y44" i="26"/>
  <c r="Y45" i="26"/>
  <c r="Y46" i="26"/>
  <c r="Y47" i="26"/>
  <c r="U36" i="26"/>
  <c r="S40" i="26"/>
  <c r="U40" i="26" s="1"/>
  <c r="S41" i="26"/>
  <c r="U41" i="26" s="1"/>
  <c r="S42" i="26"/>
  <c r="U42" i="26" s="1"/>
  <c r="S43" i="26"/>
  <c r="U43" i="26" s="1"/>
  <c r="S44" i="26"/>
  <c r="U44" i="26" s="1"/>
  <c r="S45" i="26"/>
  <c r="U45" i="26"/>
  <c r="U46" i="26"/>
  <c r="U47" i="26"/>
  <c r="AC17" i="26"/>
  <c r="R22" i="24"/>
  <c r="N22" i="24"/>
  <c r="M22" i="24"/>
  <c r="L22" i="24"/>
  <c r="K22" i="24"/>
  <c r="J22" i="24"/>
  <c r="F22" i="24"/>
  <c r="E22" i="24"/>
  <c r="D22" i="24"/>
  <c r="C22" i="24"/>
  <c r="U22" i="24"/>
  <c r="T22" i="24"/>
  <c r="S22" i="24"/>
  <c r="Q22" i="24"/>
  <c r="P22" i="24"/>
  <c r="O22" i="24"/>
  <c r="I22" i="24"/>
  <c r="H22" i="24"/>
  <c r="G22" i="24"/>
  <c r="J225" i="23"/>
  <c r="J212" i="23"/>
  <c r="B22" i="24" s="1"/>
  <c r="J190" i="23"/>
  <c r="J186" i="23"/>
  <c r="J173" i="23"/>
  <c r="AC168" i="23"/>
  <c r="AG168" i="23"/>
  <c r="Y168" i="23"/>
  <c r="U168" i="23"/>
  <c r="K170" i="23"/>
  <c r="J170" i="23"/>
  <c r="AH185" i="28" l="1"/>
  <c r="AI185" i="28" s="1"/>
  <c r="AH184" i="28"/>
  <c r="AI184" i="28" s="1"/>
  <c r="AH183" i="28"/>
  <c r="AI183" i="28" s="1"/>
  <c r="AH182" i="28"/>
  <c r="AI182" i="28" s="1"/>
  <c r="AH181" i="28"/>
  <c r="AI181" i="28" s="1"/>
  <c r="AH180" i="28"/>
  <c r="AI180" i="28" s="1"/>
  <c r="AH179" i="28"/>
  <c r="AI179" i="28" s="1"/>
  <c r="AH178" i="28"/>
  <c r="AI178" i="28" s="1"/>
  <c r="AH177" i="28"/>
  <c r="AI177" i="28" s="1"/>
  <c r="AH176" i="28"/>
  <c r="AI176" i="28" s="1"/>
  <c r="AH175" i="28"/>
  <c r="AI175" i="28" s="1"/>
  <c r="AH174" i="28"/>
  <c r="AI174" i="28" s="1"/>
  <c r="AH173" i="28"/>
  <c r="AI173" i="28" s="1"/>
  <c r="AH172" i="28"/>
  <c r="AI172" i="28" s="1"/>
  <c r="AH171" i="28"/>
  <c r="AI171" i="28" s="1"/>
  <c r="AH170" i="28"/>
  <c r="AI170" i="28" s="1"/>
  <c r="AH169" i="28"/>
  <c r="AI169" i="28" s="1"/>
  <c r="AH164" i="28"/>
  <c r="AI164" i="28" s="1"/>
  <c r="AH163" i="28"/>
  <c r="AI163" i="28" s="1"/>
  <c r="AH162" i="28"/>
  <c r="AI162" i="28" s="1"/>
  <c r="AH161" i="28"/>
  <c r="AI161" i="28" s="1"/>
  <c r="AH160" i="28"/>
  <c r="AI160" i="28" s="1"/>
  <c r="AH159" i="28"/>
  <c r="AI159" i="28" s="1"/>
  <c r="AI99" i="28"/>
  <c r="AI98" i="28"/>
  <c r="AI97" i="28"/>
  <c r="AI96" i="28"/>
  <c r="AI95" i="28"/>
  <c r="AI94" i="28"/>
  <c r="AI93" i="28"/>
  <c r="AI92" i="28"/>
  <c r="AI91" i="28"/>
  <c r="AI90" i="28"/>
  <c r="AI89" i="28"/>
  <c r="AI88" i="28"/>
  <c r="AI87" i="28"/>
  <c r="AI86" i="28"/>
  <c r="AI85" i="28"/>
  <c r="AI84" i="28"/>
  <c r="AI83" i="28"/>
  <c r="AI82" i="28"/>
  <c r="AI81" i="28"/>
  <c r="AI80" i="28"/>
  <c r="AH75" i="28"/>
  <c r="AH74" i="28"/>
  <c r="AH73" i="28"/>
  <c r="AH72" i="28"/>
  <c r="AH71" i="28"/>
  <c r="AH70" i="28"/>
  <c r="AH69" i="28"/>
  <c r="AH68" i="28"/>
  <c r="AH67" i="28"/>
  <c r="AH66" i="28"/>
  <c r="AH65" i="28"/>
  <c r="AH64" i="28"/>
  <c r="AH63" i="28"/>
  <c r="AH62" i="28"/>
  <c r="AH61" i="28"/>
  <c r="AH60" i="28"/>
  <c r="AH59" i="28"/>
  <c r="AH58" i="28"/>
  <c r="AH57" i="28"/>
  <c r="AH56" i="28"/>
  <c r="AH55" i="28"/>
  <c r="AH54" i="28"/>
  <c r="AH53" i="28"/>
  <c r="AI295" i="26"/>
  <c r="AI274" i="26"/>
  <c r="AH262" i="26"/>
  <c r="AI262" i="26" s="1"/>
  <c r="AH261" i="26"/>
  <c r="AI261" i="26" s="1"/>
  <c r="AH260" i="26"/>
  <c r="AI260" i="26" s="1"/>
  <c r="AH259" i="26"/>
  <c r="AI259" i="26"/>
  <c r="AH243" i="26"/>
  <c r="AH244" i="26"/>
  <c r="AI244" i="26" s="1"/>
  <c r="AI243" i="26"/>
  <c r="AH242" i="26"/>
  <c r="AI242" i="26" s="1"/>
  <c r="AH241" i="26"/>
  <c r="AI241" i="26" s="1"/>
  <c r="AH106" i="26"/>
  <c r="AI106" i="26" s="1"/>
  <c r="AH105" i="26"/>
  <c r="AI105" i="26" s="1"/>
  <c r="AH104" i="26"/>
  <c r="AI104" i="26" s="1"/>
  <c r="AH49" i="26"/>
  <c r="AI49" i="26" s="1"/>
  <c r="AH48" i="26"/>
  <c r="AI48" i="26" s="1"/>
  <c r="AH192" i="23"/>
  <c r="AI192" i="23" s="1"/>
  <c r="AG212" i="23"/>
  <c r="V22" i="24" s="1"/>
  <c r="AI182" i="23"/>
  <c r="AI181" i="23"/>
  <c r="AI180" i="23"/>
  <c r="AI179" i="23"/>
  <c r="AI178" i="23"/>
  <c r="AI177" i="23"/>
  <c r="AI176" i="23"/>
  <c r="AI89" i="21"/>
  <c r="AJ521" i="19"/>
  <c r="AJ480" i="19"/>
  <c r="AJ481" i="19"/>
  <c r="AJ482" i="19"/>
  <c r="AJ483" i="19"/>
  <c r="AJ484" i="19"/>
  <c r="AJ485" i="19"/>
  <c r="AJ486" i="19"/>
  <c r="AJ487" i="19"/>
  <c r="AJ488" i="19"/>
  <c r="AJ489" i="19"/>
  <c r="AJ490" i="19"/>
  <c r="AJ491" i="19"/>
  <c r="AJ492" i="19"/>
  <c r="AJ493" i="19"/>
  <c r="AJ494" i="19"/>
  <c r="AJ495" i="19"/>
  <c r="AJ496" i="19"/>
  <c r="AJ497" i="19"/>
  <c r="AJ498" i="19"/>
  <c r="AJ499" i="19"/>
  <c r="AJ500" i="19"/>
  <c r="AJ501" i="19"/>
  <c r="AJ502" i="19"/>
  <c r="AJ503" i="19"/>
  <c r="AJ504" i="19"/>
  <c r="AJ505" i="19"/>
  <c r="AJ506" i="19"/>
  <c r="AJ507" i="19"/>
  <c r="AJ508" i="19"/>
  <c r="AJ509" i="19"/>
  <c r="AJ510" i="19"/>
  <c r="AJ511" i="19"/>
  <c r="AJ512" i="19"/>
  <c r="AJ513" i="19"/>
  <c r="AJ514" i="19"/>
  <c r="AJ515" i="19"/>
  <c r="AJ516" i="19"/>
  <c r="AJ517" i="19"/>
  <c r="AJ518" i="19"/>
  <c r="AJ519" i="19"/>
  <c r="AJ520" i="19"/>
  <c r="AH438" i="19"/>
  <c r="AI438" i="19" s="1"/>
  <c r="AH437" i="19"/>
  <c r="AI437" i="19" s="1"/>
  <c r="AH436" i="19"/>
  <c r="AI436" i="19" s="1"/>
  <c r="AH435" i="19"/>
  <c r="AI435" i="19" s="1"/>
  <c r="AH434" i="19"/>
  <c r="AI434" i="19" s="1"/>
  <c r="AH433" i="19"/>
  <c r="AI433" i="19" s="1"/>
  <c r="AH432" i="19"/>
  <c r="AI432" i="19" s="1"/>
  <c r="AH431" i="19"/>
  <c r="AI431" i="19" s="1"/>
  <c r="AH430" i="19"/>
  <c r="AI430" i="19" s="1"/>
  <c r="AH429" i="19"/>
  <c r="AI429" i="19" s="1"/>
  <c r="AH428" i="19"/>
  <c r="AI428" i="19" s="1"/>
  <c r="AH427" i="19"/>
  <c r="AI427" i="19" s="1"/>
  <c r="AH422" i="19"/>
  <c r="AI422" i="19" s="1"/>
  <c r="AH421" i="19"/>
  <c r="AI421" i="19" s="1"/>
  <c r="AH420" i="19"/>
  <c r="AI420" i="19" s="1"/>
  <c r="AI415" i="19"/>
  <c r="AH170" i="19"/>
  <c r="AI170" i="19" s="1"/>
  <c r="AH169" i="19"/>
  <c r="AI169" i="19" s="1"/>
  <c r="AH168" i="19"/>
  <c r="AI168" i="19" s="1"/>
  <c r="AH167" i="19"/>
  <c r="AI167" i="19" s="1"/>
  <c r="AH166" i="19"/>
  <c r="AI166" i="19" s="1"/>
  <c r="AH165" i="19"/>
  <c r="AI165" i="19" s="1"/>
  <c r="AH164" i="19"/>
  <c r="AI164" i="19" s="1"/>
  <c r="AH163" i="19"/>
  <c r="AI163" i="19" s="1"/>
  <c r="AH162" i="19"/>
  <c r="AI162" i="19" s="1"/>
  <c r="AH161" i="19"/>
  <c r="AI161" i="19" s="1"/>
  <c r="AH160" i="19"/>
  <c r="AI160" i="19" s="1"/>
  <c r="AH159" i="19"/>
  <c r="AI159" i="19" s="1"/>
  <c r="AH158" i="19"/>
  <c r="AI158" i="19" s="1"/>
  <c r="AH157" i="19"/>
  <c r="AI157" i="19" s="1"/>
  <c r="AH156" i="19"/>
  <c r="AI156" i="19" s="1"/>
  <c r="AH155" i="19"/>
  <c r="AI155" i="19" s="1"/>
  <c r="AH154" i="19"/>
  <c r="AI154" i="19" s="1"/>
  <c r="AH153" i="19"/>
  <c r="AI153" i="19" s="1"/>
  <c r="AH152" i="19"/>
  <c r="AI152" i="19" s="1"/>
  <c r="AH151" i="19"/>
  <c r="AI151" i="19" s="1"/>
  <c r="AH150" i="19"/>
  <c r="AI150" i="19" s="1"/>
  <c r="AH149" i="19"/>
  <c r="AI149" i="19" s="1"/>
  <c r="AH148" i="19"/>
  <c r="AI148" i="19" s="1"/>
  <c r="AH147" i="19"/>
  <c r="AI147" i="19" s="1"/>
  <c r="AH146" i="19"/>
  <c r="AI146" i="19" s="1"/>
  <c r="AH145" i="19"/>
  <c r="AI145" i="19" s="1"/>
  <c r="AH144" i="19"/>
  <c r="AI144" i="19" s="1"/>
  <c r="AH143" i="19"/>
  <c r="AI143" i="19" s="1"/>
  <c r="AH142" i="19"/>
  <c r="AI142" i="19" s="1"/>
  <c r="AH141" i="19"/>
  <c r="AI141" i="19" s="1"/>
  <c r="AH140" i="19"/>
  <c r="AI140" i="19" s="1"/>
  <c r="AH177" i="19"/>
  <c r="AI177" i="19" s="1"/>
  <c r="AH176" i="19"/>
  <c r="AI176" i="19" s="1"/>
  <c r="AH175" i="19"/>
  <c r="AI175" i="19" s="1"/>
  <c r="AH174" i="19"/>
  <c r="AI174" i="19" s="1"/>
  <c r="AH173" i="19"/>
  <c r="AI173" i="19" s="1"/>
  <c r="AH172" i="19"/>
  <c r="AI172" i="19" s="1"/>
  <c r="AH171" i="19"/>
  <c r="AI171" i="19" s="1"/>
  <c r="AH181" i="19"/>
  <c r="AI181" i="19" s="1"/>
  <c r="AH180" i="19"/>
  <c r="AI180" i="19" s="1"/>
  <c r="AH179" i="19"/>
  <c r="AI179" i="19" s="1"/>
  <c r="AH178" i="19"/>
  <c r="AI178" i="19" s="1"/>
  <c r="AH113" i="19"/>
  <c r="AI113" i="19" s="1"/>
  <c r="AH112" i="19"/>
  <c r="AI112" i="19" s="1"/>
  <c r="AH111" i="19"/>
  <c r="AI111" i="19" s="1"/>
  <c r="AH110" i="19"/>
  <c r="AI110" i="19" s="1"/>
  <c r="AH109" i="19"/>
  <c r="AI109" i="19" s="1"/>
  <c r="AH108" i="19"/>
  <c r="AI108" i="19" s="1"/>
  <c r="AH107" i="19"/>
  <c r="AI107" i="19" s="1"/>
  <c r="AH106" i="19"/>
  <c r="AI106" i="19" s="1"/>
  <c r="AH105" i="19"/>
  <c r="AI105" i="19" s="1"/>
  <c r="AH104" i="19"/>
  <c r="AI104" i="19" s="1"/>
  <c r="AH103" i="19"/>
  <c r="AI103" i="19" s="1"/>
  <c r="AH102" i="19"/>
  <c r="AI102" i="19" s="1"/>
  <c r="AH101" i="19"/>
  <c r="AI101" i="19" s="1"/>
  <c r="AH100" i="19"/>
  <c r="AI100" i="19" s="1"/>
  <c r="AI26" i="19"/>
  <c r="AH294" i="15"/>
  <c r="AH293" i="15"/>
  <c r="AH292" i="15"/>
  <c r="AH291" i="15"/>
  <c r="AH290" i="15"/>
  <c r="AH289" i="15"/>
  <c r="AH288" i="15"/>
  <c r="AH287" i="15"/>
  <c r="AH286" i="15"/>
  <c r="AH285" i="15"/>
  <c r="AH284" i="15"/>
  <c r="AH283" i="15"/>
  <c r="AH282" i="15"/>
  <c r="AH281" i="15"/>
  <c r="AH280" i="15"/>
  <c r="AH279" i="15"/>
  <c r="AH278" i="15"/>
  <c r="AH277" i="15"/>
  <c r="AH276" i="15"/>
  <c r="AH275" i="15"/>
  <c r="AH274" i="15"/>
  <c r="AH295" i="15" s="1"/>
  <c r="AH299" i="15"/>
  <c r="AI299" i="15" s="1"/>
  <c r="AH271" i="15"/>
  <c r="AI271" i="15" s="1"/>
  <c r="AH270" i="15"/>
  <c r="AI270" i="15" s="1"/>
  <c r="AH269" i="15"/>
  <c r="AI269" i="15" s="1"/>
  <c r="AH268" i="15"/>
  <c r="AI268" i="15" s="1"/>
  <c r="AH267" i="15"/>
  <c r="AI267" i="15" s="1"/>
  <c r="AH266" i="15"/>
  <c r="AI266" i="15" s="1"/>
  <c r="AH265" i="15"/>
  <c r="AI265" i="15" s="1"/>
  <c r="AH264" i="15"/>
  <c r="AI264" i="15" s="1"/>
  <c r="AH263" i="15"/>
  <c r="AI263" i="15" s="1"/>
  <c r="AH262" i="15"/>
  <c r="AI262" i="15" s="1"/>
  <c r="AH248" i="15"/>
  <c r="AI248" i="15" s="1"/>
  <c r="AH247" i="15"/>
  <c r="AI247" i="15" s="1"/>
  <c r="AH246" i="15"/>
  <c r="AI246" i="15" s="1"/>
  <c r="AH245" i="15"/>
  <c r="AI245" i="15" s="1"/>
  <c r="AH244" i="15"/>
  <c r="AI244" i="15" s="1"/>
  <c r="AH243" i="15"/>
  <c r="AI243" i="15" s="1"/>
  <c r="AH242" i="15"/>
  <c r="AI242" i="15" s="1"/>
  <c r="AH241" i="15"/>
  <c r="AI241" i="15" s="1"/>
  <c r="AH240" i="15"/>
  <c r="AI240" i="15" s="1"/>
  <c r="AH239" i="15"/>
  <c r="AI239" i="15" s="1"/>
  <c r="AH238" i="15"/>
  <c r="AI238" i="15" s="1"/>
  <c r="AH237" i="15"/>
  <c r="AI237" i="15" s="1"/>
  <c r="AH236" i="15"/>
  <c r="AI236" i="15" s="1"/>
  <c r="AH235" i="15"/>
  <c r="AI235" i="15" s="1"/>
  <c r="AH234" i="15"/>
  <c r="AI234" i="15" s="1"/>
  <c r="AH233" i="15"/>
  <c r="AI233" i="15" s="1"/>
  <c r="AH232" i="15"/>
  <c r="AI232" i="15" s="1"/>
  <c r="AH231" i="15"/>
  <c r="AI231" i="15" s="1"/>
  <c r="AH230" i="15"/>
  <c r="AI230" i="15" s="1"/>
  <c r="AH229" i="15"/>
  <c r="AI229" i="15" s="1"/>
  <c r="AH228" i="15"/>
  <c r="AI228" i="15" s="1"/>
  <c r="AH227" i="15"/>
  <c r="AI227" i="15" s="1"/>
  <c r="AH226" i="15"/>
  <c r="AI226" i="15" s="1"/>
  <c r="AH225" i="15"/>
  <c r="AI225" i="15" s="1"/>
  <c r="AH224" i="15"/>
  <c r="AI224" i="15" s="1"/>
  <c r="AH223" i="15"/>
  <c r="AI223" i="15" s="1"/>
  <c r="AH222" i="15"/>
  <c r="AI222" i="15" s="1"/>
  <c r="AH218" i="15"/>
  <c r="AI218" i="15" s="1"/>
  <c r="AH217" i="15"/>
  <c r="AI217" i="15" s="1"/>
  <c r="AH216" i="15"/>
  <c r="AI216" i="15" s="1"/>
  <c r="AH215" i="15"/>
  <c r="AI215" i="15" s="1"/>
  <c r="AH214" i="15"/>
  <c r="AI214" i="15" s="1"/>
  <c r="AH213" i="15"/>
  <c r="AI213" i="15" s="1"/>
  <c r="AH212" i="15"/>
  <c r="AI212" i="15" s="1"/>
  <c r="AH211" i="15"/>
  <c r="AI211" i="15" s="1"/>
  <c r="AH210" i="15"/>
  <c r="AI210" i="15" s="1"/>
  <c r="AH209" i="15"/>
  <c r="AI209" i="15" s="1"/>
  <c r="AH208" i="15"/>
  <c r="AI208" i="15" s="1"/>
  <c r="AH207" i="15"/>
  <c r="AI207" i="15" s="1"/>
  <c r="AH206" i="15"/>
  <c r="AI206" i="15" s="1"/>
  <c r="AH205" i="15"/>
  <c r="AI205" i="15" s="1"/>
  <c r="AH204" i="15"/>
  <c r="AI204" i="15" s="1"/>
  <c r="AH203" i="15"/>
  <c r="AI203" i="15" s="1"/>
  <c r="AH202" i="15"/>
  <c r="AI202" i="15" s="1"/>
  <c r="AH201" i="15"/>
  <c r="AI201" i="15" s="1"/>
  <c r="AH200" i="15"/>
  <c r="AI200" i="15" s="1"/>
  <c r="AH199" i="15"/>
  <c r="AI199" i="15" s="1"/>
  <c r="AH198" i="15"/>
  <c r="AI198" i="15" s="1"/>
  <c r="AH197" i="15"/>
  <c r="AI197" i="15" s="1"/>
  <c r="AH196" i="15"/>
  <c r="AI196" i="15" s="1"/>
  <c r="AH195" i="15"/>
  <c r="AI195" i="15" s="1"/>
  <c r="AH194" i="15"/>
  <c r="AI194" i="15" s="1"/>
  <c r="AH193" i="15"/>
  <c r="AI193" i="15" s="1"/>
  <c r="AH192" i="15"/>
  <c r="AI192" i="15" s="1"/>
  <c r="AH191" i="15"/>
  <c r="AI191" i="15" s="1"/>
  <c r="AH190" i="15"/>
  <c r="AI190" i="15" s="1"/>
  <c r="AH189" i="15"/>
  <c r="AI189" i="15" s="1"/>
  <c r="AH185" i="15"/>
  <c r="AI185" i="15" s="1"/>
  <c r="AH184" i="15"/>
  <c r="AI184" i="15" s="1"/>
  <c r="AH183" i="15"/>
  <c r="AI183" i="15" s="1"/>
  <c r="AH182" i="15"/>
  <c r="AI182" i="15" s="1"/>
  <c r="AH181" i="15"/>
  <c r="AI181" i="15" s="1"/>
  <c r="AH180" i="15"/>
  <c r="AI180" i="15" s="1"/>
  <c r="AH179" i="15"/>
  <c r="AI179" i="15" s="1"/>
  <c r="AH178" i="15"/>
  <c r="AI178" i="15" s="1"/>
  <c r="AH177" i="15"/>
  <c r="AI177" i="15" s="1"/>
  <c r="AH176" i="15"/>
  <c r="AI176" i="15" s="1"/>
  <c r="AH175" i="15"/>
  <c r="AI175" i="15" s="1"/>
  <c r="AH174" i="15"/>
  <c r="AI174" i="15" s="1"/>
  <c r="AH173" i="15"/>
  <c r="AI173" i="15" s="1"/>
  <c r="AH172" i="15"/>
  <c r="AI172" i="15" s="1"/>
  <c r="AH171" i="15"/>
  <c r="AI171" i="15" s="1"/>
  <c r="AH170" i="15"/>
  <c r="AI170" i="15" s="1"/>
  <c r="AH169" i="15"/>
  <c r="AI169" i="15" s="1"/>
  <c r="AH168" i="15"/>
  <c r="AI168" i="15" s="1"/>
  <c r="AH167" i="15"/>
  <c r="AI167" i="15" s="1"/>
  <c r="AH166" i="15"/>
  <c r="AI166" i="15" s="1"/>
  <c r="AH165" i="15"/>
  <c r="AI165" i="15" s="1"/>
  <c r="AH164" i="15"/>
  <c r="AI164" i="15" s="1"/>
  <c r="AH163" i="15"/>
  <c r="AI163" i="15" s="1"/>
  <c r="AH162" i="15"/>
  <c r="AI162" i="15" s="1"/>
  <c r="AH161" i="15"/>
  <c r="AI161" i="15" s="1"/>
  <c r="AH160" i="15"/>
  <c r="AI160" i="15" s="1"/>
  <c r="AH159" i="15"/>
  <c r="AI159" i="15" s="1"/>
  <c r="AH158" i="15"/>
  <c r="AI158" i="15" s="1"/>
  <c r="AH157" i="15"/>
  <c r="AI157" i="15" s="1"/>
  <c r="AH156" i="15"/>
  <c r="AI156" i="15" s="1"/>
  <c r="AH155" i="15"/>
  <c r="AI155" i="15" s="1"/>
  <c r="AH151" i="15"/>
  <c r="AI151" i="15" s="1"/>
  <c r="AH150" i="15"/>
  <c r="AI150" i="15" s="1"/>
  <c r="AH149" i="15"/>
  <c r="AI149" i="15" s="1"/>
  <c r="AH148" i="15"/>
  <c r="AI148" i="15" s="1"/>
  <c r="AH147" i="15"/>
  <c r="AI147" i="15" s="1"/>
  <c r="AH146" i="15"/>
  <c r="AI146" i="15" s="1"/>
  <c r="AH145" i="15"/>
  <c r="AI145" i="15" s="1"/>
  <c r="AH144" i="15"/>
  <c r="AI144" i="15" s="1"/>
  <c r="AH143" i="15"/>
  <c r="AI143" i="15" s="1"/>
  <c r="AH142" i="15"/>
  <c r="AI142" i="15" s="1"/>
  <c r="AH141" i="15"/>
  <c r="AI141" i="15" s="1"/>
  <c r="AH140" i="15"/>
  <c r="AI140" i="15" s="1"/>
  <c r="AH139" i="15"/>
  <c r="AI139" i="15" s="1"/>
  <c r="AH138" i="15"/>
  <c r="AI138" i="15" s="1"/>
  <c r="AH137" i="15"/>
  <c r="AI137" i="15" s="1"/>
  <c r="AH136" i="15"/>
  <c r="AI136" i="15" s="1"/>
  <c r="AH135" i="15"/>
  <c r="AI135" i="15" s="1"/>
  <c r="AH134" i="15"/>
  <c r="AI134" i="15" s="1"/>
  <c r="AH133" i="15"/>
  <c r="AI133" i="15" s="1"/>
  <c r="AH132" i="15"/>
  <c r="AI132" i="15" s="1"/>
  <c r="AH131" i="15"/>
  <c r="AI131" i="15" s="1"/>
  <c r="AH130" i="15"/>
  <c r="AI130" i="15" s="1"/>
  <c r="AH129" i="15"/>
  <c r="AI129" i="15" s="1"/>
  <c r="AH128" i="15"/>
  <c r="AI128" i="15" s="1"/>
  <c r="AH127" i="15"/>
  <c r="AI127" i="15" s="1"/>
  <c r="AH126" i="15"/>
  <c r="AI126" i="15" s="1"/>
  <c r="AH125" i="15"/>
  <c r="AI125" i="15" s="1"/>
  <c r="AI27" i="21"/>
  <c r="AI26" i="21"/>
  <c r="AH31" i="15"/>
  <c r="AH32" i="15"/>
  <c r="AH33" i="15"/>
  <c r="AH34" i="15"/>
  <c r="AH35" i="15"/>
  <c r="AH36" i="15"/>
  <c r="AH37" i="15"/>
  <c r="AH38" i="15"/>
  <c r="AH39" i="15"/>
  <c r="AH40" i="15"/>
  <c r="AH41" i="15"/>
  <c r="AH42" i="15"/>
  <c r="AH43" i="15"/>
  <c r="AI31" i="15"/>
  <c r="AI32" i="15"/>
  <c r="AI33" i="15"/>
  <c r="AI34" i="15"/>
  <c r="AI35" i="15"/>
  <c r="AI36" i="15"/>
  <c r="AI37" i="15"/>
  <c r="AI38" i="15"/>
  <c r="AI39" i="15"/>
  <c r="AI40" i="15"/>
  <c r="AI41" i="15"/>
  <c r="AI42" i="15"/>
  <c r="AI43" i="15"/>
  <c r="AI12" i="15"/>
  <c r="AI11" i="15"/>
  <c r="AI10" i="15"/>
  <c r="AH168" i="23"/>
  <c r="AI168" i="23" s="1"/>
  <c r="AH331" i="26"/>
  <c r="AI331" i="26" s="1"/>
  <c r="AH330" i="26"/>
  <c r="AI330" i="26" s="1"/>
  <c r="AH334" i="26"/>
  <c r="AH269" i="26"/>
  <c r="AH258" i="26"/>
  <c r="AI258" i="26" s="1"/>
  <c r="AH270" i="26"/>
  <c r="AI270" i="26" s="1"/>
  <c r="AH254" i="26"/>
  <c r="AI254" i="26" s="1"/>
  <c r="AH255" i="26"/>
  <c r="AI255" i="26" s="1"/>
  <c r="AH257" i="26"/>
  <c r="AI257" i="26" s="1"/>
  <c r="AH256" i="26"/>
  <c r="AI256" i="26" s="1"/>
  <c r="AH240" i="26"/>
  <c r="AI240" i="26" s="1"/>
  <c r="AH239" i="26"/>
  <c r="AH164" i="26"/>
  <c r="AI164" i="26" s="1"/>
  <c r="AH156" i="26"/>
  <c r="AI156" i="26" s="1"/>
  <c r="AH172" i="26"/>
  <c r="AI172" i="26" s="1"/>
  <c r="AH162" i="26"/>
  <c r="AI162" i="26" s="1"/>
  <c r="AH154" i="26"/>
  <c r="AI154" i="26" s="1"/>
  <c r="AH167" i="26"/>
  <c r="AI167" i="26" s="1"/>
  <c r="AH158" i="26"/>
  <c r="AI158" i="26" s="1"/>
  <c r="AH150" i="26"/>
  <c r="AH166" i="26"/>
  <c r="AI166" i="26" s="1"/>
  <c r="AH170" i="26"/>
  <c r="AI170" i="26" s="1"/>
  <c r="AH161" i="26"/>
  <c r="AI161" i="26" s="1"/>
  <c r="AH168" i="26"/>
  <c r="AI168" i="26" s="1"/>
  <c r="AH153" i="26"/>
  <c r="AI153" i="26" s="1"/>
  <c r="AH165" i="26"/>
  <c r="AI165" i="26" s="1"/>
  <c r="AH171" i="26"/>
  <c r="AI171" i="26" s="1"/>
  <c r="AH155" i="26"/>
  <c r="AI155" i="26" s="1"/>
  <c r="AH159" i="26"/>
  <c r="AI159" i="26" s="1"/>
  <c r="AH160" i="26"/>
  <c r="AI160" i="26" s="1"/>
  <c r="AH169" i="26"/>
  <c r="AI169" i="26" s="1"/>
  <c r="AH157" i="26"/>
  <c r="AI157" i="26" s="1"/>
  <c r="AH163" i="26"/>
  <c r="AI163" i="26" s="1"/>
  <c r="AH151" i="26"/>
  <c r="AI151" i="26" s="1"/>
  <c r="AH152" i="26"/>
  <c r="AH173" i="26"/>
  <c r="AI173" i="26" s="1"/>
  <c r="AH140" i="26"/>
  <c r="AI140" i="26" s="1"/>
  <c r="AH132" i="26"/>
  <c r="AI132" i="26" s="1"/>
  <c r="AH115" i="26"/>
  <c r="AI115" i="26" s="1"/>
  <c r="AH134" i="26"/>
  <c r="AI134" i="26" s="1"/>
  <c r="AH136" i="26"/>
  <c r="AI136" i="26" s="1"/>
  <c r="AH128" i="26"/>
  <c r="AI128" i="26" s="1"/>
  <c r="AH120" i="26"/>
  <c r="AI120" i="26" s="1"/>
  <c r="AH112" i="26"/>
  <c r="AI112" i="26" s="1"/>
  <c r="AH137" i="26"/>
  <c r="AI137" i="26" s="1"/>
  <c r="AH114" i="26"/>
  <c r="AI114" i="26" s="1"/>
  <c r="AH124" i="26"/>
  <c r="AI124" i="26" s="1"/>
  <c r="AH127" i="26"/>
  <c r="AI127" i="26" s="1"/>
  <c r="AH116" i="26"/>
  <c r="AI116" i="26" s="1"/>
  <c r="AH117" i="26"/>
  <c r="AI117" i="26" s="1"/>
  <c r="AH133" i="26"/>
  <c r="AI133" i="26" s="1"/>
  <c r="AH130" i="26"/>
  <c r="AI130" i="26" s="1"/>
  <c r="AH129" i="26"/>
  <c r="AI129" i="26" s="1"/>
  <c r="AH113" i="26"/>
  <c r="AI113" i="26" s="1"/>
  <c r="AH123" i="26"/>
  <c r="AI123" i="26" s="1"/>
  <c r="AH126" i="26"/>
  <c r="AI126" i="26" s="1"/>
  <c r="AH119" i="26"/>
  <c r="AI119" i="26" s="1"/>
  <c r="AH139" i="26"/>
  <c r="AI139" i="26" s="1"/>
  <c r="AH122" i="26"/>
  <c r="AI122" i="26" s="1"/>
  <c r="AH135" i="26"/>
  <c r="AI135" i="26" s="1"/>
  <c r="AH125" i="26"/>
  <c r="AI125" i="26" s="1"/>
  <c r="AH118" i="26"/>
  <c r="AI118" i="26" s="1"/>
  <c r="AH138" i="26"/>
  <c r="AI138" i="26" s="1"/>
  <c r="AH131" i="26"/>
  <c r="AI131" i="26" s="1"/>
  <c r="AH121" i="26"/>
  <c r="AI121" i="26" s="1"/>
  <c r="AH111" i="26"/>
  <c r="AI111" i="26" s="1"/>
  <c r="AH99" i="26"/>
  <c r="AI99" i="26" s="1"/>
  <c r="AH91" i="26"/>
  <c r="AI91" i="26" s="1"/>
  <c r="AH83" i="26"/>
  <c r="AI83" i="26" s="1"/>
  <c r="AH97" i="26"/>
  <c r="AI97" i="26" s="1"/>
  <c r="AH89" i="26"/>
  <c r="AI89" i="26" s="1"/>
  <c r="AH81" i="26"/>
  <c r="AI81" i="26" s="1"/>
  <c r="AH95" i="26"/>
  <c r="AI95" i="26" s="1"/>
  <c r="AH87" i="26"/>
  <c r="AI87" i="26" s="1"/>
  <c r="AH79" i="26"/>
  <c r="AI79" i="26" s="1"/>
  <c r="AH76" i="26"/>
  <c r="AI76" i="26" s="1"/>
  <c r="AH92" i="26"/>
  <c r="AI92" i="26" s="1"/>
  <c r="AH93" i="26"/>
  <c r="AI93" i="26" s="1"/>
  <c r="AH85" i="26"/>
  <c r="AI85" i="26" s="1"/>
  <c r="AH77" i="26"/>
  <c r="AI77" i="26" s="1"/>
  <c r="AH75" i="26"/>
  <c r="AI75" i="26" s="1"/>
  <c r="AH82" i="26"/>
  <c r="AI82" i="26" s="1"/>
  <c r="AH98" i="26"/>
  <c r="AI98" i="26" s="1"/>
  <c r="AH88" i="26"/>
  <c r="AI88" i="26" s="1"/>
  <c r="AH78" i="26"/>
  <c r="AI78" i="26" s="1"/>
  <c r="AH94" i="26"/>
  <c r="AI94" i="26" s="1"/>
  <c r="AH84" i="26"/>
  <c r="AI84" i="26" s="1"/>
  <c r="AH100" i="26"/>
  <c r="AI100" i="26" s="1"/>
  <c r="AH74" i="26"/>
  <c r="AI74" i="26" s="1"/>
  <c r="AH90" i="26"/>
  <c r="AI90" i="26" s="1"/>
  <c r="AH101" i="26"/>
  <c r="AI101" i="26" s="1"/>
  <c r="AH80" i="26"/>
  <c r="AI80" i="26" s="1"/>
  <c r="AH96" i="26"/>
  <c r="AI96" i="26" s="1"/>
  <c r="AH102" i="26"/>
  <c r="AI102" i="26" s="1"/>
  <c r="AH86" i="26"/>
  <c r="AI86" i="26" s="1"/>
  <c r="AH103" i="26"/>
  <c r="AI103" i="26" s="1"/>
  <c r="AH41" i="26"/>
  <c r="AI41" i="26" s="1"/>
  <c r="AH36" i="26"/>
  <c r="AI36" i="26" s="1"/>
  <c r="AH45" i="26"/>
  <c r="AI45" i="26" s="1"/>
  <c r="AH39" i="26"/>
  <c r="AI39" i="26" s="1"/>
  <c r="AH43" i="26"/>
  <c r="AI43" i="26" s="1"/>
  <c r="AH37" i="26"/>
  <c r="AI37" i="26" s="1"/>
  <c r="AH47" i="26"/>
  <c r="AI47" i="26" s="1"/>
  <c r="AH42" i="26"/>
  <c r="AI42" i="26" s="1"/>
  <c r="AH38" i="26"/>
  <c r="AI38" i="26" s="1"/>
  <c r="AH44" i="26"/>
  <c r="AI44" i="26" s="1"/>
  <c r="AH40" i="26"/>
  <c r="AI40" i="26" s="1"/>
  <c r="AH46" i="26"/>
  <c r="AI46" i="26" s="1"/>
  <c r="J165" i="23"/>
  <c r="AC111" i="23"/>
  <c r="AG111" i="23"/>
  <c r="AC112" i="23"/>
  <c r="AG112" i="23"/>
  <c r="AC113" i="23"/>
  <c r="AG113" i="23"/>
  <c r="AC114" i="23"/>
  <c r="AG114" i="23"/>
  <c r="AC115" i="23"/>
  <c r="AG115" i="23"/>
  <c r="AC116" i="23"/>
  <c r="AG116" i="23"/>
  <c r="AC117" i="23"/>
  <c r="AG117" i="23"/>
  <c r="AC118" i="23"/>
  <c r="AG118" i="23"/>
  <c r="AC119" i="23"/>
  <c r="AG119" i="23"/>
  <c r="AC120" i="23"/>
  <c r="AG120" i="23"/>
  <c r="AC121" i="23"/>
  <c r="AG121" i="23"/>
  <c r="AC122" i="23"/>
  <c r="AG122" i="23"/>
  <c r="AC123" i="23"/>
  <c r="AG123" i="23"/>
  <c r="AC124" i="23"/>
  <c r="AG124" i="23"/>
  <c r="Y111" i="23"/>
  <c r="Y112" i="23"/>
  <c r="Y113" i="23"/>
  <c r="Y114" i="23"/>
  <c r="Y115" i="23"/>
  <c r="Y116" i="23"/>
  <c r="Y117" i="23"/>
  <c r="Y118" i="23"/>
  <c r="Y119" i="23"/>
  <c r="Y120" i="23"/>
  <c r="Y121" i="23"/>
  <c r="Y122" i="23"/>
  <c r="Y123" i="23"/>
  <c r="Y124" i="23"/>
  <c r="U111" i="23"/>
  <c r="U112" i="23"/>
  <c r="U113" i="23"/>
  <c r="U114" i="23"/>
  <c r="U115" i="23"/>
  <c r="U116" i="23"/>
  <c r="U117" i="23"/>
  <c r="U118" i="23"/>
  <c r="U119" i="23"/>
  <c r="U120" i="23"/>
  <c r="U121" i="23"/>
  <c r="U122" i="23"/>
  <c r="U123" i="23"/>
  <c r="U124" i="23"/>
  <c r="J155" i="23"/>
  <c r="J125" i="23"/>
  <c r="AC81" i="23"/>
  <c r="AG81" i="23"/>
  <c r="AC82" i="23"/>
  <c r="AG82" i="23"/>
  <c r="AC83" i="23"/>
  <c r="AG83" i="23"/>
  <c r="AC84" i="23"/>
  <c r="AG84" i="23"/>
  <c r="AC85" i="23"/>
  <c r="AG85" i="23"/>
  <c r="AC86" i="23"/>
  <c r="AG86" i="23"/>
  <c r="AC87" i="23"/>
  <c r="AG87" i="23"/>
  <c r="AC88" i="23"/>
  <c r="AG88" i="23"/>
  <c r="AC89" i="23"/>
  <c r="AG89" i="23"/>
  <c r="AC90" i="23"/>
  <c r="AG90" i="23"/>
  <c r="AC91" i="23"/>
  <c r="AG91" i="23"/>
  <c r="AC92" i="23"/>
  <c r="AG92" i="23"/>
  <c r="AC93" i="23"/>
  <c r="AG93" i="23"/>
  <c r="AC94" i="23"/>
  <c r="AG94" i="23"/>
  <c r="AC95" i="23"/>
  <c r="AG95" i="23"/>
  <c r="AC96" i="23"/>
  <c r="AG96" i="23"/>
  <c r="AC97" i="23"/>
  <c r="AG97" i="23"/>
  <c r="AC98" i="23"/>
  <c r="AG98" i="23"/>
  <c r="AC99" i="23"/>
  <c r="AG99" i="23"/>
  <c r="AC100" i="23"/>
  <c r="AG100" i="23"/>
  <c r="AC101" i="23"/>
  <c r="AG101" i="23"/>
  <c r="AC102" i="23"/>
  <c r="AG102" i="23"/>
  <c r="AC103" i="23"/>
  <c r="AG103" i="23"/>
  <c r="AC104" i="23"/>
  <c r="AG104" i="23"/>
  <c r="AC105" i="23"/>
  <c r="AG105" i="23"/>
  <c r="AC106" i="23"/>
  <c r="AG106" i="23"/>
  <c r="AC107" i="23"/>
  <c r="AG107" i="23"/>
  <c r="Y81" i="23"/>
  <c r="Y82" i="23"/>
  <c r="Y83" i="23"/>
  <c r="Y84" i="23"/>
  <c r="Y85" i="23"/>
  <c r="Y86" i="23"/>
  <c r="Y87" i="23"/>
  <c r="Y88" i="23"/>
  <c r="Y89" i="23"/>
  <c r="Y90" i="23"/>
  <c r="Y91" i="23"/>
  <c r="Y92" i="23"/>
  <c r="Y93" i="23"/>
  <c r="Y94" i="23"/>
  <c r="Y95" i="23"/>
  <c r="Y96" i="23"/>
  <c r="Y97" i="23"/>
  <c r="Y98" i="23"/>
  <c r="Y99" i="23"/>
  <c r="Y100" i="23"/>
  <c r="Y101" i="23"/>
  <c r="Y102" i="23"/>
  <c r="Y103" i="23"/>
  <c r="Y104" i="23"/>
  <c r="Y105" i="23"/>
  <c r="Y106" i="23"/>
  <c r="Y107" i="23"/>
  <c r="U81" i="23"/>
  <c r="U82" i="23"/>
  <c r="U83" i="23"/>
  <c r="U84" i="23"/>
  <c r="U85" i="23"/>
  <c r="U86" i="23"/>
  <c r="U87" i="23"/>
  <c r="U88" i="23"/>
  <c r="U89" i="23"/>
  <c r="U90" i="23"/>
  <c r="U91" i="23"/>
  <c r="U92" i="23"/>
  <c r="U93" i="23"/>
  <c r="U94" i="23"/>
  <c r="U95" i="23"/>
  <c r="U96" i="23"/>
  <c r="U97" i="23"/>
  <c r="U98" i="23"/>
  <c r="U99" i="23"/>
  <c r="U100" i="23"/>
  <c r="U101" i="23"/>
  <c r="U102" i="23"/>
  <c r="U103" i="23"/>
  <c r="U104" i="23"/>
  <c r="U105" i="23"/>
  <c r="U106" i="23"/>
  <c r="U107" i="23"/>
  <c r="J108" i="23"/>
  <c r="J78" i="23"/>
  <c r="AC39" i="23"/>
  <c r="AG39" i="23"/>
  <c r="AC40" i="23"/>
  <c r="AG40" i="23"/>
  <c r="AC41" i="23"/>
  <c r="AG41" i="23"/>
  <c r="AC42" i="23"/>
  <c r="AG42" i="23"/>
  <c r="AC43" i="23"/>
  <c r="AG43" i="23"/>
  <c r="AC44" i="23"/>
  <c r="AG44" i="23"/>
  <c r="AC45" i="23"/>
  <c r="AG45" i="23"/>
  <c r="AC46" i="23"/>
  <c r="AG46" i="23"/>
  <c r="AC47" i="23"/>
  <c r="AG47" i="23"/>
  <c r="AC48" i="23"/>
  <c r="AG48" i="23"/>
  <c r="AC49" i="23"/>
  <c r="AG49" i="23"/>
  <c r="AC50" i="23"/>
  <c r="AG50" i="23"/>
  <c r="AG38" i="23"/>
  <c r="AG56" i="23" s="1"/>
  <c r="AC38" i="23"/>
  <c r="AC56" i="23" s="1"/>
  <c r="AB56" i="23"/>
  <c r="AA56" i="23"/>
  <c r="Z56" i="23"/>
  <c r="Y50" i="23"/>
  <c r="Y49" i="23"/>
  <c r="Y48" i="23"/>
  <c r="Y47" i="23"/>
  <c r="Y46" i="23"/>
  <c r="Y45" i="23"/>
  <c r="Y44" i="23"/>
  <c r="Y43" i="23"/>
  <c r="Y42" i="23"/>
  <c r="Y41" i="23"/>
  <c r="Y40" i="23"/>
  <c r="Y39" i="23"/>
  <c r="Y38" i="23"/>
  <c r="U50" i="23"/>
  <c r="U49" i="23"/>
  <c r="U48" i="23"/>
  <c r="U47" i="23"/>
  <c r="U46" i="23"/>
  <c r="U45" i="23"/>
  <c r="U44" i="23"/>
  <c r="U43" i="23"/>
  <c r="U42" i="23"/>
  <c r="U41" i="23"/>
  <c r="U40" i="23"/>
  <c r="U39" i="23"/>
  <c r="U38" i="23"/>
  <c r="J56" i="23"/>
  <c r="AB36" i="23"/>
  <c r="AG33" i="23"/>
  <c r="AC33" i="23"/>
  <c r="AG31" i="23"/>
  <c r="AC31" i="23"/>
  <c r="AG30" i="23"/>
  <c r="AC30" i="23"/>
  <c r="AG29" i="23"/>
  <c r="AC29" i="23"/>
  <c r="AG28" i="23"/>
  <c r="AC28" i="23"/>
  <c r="AG27" i="23"/>
  <c r="AC27" i="23"/>
  <c r="AG26" i="23"/>
  <c r="AC26" i="23"/>
  <c r="AG25" i="23"/>
  <c r="AC25" i="23"/>
  <c r="AG24" i="23"/>
  <c r="AC24" i="23"/>
  <c r="AG23" i="23"/>
  <c r="AC23" i="23"/>
  <c r="AG22" i="23"/>
  <c r="AC22" i="23"/>
  <c r="AG21" i="23"/>
  <c r="AC21" i="23"/>
  <c r="AA36" i="23"/>
  <c r="Z36" i="23"/>
  <c r="X36" i="23"/>
  <c r="W36" i="23"/>
  <c r="V36" i="23"/>
  <c r="T36" i="23"/>
  <c r="S36" i="23"/>
  <c r="R36" i="23"/>
  <c r="Y33" i="23"/>
  <c r="Y31" i="23"/>
  <c r="Y30" i="23"/>
  <c r="Y29" i="23"/>
  <c r="Y28" i="23"/>
  <c r="Y27" i="23"/>
  <c r="Y26" i="23"/>
  <c r="Y25" i="23"/>
  <c r="Y24" i="23"/>
  <c r="Y23" i="23"/>
  <c r="Y22" i="23"/>
  <c r="Y21" i="23"/>
  <c r="U33" i="23"/>
  <c r="U31" i="23"/>
  <c r="U30" i="23"/>
  <c r="U29" i="23"/>
  <c r="U28" i="23"/>
  <c r="U27" i="23"/>
  <c r="U26" i="23"/>
  <c r="U25" i="23"/>
  <c r="U24" i="23"/>
  <c r="U23" i="23"/>
  <c r="U22" i="23"/>
  <c r="U21" i="23"/>
  <c r="J36" i="23"/>
  <c r="J19" i="23"/>
  <c r="J16" i="23"/>
  <c r="J13" i="23"/>
  <c r="U22" i="22"/>
  <c r="T22" i="22"/>
  <c r="S22" i="22"/>
  <c r="Q22" i="22"/>
  <c r="P22" i="22"/>
  <c r="O22" i="22"/>
  <c r="I22" i="22"/>
  <c r="H22" i="22"/>
  <c r="G22" i="22"/>
  <c r="AA110" i="21"/>
  <c r="AB110" i="21"/>
  <c r="AD110" i="21"/>
  <c r="AE110" i="21"/>
  <c r="AF110" i="21"/>
  <c r="Z110" i="21"/>
  <c r="K110" i="21"/>
  <c r="J106" i="21"/>
  <c r="AB90" i="21"/>
  <c r="AA90" i="21"/>
  <c r="Z90" i="21"/>
  <c r="X90" i="21"/>
  <c r="M22" i="22" s="1"/>
  <c r="W90" i="21"/>
  <c r="L22" i="22" s="1"/>
  <c r="V90" i="21"/>
  <c r="K22" i="22" s="1"/>
  <c r="T90" i="21"/>
  <c r="S90" i="21"/>
  <c r="R90" i="21"/>
  <c r="O90" i="21"/>
  <c r="F22" i="22" s="1"/>
  <c r="N90" i="21"/>
  <c r="E22" i="22" s="1"/>
  <c r="M90" i="21"/>
  <c r="D22" i="22" s="1"/>
  <c r="C22" i="22"/>
  <c r="J90" i="21"/>
  <c r="B22" i="22" s="1"/>
  <c r="AG88" i="21"/>
  <c r="AC88" i="21"/>
  <c r="AC90" i="21" s="1"/>
  <c r="R22" i="22" s="1"/>
  <c r="Y88" i="21"/>
  <c r="U88" i="21"/>
  <c r="U90" i="21" s="1"/>
  <c r="J22" i="22" s="1"/>
  <c r="J86" i="21"/>
  <c r="J67" i="21"/>
  <c r="J62" i="21"/>
  <c r="J53" i="21"/>
  <c r="J28" i="21"/>
  <c r="J23" i="21"/>
  <c r="AC17" i="21"/>
  <c r="AH17" i="21" s="1"/>
  <c r="AI17" i="21" s="1"/>
  <c r="AB18" i="21"/>
  <c r="AA18" i="21"/>
  <c r="Z18" i="21"/>
  <c r="X18" i="21"/>
  <c r="W18" i="21"/>
  <c r="V18" i="21"/>
  <c r="J11" i="21"/>
  <c r="AB244" i="19"/>
  <c r="AC556" i="19"/>
  <c r="AG556" i="19"/>
  <c r="AA595" i="19"/>
  <c r="AB595" i="19"/>
  <c r="Z595" i="19"/>
  <c r="Y556" i="19"/>
  <c r="U556" i="19"/>
  <c r="U22" i="20"/>
  <c r="T22" i="20"/>
  <c r="S22" i="20"/>
  <c r="Q22" i="20"/>
  <c r="P22" i="20"/>
  <c r="O22" i="20"/>
  <c r="I22" i="20"/>
  <c r="H22" i="20"/>
  <c r="G22" i="20"/>
  <c r="AB521" i="19"/>
  <c r="AA521" i="19"/>
  <c r="Z521" i="19"/>
  <c r="X521" i="19"/>
  <c r="M22" i="20" s="1"/>
  <c r="W521" i="19"/>
  <c r="L22" i="20" s="1"/>
  <c r="V521" i="19"/>
  <c r="K22" i="20" s="1"/>
  <c r="T521" i="19"/>
  <c r="S521" i="19"/>
  <c r="R521" i="19"/>
  <c r="O521" i="19"/>
  <c r="F22" i="20" s="1"/>
  <c r="N521" i="19"/>
  <c r="E22" i="20" s="1"/>
  <c r="M521" i="19"/>
  <c r="D22" i="20" s="1"/>
  <c r="C22" i="20"/>
  <c r="J521" i="19"/>
  <c r="AG479" i="19"/>
  <c r="V22" i="20" s="1"/>
  <c r="AC479" i="19"/>
  <c r="AC521" i="19" s="1"/>
  <c r="R22" i="20" s="1"/>
  <c r="Y479" i="19"/>
  <c r="U479" i="19"/>
  <c r="U521" i="19" s="1"/>
  <c r="J22" i="20" s="1"/>
  <c r="J477" i="19"/>
  <c r="AG456" i="19"/>
  <c r="AG455" i="19"/>
  <c r="AG454" i="19"/>
  <c r="AG453" i="19"/>
  <c r="AG452" i="19"/>
  <c r="AG451" i="19"/>
  <c r="AG450" i="19"/>
  <c r="AG449" i="19"/>
  <c r="AG448" i="19"/>
  <c r="AC448" i="19"/>
  <c r="AC449" i="19"/>
  <c r="AC450" i="19"/>
  <c r="AC451" i="19"/>
  <c r="AC452" i="19"/>
  <c r="AC453" i="19"/>
  <c r="AC454" i="19"/>
  <c r="AC455" i="19"/>
  <c r="AC456" i="19"/>
  <c r="Y448" i="19"/>
  <c r="Y449" i="19"/>
  <c r="Y450" i="19"/>
  <c r="Y451" i="19"/>
  <c r="Y452" i="19"/>
  <c r="Y453" i="19"/>
  <c r="Y454" i="19"/>
  <c r="Y455" i="19"/>
  <c r="Y456" i="19"/>
  <c r="U448" i="19"/>
  <c r="U449" i="19"/>
  <c r="U450" i="19"/>
  <c r="U451" i="19"/>
  <c r="U452" i="19"/>
  <c r="U453" i="19"/>
  <c r="U454" i="19"/>
  <c r="U455" i="19"/>
  <c r="U456" i="19"/>
  <c r="AH456" i="19" s="1"/>
  <c r="AI456" i="19" s="1"/>
  <c r="J469" i="19"/>
  <c r="J445" i="19"/>
  <c r="J439" i="19"/>
  <c r="J423" i="19"/>
  <c r="AB368" i="19"/>
  <c r="AA368" i="19"/>
  <c r="Z368" i="19"/>
  <c r="AC247" i="19"/>
  <c r="AG247" i="19"/>
  <c r="AC248" i="19"/>
  <c r="AG248" i="19"/>
  <c r="AC249" i="19"/>
  <c r="AG249" i="19"/>
  <c r="AC250" i="19"/>
  <c r="AG250" i="19"/>
  <c r="AC251" i="19"/>
  <c r="AG251" i="19"/>
  <c r="AC252" i="19"/>
  <c r="AG252" i="19"/>
  <c r="AC253" i="19"/>
  <c r="AG253" i="19"/>
  <c r="AC254" i="19"/>
  <c r="AG254" i="19"/>
  <c r="AC255" i="19"/>
  <c r="AG255" i="19"/>
  <c r="AC256" i="19"/>
  <c r="AG256" i="19"/>
  <c r="AC257" i="19"/>
  <c r="AG257" i="19"/>
  <c r="AC258" i="19"/>
  <c r="AG258" i="19"/>
  <c r="AC259" i="19"/>
  <c r="AG259" i="19"/>
  <c r="AC260" i="19"/>
  <c r="AG260" i="19"/>
  <c r="AC261" i="19"/>
  <c r="AG261" i="19"/>
  <c r="AC262" i="19"/>
  <c r="AG262" i="19"/>
  <c r="AC263" i="19"/>
  <c r="AG263" i="19"/>
  <c r="AC264" i="19"/>
  <c r="AG264" i="19"/>
  <c r="AC265" i="19"/>
  <c r="AG265" i="19"/>
  <c r="AC266" i="19"/>
  <c r="AG266" i="19"/>
  <c r="AC267" i="19"/>
  <c r="AG267" i="19"/>
  <c r="AC268" i="19"/>
  <c r="AG268" i="19"/>
  <c r="AC269" i="19"/>
  <c r="AG269" i="19"/>
  <c r="AC270" i="19"/>
  <c r="AG270" i="19"/>
  <c r="AC271" i="19"/>
  <c r="AG271" i="19"/>
  <c r="AC272" i="19"/>
  <c r="AG272" i="19"/>
  <c r="AC273" i="19"/>
  <c r="AG273" i="19"/>
  <c r="AC274" i="19"/>
  <c r="AG274" i="19"/>
  <c r="U247" i="19"/>
  <c r="Y247" i="19"/>
  <c r="U248" i="19"/>
  <c r="Y248" i="19"/>
  <c r="U249" i="19"/>
  <c r="Y249" i="19"/>
  <c r="U250" i="19"/>
  <c r="Y250" i="19"/>
  <c r="U251" i="19"/>
  <c r="Y251" i="19"/>
  <c r="U252" i="19"/>
  <c r="Y252" i="19"/>
  <c r="U253" i="19"/>
  <c r="Y253" i="19"/>
  <c r="U254" i="19"/>
  <c r="Y254" i="19"/>
  <c r="U255" i="19"/>
  <c r="Y255" i="19"/>
  <c r="U256" i="19"/>
  <c r="Y256" i="19"/>
  <c r="U257" i="19"/>
  <c r="Y257" i="19"/>
  <c r="U258" i="19"/>
  <c r="Y258" i="19"/>
  <c r="U259" i="19"/>
  <c r="Y259" i="19"/>
  <c r="U260" i="19"/>
  <c r="Y260" i="19"/>
  <c r="U261" i="19"/>
  <c r="Y261" i="19"/>
  <c r="U262" i="19"/>
  <c r="Y262" i="19"/>
  <c r="U263" i="19"/>
  <c r="Y263" i="19"/>
  <c r="U264" i="19"/>
  <c r="Y264" i="19"/>
  <c r="U265" i="19"/>
  <c r="Y265" i="19"/>
  <c r="U266" i="19"/>
  <c r="Y266" i="19"/>
  <c r="U267" i="19"/>
  <c r="Y267" i="19"/>
  <c r="U268" i="19"/>
  <c r="Y268" i="19"/>
  <c r="U269" i="19"/>
  <c r="Y269" i="19"/>
  <c r="U270" i="19"/>
  <c r="Y270" i="19"/>
  <c r="U271" i="19"/>
  <c r="Y271" i="19"/>
  <c r="U272" i="19"/>
  <c r="Y272" i="19"/>
  <c r="U273" i="19"/>
  <c r="Y273" i="19"/>
  <c r="U274" i="19"/>
  <c r="Y274" i="19"/>
  <c r="J244" i="19"/>
  <c r="AC186" i="19"/>
  <c r="AG186" i="19"/>
  <c r="AC187" i="19"/>
  <c r="AG187" i="19"/>
  <c r="AC188" i="19"/>
  <c r="AG188" i="19"/>
  <c r="AC189" i="19"/>
  <c r="AG189" i="19"/>
  <c r="AC190" i="19"/>
  <c r="AG190" i="19"/>
  <c r="AC191" i="19"/>
  <c r="AG191" i="19"/>
  <c r="AC192" i="19"/>
  <c r="AG192" i="19"/>
  <c r="AC193" i="19"/>
  <c r="AG193" i="19"/>
  <c r="AC194" i="19"/>
  <c r="AG194" i="19"/>
  <c r="AC195" i="19"/>
  <c r="AG195" i="19"/>
  <c r="AC196" i="19"/>
  <c r="AG196" i="19"/>
  <c r="AC197" i="19"/>
  <c r="AG197" i="19"/>
  <c r="AC198" i="19"/>
  <c r="AG198" i="19"/>
  <c r="AC199" i="19"/>
  <c r="AG199" i="19"/>
  <c r="AC200" i="19"/>
  <c r="AG200" i="19"/>
  <c r="AC201" i="19"/>
  <c r="AG201" i="19"/>
  <c r="AC202" i="19"/>
  <c r="AG202" i="19"/>
  <c r="AC203" i="19"/>
  <c r="AG203" i="19"/>
  <c r="AC204" i="19"/>
  <c r="AG204" i="19"/>
  <c r="AC205" i="19"/>
  <c r="AG205" i="19"/>
  <c r="AC206" i="19"/>
  <c r="AG206" i="19"/>
  <c r="AC207" i="19"/>
  <c r="AG207" i="19"/>
  <c r="AC208" i="19"/>
  <c r="AG208" i="19"/>
  <c r="AC209" i="19"/>
  <c r="AG209" i="19"/>
  <c r="AC210" i="19"/>
  <c r="AG210" i="19"/>
  <c r="AC211" i="19"/>
  <c r="AG211" i="19"/>
  <c r="AC212" i="19"/>
  <c r="AG212" i="19"/>
  <c r="AC213" i="19"/>
  <c r="AG213" i="19"/>
  <c r="AC214" i="19"/>
  <c r="AG214" i="19"/>
  <c r="AC215" i="19"/>
  <c r="AG215" i="19"/>
  <c r="AC216" i="19"/>
  <c r="AG216" i="19"/>
  <c r="AC217" i="19"/>
  <c r="AG217" i="19"/>
  <c r="AC218" i="19"/>
  <c r="AG218" i="19"/>
  <c r="AC219" i="19"/>
  <c r="AG219" i="19"/>
  <c r="AC220" i="19"/>
  <c r="AG220" i="19"/>
  <c r="AC221" i="19"/>
  <c r="AG221" i="19"/>
  <c r="AC222" i="19"/>
  <c r="AG222" i="19"/>
  <c r="AC223" i="19"/>
  <c r="AG223" i="19"/>
  <c r="AC224" i="19"/>
  <c r="AG224" i="19"/>
  <c r="AC225" i="19"/>
  <c r="AG225" i="19"/>
  <c r="AC226" i="19"/>
  <c r="AG226" i="19"/>
  <c r="AC227" i="19"/>
  <c r="AG227" i="19"/>
  <c r="AC228" i="19"/>
  <c r="AG228" i="19"/>
  <c r="AC229" i="19"/>
  <c r="AG229" i="19"/>
  <c r="AC230" i="19"/>
  <c r="AG230" i="19"/>
  <c r="AC231" i="19"/>
  <c r="AG231" i="19"/>
  <c r="AC232" i="19"/>
  <c r="AG232" i="19"/>
  <c r="AC233" i="19"/>
  <c r="AG233" i="19"/>
  <c r="AC234" i="19"/>
  <c r="AG234" i="19"/>
  <c r="AC235" i="19"/>
  <c r="AG235" i="19"/>
  <c r="AC236" i="19"/>
  <c r="AG236" i="19"/>
  <c r="AC237" i="19"/>
  <c r="AG237" i="19"/>
  <c r="AC238" i="19"/>
  <c r="AG238" i="19"/>
  <c r="AC239" i="19"/>
  <c r="AG239" i="19"/>
  <c r="AC240" i="19"/>
  <c r="AG240" i="19"/>
  <c r="AC241" i="19"/>
  <c r="AG241" i="19"/>
  <c r="AC242" i="19"/>
  <c r="AG242" i="19"/>
  <c r="AC243" i="19"/>
  <c r="AG243" i="19"/>
  <c r="T244" i="19"/>
  <c r="S244" i="19"/>
  <c r="R244" i="19"/>
  <c r="U186" i="19"/>
  <c r="Y186" i="19"/>
  <c r="U187" i="19"/>
  <c r="Y187" i="19"/>
  <c r="U188" i="19"/>
  <c r="Y188" i="19"/>
  <c r="U189" i="19"/>
  <c r="Y189" i="19"/>
  <c r="U190" i="19"/>
  <c r="Y190" i="19"/>
  <c r="U191" i="19"/>
  <c r="Y191" i="19"/>
  <c r="U192" i="19"/>
  <c r="Y192" i="19"/>
  <c r="U193" i="19"/>
  <c r="Y193" i="19"/>
  <c r="U194" i="19"/>
  <c r="Y194" i="19"/>
  <c r="U195" i="19"/>
  <c r="Y195" i="19"/>
  <c r="U196" i="19"/>
  <c r="Y196" i="19"/>
  <c r="U197" i="19"/>
  <c r="Y197" i="19"/>
  <c r="U198" i="19"/>
  <c r="Y198" i="19"/>
  <c r="U199" i="19"/>
  <c r="Y199" i="19"/>
  <c r="U200" i="19"/>
  <c r="Y200" i="19"/>
  <c r="U201" i="19"/>
  <c r="Y201" i="19"/>
  <c r="U202" i="19"/>
  <c r="Y202" i="19"/>
  <c r="U203" i="19"/>
  <c r="Y203" i="19"/>
  <c r="U204" i="19"/>
  <c r="Y204" i="19"/>
  <c r="U205" i="19"/>
  <c r="Y205" i="19"/>
  <c r="U206" i="19"/>
  <c r="Y206" i="19"/>
  <c r="U207" i="19"/>
  <c r="Y207" i="19"/>
  <c r="U208" i="19"/>
  <c r="Y208" i="19"/>
  <c r="U209" i="19"/>
  <c r="Y209" i="19"/>
  <c r="U210" i="19"/>
  <c r="Y210" i="19"/>
  <c r="U211" i="19"/>
  <c r="Y211" i="19"/>
  <c r="U212" i="19"/>
  <c r="Y212" i="19"/>
  <c r="U213" i="19"/>
  <c r="Y213" i="19"/>
  <c r="U214" i="19"/>
  <c r="Y214" i="19"/>
  <c r="U215" i="19"/>
  <c r="Y215" i="19"/>
  <c r="U216" i="19"/>
  <c r="Y216" i="19"/>
  <c r="U217" i="19"/>
  <c r="Y217" i="19"/>
  <c r="U218" i="19"/>
  <c r="Y218" i="19"/>
  <c r="U219" i="19"/>
  <c r="Y219" i="19"/>
  <c r="U220" i="19"/>
  <c r="Y220" i="19"/>
  <c r="U221" i="19"/>
  <c r="Y221" i="19"/>
  <c r="U222" i="19"/>
  <c r="Y222" i="19"/>
  <c r="U223" i="19"/>
  <c r="Y223" i="19"/>
  <c r="U224" i="19"/>
  <c r="Y224" i="19"/>
  <c r="U225" i="19"/>
  <c r="Y225" i="19"/>
  <c r="U226" i="19"/>
  <c r="Y226" i="19"/>
  <c r="U227" i="19"/>
  <c r="Y227" i="19"/>
  <c r="U228" i="19"/>
  <c r="Y228" i="19"/>
  <c r="U229" i="19"/>
  <c r="Y229" i="19"/>
  <c r="U230" i="19"/>
  <c r="Y230" i="19"/>
  <c r="U231" i="19"/>
  <c r="Y231" i="19"/>
  <c r="U232" i="19"/>
  <c r="Y232" i="19"/>
  <c r="U233" i="19"/>
  <c r="Y233" i="19"/>
  <c r="U234" i="19"/>
  <c r="Y234" i="19"/>
  <c r="U235" i="19"/>
  <c r="Y235" i="19"/>
  <c r="U236" i="19"/>
  <c r="Y236" i="19"/>
  <c r="U237" i="19"/>
  <c r="Y237" i="19"/>
  <c r="U238" i="19"/>
  <c r="Y238" i="19"/>
  <c r="U239" i="19"/>
  <c r="Y239" i="19"/>
  <c r="U240" i="19"/>
  <c r="Y240" i="19"/>
  <c r="U241" i="19"/>
  <c r="Y241" i="19"/>
  <c r="U242" i="19"/>
  <c r="Y242" i="19"/>
  <c r="U243" i="19"/>
  <c r="Y243" i="19"/>
  <c r="AA244" i="19"/>
  <c r="Z244" i="19"/>
  <c r="K244" i="19"/>
  <c r="AG139" i="19"/>
  <c r="AC139" i="19"/>
  <c r="Y139" i="19"/>
  <c r="U139" i="19"/>
  <c r="AG138" i="19"/>
  <c r="AC138" i="19"/>
  <c r="Y138" i="19"/>
  <c r="U138" i="19"/>
  <c r="AG137" i="19"/>
  <c r="AC137" i="19"/>
  <c r="Y137" i="19"/>
  <c r="U137" i="19"/>
  <c r="AG136" i="19"/>
  <c r="AC136" i="19"/>
  <c r="Y136" i="19"/>
  <c r="U136" i="19"/>
  <c r="AG135" i="19"/>
  <c r="AC135" i="19"/>
  <c r="Y135" i="19"/>
  <c r="U135" i="19"/>
  <c r="AG134" i="19"/>
  <c r="AC134" i="19"/>
  <c r="Y134" i="19"/>
  <c r="U134" i="19"/>
  <c r="AG133" i="19"/>
  <c r="AC133" i="19"/>
  <c r="Y133" i="19"/>
  <c r="U133" i="19"/>
  <c r="AG132" i="19"/>
  <c r="AC132" i="19"/>
  <c r="Y132" i="19"/>
  <c r="U132" i="19"/>
  <c r="AG131" i="19"/>
  <c r="AC131" i="19"/>
  <c r="Y131" i="19"/>
  <c r="U131" i="19"/>
  <c r="AG130" i="19"/>
  <c r="AC130" i="19"/>
  <c r="Y130" i="19"/>
  <c r="U130" i="19"/>
  <c r="AG129" i="19"/>
  <c r="AC129" i="19"/>
  <c r="Y129" i="19"/>
  <c r="U129" i="19"/>
  <c r="AG128" i="19"/>
  <c r="AC128" i="19"/>
  <c r="Y128" i="19"/>
  <c r="U128" i="19"/>
  <c r="AG127" i="19"/>
  <c r="AC127" i="19"/>
  <c r="Y127" i="19"/>
  <c r="U127" i="19"/>
  <c r="AG126" i="19"/>
  <c r="AC126" i="19"/>
  <c r="Y126" i="19"/>
  <c r="U126" i="19"/>
  <c r="AG125" i="19"/>
  <c r="AC125" i="19"/>
  <c r="Y125" i="19"/>
  <c r="U125" i="19"/>
  <c r="AG124" i="19"/>
  <c r="AC124" i="19"/>
  <c r="Y124" i="19"/>
  <c r="U124" i="19"/>
  <c r="AG123" i="19"/>
  <c r="AC123" i="19"/>
  <c r="Y123" i="19"/>
  <c r="U123" i="19"/>
  <c r="AG122" i="19"/>
  <c r="AC122" i="19"/>
  <c r="Y122" i="19"/>
  <c r="U122" i="19"/>
  <c r="AG121" i="19"/>
  <c r="AC121" i="19"/>
  <c r="Y121" i="19"/>
  <c r="U121" i="19"/>
  <c r="AG120" i="19"/>
  <c r="AC120" i="19"/>
  <c r="Y120" i="19"/>
  <c r="U120" i="19"/>
  <c r="AG119" i="19"/>
  <c r="AC119" i="19"/>
  <c r="Y119" i="19"/>
  <c r="U119" i="19"/>
  <c r="AG118" i="19"/>
  <c r="AC118" i="19"/>
  <c r="Y118" i="19"/>
  <c r="U118" i="19"/>
  <c r="J182" i="19"/>
  <c r="AG76" i="19"/>
  <c r="AC76" i="19"/>
  <c r="Y76" i="19"/>
  <c r="U76" i="19"/>
  <c r="AG75" i="19"/>
  <c r="AC75" i="19"/>
  <c r="Y75" i="19"/>
  <c r="U75" i="19"/>
  <c r="AG74" i="19"/>
  <c r="AC74" i="19"/>
  <c r="Y74" i="19"/>
  <c r="U74" i="19"/>
  <c r="AG73" i="19"/>
  <c r="AC73" i="19"/>
  <c r="Y73" i="19"/>
  <c r="U73" i="19"/>
  <c r="AG72" i="19"/>
  <c r="AC72" i="19"/>
  <c r="Y72" i="19"/>
  <c r="U72" i="19"/>
  <c r="AG71" i="19"/>
  <c r="AC71" i="19"/>
  <c r="Y71" i="19"/>
  <c r="U71" i="19"/>
  <c r="AG70" i="19"/>
  <c r="AC70" i="19"/>
  <c r="Y70" i="19"/>
  <c r="U70" i="19"/>
  <c r="AG69" i="19"/>
  <c r="AC69" i="19"/>
  <c r="Y69" i="19"/>
  <c r="U69" i="19"/>
  <c r="AG68" i="19"/>
  <c r="AC68" i="19"/>
  <c r="Y68" i="19"/>
  <c r="U68" i="19"/>
  <c r="AG67" i="19"/>
  <c r="AC67" i="19"/>
  <c r="Y67" i="19"/>
  <c r="U67" i="19"/>
  <c r="AG66" i="19"/>
  <c r="AC66" i="19"/>
  <c r="Y66" i="19"/>
  <c r="U66" i="19"/>
  <c r="AG65" i="19"/>
  <c r="AC65" i="19"/>
  <c r="Y65" i="19"/>
  <c r="U65" i="19"/>
  <c r="AG64" i="19"/>
  <c r="AC64" i="19"/>
  <c r="Y64" i="19"/>
  <c r="U64" i="19"/>
  <c r="AG63" i="19"/>
  <c r="AC63" i="19"/>
  <c r="Y63" i="19"/>
  <c r="U63" i="19"/>
  <c r="AG62" i="19"/>
  <c r="AC62" i="19"/>
  <c r="Y62" i="19"/>
  <c r="U62" i="19"/>
  <c r="AG61" i="19"/>
  <c r="AC61" i="19"/>
  <c r="Y61" i="19"/>
  <c r="U61" i="19"/>
  <c r="AG60" i="19"/>
  <c r="AC60" i="19"/>
  <c r="Y60" i="19"/>
  <c r="U60" i="19"/>
  <c r="AG59" i="19"/>
  <c r="AC59" i="19"/>
  <c r="Y59" i="19"/>
  <c r="U59" i="19"/>
  <c r="AG58" i="19"/>
  <c r="AC58" i="19"/>
  <c r="Y58" i="19"/>
  <c r="U58" i="19"/>
  <c r="AG57" i="19"/>
  <c r="AC57" i="19"/>
  <c r="Y57" i="19"/>
  <c r="U57" i="19"/>
  <c r="AG56" i="19"/>
  <c r="AC56" i="19"/>
  <c r="Y56" i="19"/>
  <c r="U56" i="19"/>
  <c r="AG55" i="19"/>
  <c r="AC55" i="19"/>
  <c r="Y55" i="19"/>
  <c r="U55" i="19"/>
  <c r="AG54" i="19"/>
  <c r="AC54" i="19"/>
  <c r="Y54" i="19"/>
  <c r="U54" i="19"/>
  <c r="AG53" i="19"/>
  <c r="AC53" i="19"/>
  <c r="Y53" i="19"/>
  <c r="U53" i="19"/>
  <c r="AG52" i="19"/>
  <c r="AG81" i="19" s="1"/>
  <c r="AC52" i="19"/>
  <c r="AC81" i="19" s="1"/>
  <c r="Y52" i="19"/>
  <c r="Y81" i="19" s="1"/>
  <c r="U52" i="19"/>
  <c r="U81" i="19" s="1"/>
  <c r="AI53" i="28" l="1"/>
  <c r="AI54" i="28"/>
  <c r="AI55" i="28"/>
  <c r="AI56" i="28"/>
  <c r="AI57" i="28"/>
  <c r="AI58" i="28"/>
  <c r="AI59" i="28"/>
  <c r="AI60" i="28"/>
  <c r="AI61" i="28"/>
  <c r="AI62" i="28"/>
  <c r="AI63" i="28"/>
  <c r="AI64" i="28"/>
  <c r="AI65" i="28"/>
  <c r="AI66" i="28"/>
  <c r="AI67" i="28"/>
  <c r="AI68" i="28"/>
  <c r="AI69" i="28"/>
  <c r="AI70" i="28"/>
  <c r="AI71" i="28"/>
  <c r="AI72" i="28"/>
  <c r="AI73" i="28"/>
  <c r="AI74" i="28"/>
  <c r="AI75" i="28"/>
  <c r="AI239" i="26"/>
  <c r="AI150" i="26"/>
  <c r="AH212" i="23"/>
  <c r="AG90" i="21"/>
  <c r="V22" i="22" s="1"/>
  <c r="B22" i="20"/>
  <c r="AI275" i="15"/>
  <c r="AI276" i="15"/>
  <c r="AI277" i="15"/>
  <c r="AI278" i="15"/>
  <c r="AI279" i="15"/>
  <c r="AI280" i="15"/>
  <c r="AI281" i="15"/>
  <c r="AI282" i="15"/>
  <c r="AI283" i="15"/>
  <c r="AI284" i="15"/>
  <c r="AI285" i="15"/>
  <c r="AI286" i="15"/>
  <c r="AI287" i="15"/>
  <c r="AI288" i="15"/>
  <c r="AI289" i="15"/>
  <c r="AI290" i="15"/>
  <c r="AI291" i="15"/>
  <c r="AI292" i="15"/>
  <c r="AI293" i="15"/>
  <c r="AI294" i="15"/>
  <c r="AI274" i="15"/>
  <c r="AH556" i="19"/>
  <c r="AI556" i="19" s="1"/>
  <c r="AI269" i="26"/>
  <c r="AI334" i="26"/>
  <c r="AI152" i="26"/>
  <c r="AH123" i="23"/>
  <c r="AI123" i="23" s="1"/>
  <c r="AH124" i="23"/>
  <c r="AI124" i="23" s="1"/>
  <c r="AH119" i="23"/>
  <c r="AI119" i="23" s="1"/>
  <c r="AH120" i="23"/>
  <c r="AI120" i="23" s="1"/>
  <c r="AH112" i="23"/>
  <c r="AI112" i="23" s="1"/>
  <c r="AH113" i="23"/>
  <c r="AI113" i="23" s="1"/>
  <c r="AH111" i="23"/>
  <c r="AI111" i="23" s="1"/>
  <c r="AH116" i="23"/>
  <c r="AI116" i="23" s="1"/>
  <c r="AH115" i="23"/>
  <c r="AI115" i="23" s="1"/>
  <c r="AH117" i="23"/>
  <c r="AI117" i="23" s="1"/>
  <c r="AH114" i="23"/>
  <c r="AI114" i="23" s="1"/>
  <c r="AH122" i="23"/>
  <c r="AI122" i="23" s="1"/>
  <c r="AH121" i="23"/>
  <c r="AI121" i="23" s="1"/>
  <c r="AH118" i="23"/>
  <c r="AI118" i="23" s="1"/>
  <c r="AH100" i="23"/>
  <c r="AI100" i="23" s="1"/>
  <c r="AH96" i="23"/>
  <c r="AI96" i="23" s="1"/>
  <c r="AH107" i="23"/>
  <c r="AI107" i="23" s="1"/>
  <c r="AH99" i="23"/>
  <c r="AI99" i="23" s="1"/>
  <c r="AH91" i="23"/>
  <c r="AI91" i="23" s="1"/>
  <c r="AH83" i="23"/>
  <c r="AI83" i="23" s="1"/>
  <c r="AH86" i="23"/>
  <c r="AI86" i="23" s="1"/>
  <c r="AH104" i="23"/>
  <c r="AI104" i="23" s="1"/>
  <c r="AH88" i="23"/>
  <c r="AI88" i="23" s="1"/>
  <c r="AH89" i="23"/>
  <c r="AI89" i="23" s="1"/>
  <c r="AH85" i="23"/>
  <c r="AI85" i="23" s="1"/>
  <c r="AH82" i="23"/>
  <c r="AI82" i="23" s="1"/>
  <c r="AH103" i="23"/>
  <c r="AI103" i="23" s="1"/>
  <c r="AH92" i="23"/>
  <c r="AI92" i="23" s="1"/>
  <c r="AH106" i="23"/>
  <c r="AI106" i="23" s="1"/>
  <c r="AH81" i="23"/>
  <c r="AI81" i="23" s="1"/>
  <c r="AH102" i="23"/>
  <c r="AI102" i="23" s="1"/>
  <c r="AH95" i="23"/>
  <c r="AI95" i="23" s="1"/>
  <c r="AH84" i="23"/>
  <c r="AI84" i="23" s="1"/>
  <c r="AH105" i="23"/>
  <c r="AI105" i="23" s="1"/>
  <c r="AH101" i="23"/>
  <c r="AI101" i="23" s="1"/>
  <c r="AH98" i="23"/>
  <c r="AI98" i="23" s="1"/>
  <c r="AH94" i="23"/>
  <c r="AI94" i="23" s="1"/>
  <c r="AH87" i="23"/>
  <c r="AI87" i="23" s="1"/>
  <c r="AH97" i="23"/>
  <c r="AI97" i="23" s="1"/>
  <c r="AH93" i="23"/>
  <c r="AI93" i="23" s="1"/>
  <c r="AH90" i="23"/>
  <c r="AI90" i="23" s="1"/>
  <c r="U56" i="23"/>
  <c r="AH46" i="23"/>
  <c r="AI46" i="23" s="1"/>
  <c r="AH42" i="23"/>
  <c r="AI42" i="23" s="1"/>
  <c r="AH40" i="23"/>
  <c r="AI40" i="23" s="1"/>
  <c r="AH48" i="23"/>
  <c r="AI48" i="23" s="1"/>
  <c r="AH41" i="23"/>
  <c r="AI41" i="23" s="1"/>
  <c r="Y56" i="23"/>
  <c r="AH45" i="23"/>
  <c r="AI45" i="23" s="1"/>
  <c r="AH38" i="23"/>
  <c r="AH44" i="23"/>
  <c r="AI44" i="23" s="1"/>
  <c r="AH47" i="23"/>
  <c r="AI47" i="23" s="1"/>
  <c r="AH43" i="23"/>
  <c r="AI43" i="23" s="1"/>
  <c r="AH50" i="23"/>
  <c r="AI50" i="23" s="1"/>
  <c r="AH49" i="23"/>
  <c r="AI49" i="23" s="1"/>
  <c r="AH39" i="23"/>
  <c r="AI39" i="23" s="1"/>
  <c r="AH22" i="23"/>
  <c r="AI22" i="23" s="1"/>
  <c r="AH30" i="23"/>
  <c r="AI30" i="23" s="1"/>
  <c r="AH26" i="23"/>
  <c r="AI26" i="23" s="1"/>
  <c r="AH25" i="23"/>
  <c r="AI25" i="23" s="1"/>
  <c r="AH27" i="23"/>
  <c r="AI27" i="23" s="1"/>
  <c r="AH24" i="23"/>
  <c r="AI24" i="23" s="1"/>
  <c r="AH29" i="23"/>
  <c r="AI29" i="23" s="1"/>
  <c r="AH21" i="23"/>
  <c r="AH28" i="23"/>
  <c r="AI28" i="23" s="1"/>
  <c r="AH31" i="23"/>
  <c r="AI31" i="23" s="1"/>
  <c r="AH33" i="23"/>
  <c r="AI33" i="23" s="1"/>
  <c r="AH23" i="23"/>
  <c r="AI23" i="23" s="1"/>
  <c r="AH88" i="21"/>
  <c r="Y90" i="21"/>
  <c r="N22" i="22" s="1"/>
  <c r="AH479" i="19"/>
  <c r="AH448" i="19"/>
  <c r="AI448" i="19" s="1"/>
  <c r="W22" i="20"/>
  <c r="Y521" i="19"/>
  <c r="N22" i="20" s="1"/>
  <c r="AH450" i="19"/>
  <c r="AI450" i="19" s="1"/>
  <c r="AH451" i="19"/>
  <c r="AI451" i="19" s="1"/>
  <c r="AH454" i="19"/>
  <c r="AI454" i="19" s="1"/>
  <c r="AH452" i="19"/>
  <c r="AI452" i="19" s="1"/>
  <c r="AH455" i="19"/>
  <c r="AI455" i="19" s="1"/>
  <c r="AH449" i="19"/>
  <c r="AI449" i="19" s="1"/>
  <c r="AH453" i="19"/>
  <c r="AI453" i="19"/>
  <c r="AH273" i="19"/>
  <c r="AI273" i="19" s="1"/>
  <c r="AH265" i="19"/>
  <c r="AI265" i="19" s="1"/>
  <c r="AH257" i="19"/>
  <c r="AI257" i="19" s="1"/>
  <c r="AH249" i="19"/>
  <c r="AI249" i="19" s="1"/>
  <c r="AH272" i="19"/>
  <c r="AI272" i="19" s="1"/>
  <c r="AH270" i="19"/>
  <c r="AI270" i="19" s="1"/>
  <c r="AH262" i="19"/>
  <c r="AI262" i="19" s="1"/>
  <c r="AH254" i="19"/>
  <c r="AI254" i="19" s="1"/>
  <c r="AH256" i="19"/>
  <c r="AI256" i="19" s="1"/>
  <c r="AH259" i="19"/>
  <c r="AI259" i="19" s="1"/>
  <c r="AH264" i="19"/>
  <c r="AI264" i="19" s="1"/>
  <c r="AH258" i="19"/>
  <c r="AI258" i="19" s="1"/>
  <c r="AH255" i="19"/>
  <c r="AI255" i="19" s="1"/>
  <c r="AH269" i="19"/>
  <c r="AI269" i="19" s="1"/>
  <c r="AH268" i="19"/>
  <c r="AI268" i="19" s="1"/>
  <c r="AH261" i="19"/>
  <c r="AI261" i="19" s="1"/>
  <c r="AH251" i="19"/>
  <c r="AI251" i="19" s="1"/>
  <c r="AH274" i="19"/>
  <c r="AI274" i="19" s="1"/>
  <c r="AH271" i="19"/>
  <c r="AI271" i="19" s="1"/>
  <c r="AH247" i="19"/>
  <c r="AI247" i="19" s="1"/>
  <c r="AH252" i="19"/>
  <c r="AI252" i="19" s="1"/>
  <c r="AH267" i="19"/>
  <c r="AI267" i="19" s="1"/>
  <c r="AH250" i="19"/>
  <c r="AI250" i="19" s="1"/>
  <c r="AH260" i="19"/>
  <c r="AI260" i="19" s="1"/>
  <c r="AH253" i="19"/>
  <c r="AI253" i="19" s="1"/>
  <c r="AH266" i="19"/>
  <c r="AI266" i="19" s="1"/>
  <c r="AH263" i="19"/>
  <c r="AI263" i="19" s="1"/>
  <c r="AH248" i="19"/>
  <c r="AH238" i="19"/>
  <c r="AI238" i="19" s="1"/>
  <c r="AH230" i="19"/>
  <c r="AI230" i="19" s="1"/>
  <c r="AH222" i="19"/>
  <c r="AI222" i="19" s="1"/>
  <c r="AH214" i="19"/>
  <c r="AI214" i="19" s="1"/>
  <c r="AH198" i="19"/>
  <c r="AI198" i="19" s="1"/>
  <c r="AH186" i="19"/>
  <c r="AI186" i="19" s="1"/>
  <c r="AH195" i="19"/>
  <c r="AI195" i="19" s="1"/>
  <c r="AH240" i="19"/>
  <c r="AI240" i="19" s="1"/>
  <c r="AH236" i="19"/>
  <c r="AI236" i="19" s="1"/>
  <c r="AH232" i="19"/>
  <c r="AI232" i="19" s="1"/>
  <c r="AH228" i="19"/>
  <c r="AI228" i="19" s="1"/>
  <c r="AH224" i="19"/>
  <c r="AI224" i="19" s="1"/>
  <c r="AH220" i="19"/>
  <c r="AI220" i="19" s="1"/>
  <c r="AH216" i="19"/>
  <c r="AI216" i="19" s="1"/>
  <c r="AH212" i="19"/>
  <c r="AI212" i="19" s="1"/>
  <c r="AH208" i="19"/>
  <c r="AI208" i="19" s="1"/>
  <c r="AH204" i="19"/>
  <c r="AI204" i="19" s="1"/>
  <c r="AH200" i="19"/>
  <c r="AI200" i="19" s="1"/>
  <c r="AH201" i="19"/>
  <c r="AI201" i="19" s="1"/>
  <c r="AH243" i="19"/>
  <c r="AI243" i="19" s="1"/>
  <c r="AH235" i="19"/>
  <c r="AI235" i="19" s="1"/>
  <c r="AH227" i="19"/>
  <c r="AI227" i="19" s="1"/>
  <c r="AH219" i="19"/>
  <c r="AI219" i="19" s="1"/>
  <c r="AH211" i="19"/>
  <c r="AI211" i="19" s="1"/>
  <c r="AH203" i="19"/>
  <c r="AI203" i="19" s="1"/>
  <c r="AH187" i="19"/>
  <c r="AI187" i="19" s="1"/>
  <c r="AH223" i="19"/>
  <c r="AI223" i="19" s="1"/>
  <c r="AH242" i="19"/>
  <c r="AI242" i="19" s="1"/>
  <c r="AH226" i="19"/>
  <c r="AI226" i="19" s="1"/>
  <c r="AH206" i="19"/>
  <c r="AI206" i="19" s="1"/>
  <c r="AH190" i="19"/>
  <c r="AI190" i="19" s="1"/>
  <c r="AH229" i="19"/>
  <c r="AI229" i="19" s="1"/>
  <c r="AH241" i="19"/>
  <c r="AI241" i="19" s="1"/>
  <c r="AH233" i="19"/>
  <c r="AI233" i="19" s="1"/>
  <c r="AH225" i="19"/>
  <c r="AI225" i="19" s="1"/>
  <c r="AH217" i="19"/>
  <c r="AI217" i="19" s="1"/>
  <c r="AH209" i="19"/>
  <c r="AI209" i="19" s="1"/>
  <c r="AH193" i="19"/>
  <c r="AI193" i="19" s="1"/>
  <c r="AH196" i="19"/>
  <c r="AI196" i="19" s="1"/>
  <c r="AH192" i="19"/>
  <c r="AI192" i="19" s="1"/>
  <c r="AH188" i="19"/>
  <c r="AI188" i="19" s="1"/>
  <c r="AH189" i="19"/>
  <c r="AI189" i="19" s="1"/>
  <c r="AH213" i="19"/>
  <c r="AI213" i="19" s="1"/>
  <c r="AH210" i="19"/>
  <c r="AI210" i="19" s="1"/>
  <c r="AH207" i="19"/>
  <c r="AI207" i="19" s="1"/>
  <c r="AH237" i="19"/>
  <c r="AI237" i="19" s="1"/>
  <c r="AH234" i="19"/>
  <c r="AI234" i="19" s="1"/>
  <c r="AH231" i="19"/>
  <c r="AI231" i="19" s="1"/>
  <c r="AH197" i="19"/>
  <c r="AI197" i="19" s="1"/>
  <c r="AH194" i="19"/>
  <c r="AI194" i="19" s="1"/>
  <c r="AH191" i="19"/>
  <c r="AI191" i="19" s="1"/>
  <c r="AH221" i="19"/>
  <c r="AI221" i="19" s="1"/>
  <c r="AH218" i="19"/>
  <c r="AI218" i="19" s="1"/>
  <c r="AH215" i="19"/>
  <c r="AI215" i="19" s="1"/>
  <c r="AH239" i="19"/>
  <c r="AI239" i="19" s="1"/>
  <c r="AH205" i="19"/>
  <c r="AI205" i="19" s="1"/>
  <c r="AH202" i="19"/>
  <c r="AI202" i="19" s="1"/>
  <c r="AH199" i="19"/>
  <c r="AI199" i="19" s="1"/>
  <c r="AH138" i="19"/>
  <c r="AI138" i="19" s="1"/>
  <c r="AH129" i="19"/>
  <c r="AI129" i="19" s="1"/>
  <c r="AH123" i="19"/>
  <c r="AI123" i="19" s="1"/>
  <c r="AH130" i="19"/>
  <c r="AI130" i="19" s="1"/>
  <c r="AH132" i="19"/>
  <c r="AI132" i="19" s="1"/>
  <c r="AH137" i="19"/>
  <c r="AI137" i="19" s="1"/>
  <c r="AH139" i="19"/>
  <c r="AI139" i="19" s="1"/>
  <c r="AH127" i="19"/>
  <c r="AI127" i="19" s="1"/>
  <c r="AH118" i="19"/>
  <c r="AI118" i="19" s="1"/>
  <c r="AH135" i="19"/>
  <c r="AI135" i="19" s="1"/>
  <c r="AH120" i="19"/>
  <c r="AI120" i="19" s="1"/>
  <c r="AH124" i="19"/>
  <c r="AI124" i="19" s="1"/>
  <c r="AH125" i="19"/>
  <c r="AI125" i="19" s="1"/>
  <c r="AH122" i="19"/>
  <c r="AI122" i="19" s="1"/>
  <c r="AH134" i="19"/>
  <c r="AI134" i="19" s="1"/>
  <c r="AH119" i="19"/>
  <c r="AI119" i="19" s="1"/>
  <c r="AH121" i="19"/>
  <c r="AI121" i="19" s="1"/>
  <c r="AH128" i="19"/>
  <c r="AI128" i="19" s="1"/>
  <c r="AH126" i="19"/>
  <c r="AI126" i="19" s="1"/>
  <c r="AH136" i="19"/>
  <c r="AI136" i="19" s="1"/>
  <c r="AH131" i="19"/>
  <c r="AH133" i="19"/>
  <c r="AI133" i="19" s="1"/>
  <c r="AH75" i="19"/>
  <c r="AI75" i="19" s="1"/>
  <c r="AH73" i="19"/>
  <c r="AI73" i="19" s="1"/>
  <c r="AH63" i="19"/>
  <c r="AI63" i="19" s="1"/>
  <c r="AH65" i="19"/>
  <c r="AI65" i="19" s="1"/>
  <c r="AH57" i="19"/>
  <c r="AI57" i="19" s="1"/>
  <c r="AH58" i="19"/>
  <c r="AI58" i="19" s="1"/>
  <c r="AH66" i="19"/>
  <c r="AI66" i="19" s="1"/>
  <c r="AH60" i="19"/>
  <c r="AI60" i="19" s="1"/>
  <c r="AH68" i="19"/>
  <c r="AI68" i="19" s="1"/>
  <c r="AH72" i="19"/>
  <c r="AI72" i="19" s="1"/>
  <c r="AH56" i="19"/>
  <c r="AI56" i="19" s="1"/>
  <c r="AH71" i="19"/>
  <c r="AI71" i="19" s="1"/>
  <c r="AH52" i="19"/>
  <c r="AH62" i="19"/>
  <c r="AI62" i="19" s="1"/>
  <c r="AH70" i="19"/>
  <c r="AI70" i="19" s="1"/>
  <c r="AH74" i="19"/>
  <c r="AI74" i="19" s="1"/>
  <c r="AH76" i="19"/>
  <c r="AI76" i="19" s="1"/>
  <c r="AH64" i="19"/>
  <c r="AI64" i="19" s="1"/>
  <c r="AH53" i="19"/>
  <c r="AI53" i="19" s="1"/>
  <c r="AH59" i="19"/>
  <c r="AI59" i="19" s="1"/>
  <c r="AH54" i="19"/>
  <c r="AI54" i="19" s="1"/>
  <c r="AH61" i="19"/>
  <c r="AI61" i="19" s="1"/>
  <c r="AH55" i="19"/>
  <c r="AI55" i="19" s="1"/>
  <c r="AH67" i="19"/>
  <c r="AI67" i="19" s="1"/>
  <c r="AH69" i="19"/>
  <c r="AI69" i="19" s="1"/>
  <c r="J81" i="19"/>
  <c r="J50" i="19"/>
  <c r="J32" i="19"/>
  <c r="J20" i="19"/>
  <c r="J300" i="15"/>
  <c r="J27" i="15"/>
  <c r="J14" i="15"/>
  <c r="J354" i="15" s="1"/>
  <c r="V364" i="26"/>
  <c r="V360" i="26"/>
  <c r="X364" i="26"/>
  <c r="W364" i="26"/>
  <c r="K363" i="26"/>
  <c r="K364" i="26" s="1"/>
  <c r="AG329" i="26"/>
  <c r="AC329" i="26"/>
  <c r="Y329" i="26"/>
  <c r="AG328" i="26"/>
  <c r="AC328" i="26"/>
  <c r="Y328" i="26"/>
  <c r="AG327" i="26"/>
  <c r="AC327" i="26"/>
  <c r="Y327" i="26"/>
  <c r="AG326" i="26"/>
  <c r="AC326" i="26"/>
  <c r="Y326" i="26"/>
  <c r="AG325" i="26"/>
  <c r="AC325" i="26"/>
  <c r="Y325" i="26"/>
  <c r="AG324" i="26"/>
  <c r="AC324" i="26"/>
  <c r="Y324" i="26"/>
  <c r="AG323" i="26"/>
  <c r="AC323" i="26"/>
  <c r="Y323" i="26"/>
  <c r="AG322" i="26"/>
  <c r="AC322" i="26"/>
  <c r="Y322" i="26"/>
  <c r="AG321" i="26"/>
  <c r="AC321" i="26"/>
  <c r="Y321" i="26"/>
  <c r="AG320" i="26"/>
  <c r="AC320" i="26"/>
  <c r="Y320" i="26"/>
  <c r="AG319" i="26"/>
  <c r="AC319" i="26"/>
  <c r="Y319" i="26"/>
  <c r="AG318" i="26"/>
  <c r="AC318" i="26"/>
  <c r="Y318" i="26"/>
  <c r="AG317" i="26"/>
  <c r="AC317" i="26"/>
  <c r="Y317" i="26"/>
  <c r="AG316" i="26"/>
  <c r="AC316" i="26"/>
  <c r="Y316" i="26"/>
  <c r="AG315" i="26"/>
  <c r="AC315" i="26"/>
  <c r="Y315" i="26"/>
  <c r="AG314" i="26"/>
  <c r="AC314" i="26"/>
  <c r="Y314" i="26"/>
  <c r="AG313" i="26"/>
  <c r="AC313" i="26"/>
  <c r="Y313" i="26"/>
  <c r="AG312" i="26"/>
  <c r="AC312" i="26"/>
  <c r="Y312" i="26"/>
  <c r="AG311" i="26"/>
  <c r="AC311" i="26"/>
  <c r="Y311" i="26"/>
  <c r="AG310" i="26"/>
  <c r="AC310" i="26"/>
  <c r="Y310" i="26"/>
  <c r="AG309" i="26"/>
  <c r="AC309" i="26"/>
  <c r="Y309" i="26"/>
  <c r="AG308" i="26"/>
  <c r="AC308" i="26"/>
  <c r="Y308" i="26"/>
  <c r="AG307" i="26"/>
  <c r="AC307" i="26"/>
  <c r="Y307" i="26"/>
  <c r="AG306" i="26"/>
  <c r="AC306" i="26"/>
  <c r="Y306" i="26"/>
  <c r="U317" i="26"/>
  <c r="U318" i="26"/>
  <c r="U319" i="26"/>
  <c r="U320" i="26"/>
  <c r="U321" i="26"/>
  <c r="U322" i="26"/>
  <c r="U323" i="26"/>
  <c r="U324" i="26"/>
  <c r="U325" i="26"/>
  <c r="U326" i="26"/>
  <c r="U327" i="26"/>
  <c r="U328" i="26"/>
  <c r="U329" i="26"/>
  <c r="W248" i="26"/>
  <c r="X211" i="26"/>
  <c r="W211" i="26"/>
  <c r="AC143" i="26"/>
  <c r="Y143" i="26"/>
  <c r="AH143" i="26" s="1"/>
  <c r="K70" i="26"/>
  <c r="AG69" i="26"/>
  <c r="AC69" i="26"/>
  <c r="Y69" i="26"/>
  <c r="AG68" i="26"/>
  <c r="AC68" i="26"/>
  <c r="Y68" i="26"/>
  <c r="AG67" i="26"/>
  <c r="AC67" i="26"/>
  <c r="Y67" i="26"/>
  <c r="AG66" i="26"/>
  <c r="AC66" i="26"/>
  <c r="Y66" i="26"/>
  <c r="AG65" i="26"/>
  <c r="AC65" i="26"/>
  <c r="Y65" i="26"/>
  <c r="AG64" i="26"/>
  <c r="AC64" i="26"/>
  <c r="Y64" i="26"/>
  <c r="AG63" i="26"/>
  <c r="AC63" i="26"/>
  <c r="Y63" i="26"/>
  <c r="AG62" i="26"/>
  <c r="AC62" i="26"/>
  <c r="Y62" i="26"/>
  <c r="U62" i="26"/>
  <c r="U63" i="26"/>
  <c r="U64" i="26"/>
  <c r="U65" i="26"/>
  <c r="U66" i="26"/>
  <c r="U67" i="26"/>
  <c r="U68" i="26"/>
  <c r="U69" i="26"/>
  <c r="Y17" i="26"/>
  <c r="W110" i="21"/>
  <c r="X110" i="21"/>
  <c r="V110" i="21"/>
  <c r="AG597" i="19"/>
  <c r="AC597" i="19"/>
  <c r="Y597" i="19"/>
  <c r="U597" i="19"/>
  <c r="K599" i="19"/>
  <c r="Y524" i="19"/>
  <c r="AC524" i="19"/>
  <c r="AG524" i="19"/>
  <c r="Y525" i="19"/>
  <c r="AC525" i="19"/>
  <c r="AG525" i="19"/>
  <c r="Y526" i="19"/>
  <c r="AC526" i="19"/>
  <c r="AG526" i="19"/>
  <c r="Y527" i="19"/>
  <c r="AC527" i="19"/>
  <c r="AG527" i="19"/>
  <c r="Y528" i="19"/>
  <c r="AC528" i="19"/>
  <c r="AG528" i="19"/>
  <c r="Y529" i="19"/>
  <c r="AC529" i="19"/>
  <c r="AG529" i="19"/>
  <c r="Y530" i="19"/>
  <c r="AC530" i="19"/>
  <c r="AG530" i="19"/>
  <c r="Y531" i="19"/>
  <c r="AC531" i="19"/>
  <c r="AG531" i="19"/>
  <c r="Y532" i="19"/>
  <c r="AC532" i="19"/>
  <c r="AG532" i="19"/>
  <c r="Y533" i="19"/>
  <c r="AC533" i="19"/>
  <c r="AG533" i="19"/>
  <c r="Y534" i="19"/>
  <c r="AC534" i="19"/>
  <c r="AG534" i="19"/>
  <c r="Y535" i="19"/>
  <c r="AC535" i="19"/>
  <c r="AG535" i="19"/>
  <c r="Y536" i="19"/>
  <c r="AC536" i="19"/>
  <c r="AG536" i="19"/>
  <c r="Y537" i="19"/>
  <c r="AC537" i="19"/>
  <c r="AG537" i="19"/>
  <c r="Y538" i="19"/>
  <c r="AC538" i="19"/>
  <c r="AG538" i="19"/>
  <c r="Y539" i="19"/>
  <c r="AC539" i="19"/>
  <c r="AG539" i="19"/>
  <c r="Y540" i="19"/>
  <c r="AC540" i="19"/>
  <c r="AG540" i="19"/>
  <c r="Y541" i="19"/>
  <c r="AC541" i="19"/>
  <c r="AG541" i="19"/>
  <c r="Y542" i="19"/>
  <c r="AC542" i="19"/>
  <c r="AG542" i="19"/>
  <c r="Y543" i="19"/>
  <c r="AC543" i="19"/>
  <c r="AG543" i="19"/>
  <c r="Y544" i="19"/>
  <c r="AC544" i="19"/>
  <c r="AG544" i="19"/>
  <c r="Y545" i="19"/>
  <c r="AC545" i="19"/>
  <c r="AG545" i="19"/>
  <c r="Y546" i="19"/>
  <c r="AC546" i="19"/>
  <c r="AG546" i="19"/>
  <c r="Y547" i="19"/>
  <c r="AC547" i="19"/>
  <c r="AG547" i="19"/>
  <c r="Y548" i="19"/>
  <c r="AC548" i="19"/>
  <c r="AG548" i="19"/>
  <c r="Y549" i="19"/>
  <c r="AC549" i="19"/>
  <c r="AG549" i="19"/>
  <c r="Y550" i="19"/>
  <c r="AC550" i="19"/>
  <c r="AG550" i="19"/>
  <c r="Y551" i="19"/>
  <c r="AC551" i="19"/>
  <c r="AG551" i="19"/>
  <c r="Y552" i="19"/>
  <c r="AC552" i="19"/>
  <c r="AG552" i="19"/>
  <c r="Y553" i="19"/>
  <c r="AC553" i="19"/>
  <c r="AG553" i="19"/>
  <c r="Y554" i="19"/>
  <c r="AC554" i="19"/>
  <c r="AG554" i="19"/>
  <c r="Y555" i="19"/>
  <c r="AC555" i="19"/>
  <c r="AG555" i="19"/>
  <c r="X595" i="19"/>
  <c r="M23" i="20" s="1"/>
  <c r="W595" i="19"/>
  <c r="V595" i="19"/>
  <c r="T595" i="19"/>
  <c r="S595" i="19"/>
  <c r="R595" i="19"/>
  <c r="U524" i="19"/>
  <c r="U525" i="19"/>
  <c r="U526" i="19"/>
  <c r="U527" i="19"/>
  <c r="U528" i="19"/>
  <c r="U529" i="19"/>
  <c r="U530" i="19"/>
  <c r="U531" i="19"/>
  <c r="U532" i="19"/>
  <c r="U533" i="19"/>
  <c r="U534" i="19"/>
  <c r="U535" i="19"/>
  <c r="U536" i="19"/>
  <c r="U537" i="19"/>
  <c r="U538" i="19"/>
  <c r="U539" i="19"/>
  <c r="U540" i="19"/>
  <c r="U541" i="19"/>
  <c r="U542" i="19"/>
  <c r="U543" i="19"/>
  <c r="U544" i="19"/>
  <c r="U545" i="19"/>
  <c r="U546" i="19"/>
  <c r="U547" i="19"/>
  <c r="U548" i="19"/>
  <c r="U549" i="19"/>
  <c r="U550" i="19"/>
  <c r="U551" i="19"/>
  <c r="U552" i="19"/>
  <c r="U553" i="19"/>
  <c r="U554" i="19"/>
  <c r="U555" i="19"/>
  <c r="Z114" i="19"/>
  <c r="AA114" i="19"/>
  <c r="AB114" i="19"/>
  <c r="X114" i="19"/>
  <c r="W114" i="19"/>
  <c r="Y90" i="19"/>
  <c r="AC90" i="19"/>
  <c r="AG90" i="19"/>
  <c r="Y91" i="19"/>
  <c r="AC91" i="19"/>
  <c r="AG91" i="19"/>
  <c r="Y92" i="19"/>
  <c r="AC92" i="19"/>
  <c r="AG92" i="19"/>
  <c r="Y93" i="19"/>
  <c r="AC93" i="19"/>
  <c r="AG93" i="19"/>
  <c r="Y94" i="19"/>
  <c r="AC94" i="19"/>
  <c r="AG94" i="19"/>
  <c r="Y95" i="19"/>
  <c r="AC95" i="19"/>
  <c r="AG95" i="19"/>
  <c r="Y96" i="19"/>
  <c r="AC96" i="19"/>
  <c r="AG96" i="19"/>
  <c r="Y97" i="19"/>
  <c r="AC97" i="19"/>
  <c r="AG97" i="19"/>
  <c r="Y98" i="19"/>
  <c r="AC98" i="19"/>
  <c r="AG98" i="19"/>
  <c r="Y99" i="19"/>
  <c r="AC99" i="19"/>
  <c r="AG99" i="19"/>
  <c r="V114" i="19"/>
  <c r="Y68" i="13"/>
  <c r="Z71" i="7"/>
  <c r="AA71" i="7"/>
  <c r="AB71" i="7"/>
  <c r="AC71" i="7"/>
  <c r="AD71" i="7"/>
  <c r="AE71" i="7"/>
  <c r="AF71" i="7"/>
  <c r="AG71" i="7"/>
  <c r="AH71" i="7"/>
  <c r="W71" i="7"/>
  <c r="X71" i="7"/>
  <c r="Y71" i="7"/>
  <c r="V71" i="7"/>
  <c r="K71" i="7"/>
  <c r="K72" i="7" s="1"/>
  <c r="W72" i="7"/>
  <c r="AI70" i="7"/>
  <c r="R23" i="27"/>
  <c r="U23" i="27"/>
  <c r="T23" i="27"/>
  <c r="S23" i="27"/>
  <c r="Q23" i="27"/>
  <c r="P23" i="27"/>
  <c r="O23" i="27"/>
  <c r="J14" i="26"/>
  <c r="T364" i="26"/>
  <c r="R364" i="26"/>
  <c r="S364" i="26"/>
  <c r="AF360" i="26"/>
  <c r="AE360" i="26"/>
  <c r="AD360" i="26"/>
  <c r="AB360" i="26"/>
  <c r="AA360" i="26"/>
  <c r="Z360" i="26"/>
  <c r="X360" i="26"/>
  <c r="W360" i="26"/>
  <c r="T360" i="26"/>
  <c r="I23" i="27" s="1"/>
  <c r="S360" i="26"/>
  <c r="H23" i="27" s="1"/>
  <c r="R360" i="26"/>
  <c r="G23" i="27" s="1"/>
  <c r="O360" i="26"/>
  <c r="F23" i="27" s="1"/>
  <c r="N360" i="26"/>
  <c r="E23" i="27" s="1"/>
  <c r="M360" i="26"/>
  <c r="D23" i="27" s="1"/>
  <c r="K360" i="26"/>
  <c r="J360" i="26"/>
  <c r="AG359" i="26"/>
  <c r="AC359" i="26"/>
  <c r="Y359" i="26"/>
  <c r="U359" i="26"/>
  <c r="AG358" i="26"/>
  <c r="AG360" i="26" s="1"/>
  <c r="AC358" i="26"/>
  <c r="AC360" i="26" s="1"/>
  <c r="Y358" i="26"/>
  <c r="Y360" i="26" s="1"/>
  <c r="U358" i="26"/>
  <c r="U360" i="26" s="1"/>
  <c r="J23" i="27" s="1"/>
  <c r="Y298" i="26"/>
  <c r="AC298" i="26"/>
  <c r="AG298" i="26"/>
  <c r="Y299" i="26"/>
  <c r="AC299" i="26"/>
  <c r="AG299" i="26"/>
  <c r="Y300" i="26"/>
  <c r="AC300" i="26"/>
  <c r="AG300" i="26"/>
  <c r="Y301" i="26"/>
  <c r="AC301" i="26"/>
  <c r="AG301" i="26"/>
  <c r="Y302" i="26"/>
  <c r="AC302" i="26"/>
  <c r="AG302" i="26"/>
  <c r="Y303" i="26"/>
  <c r="AC303" i="26"/>
  <c r="AG303" i="26"/>
  <c r="Y304" i="26"/>
  <c r="AC304" i="26"/>
  <c r="AG304" i="26"/>
  <c r="Y305" i="26"/>
  <c r="AC305" i="26"/>
  <c r="AG305" i="26"/>
  <c r="W22" i="24" l="1"/>
  <c r="AI212" i="23"/>
  <c r="X22" i="24" s="1"/>
  <c r="AI38" i="23"/>
  <c r="AH56" i="23"/>
  <c r="AI88" i="21"/>
  <c r="AH90" i="21"/>
  <c r="W22" i="22" s="1"/>
  <c r="AI248" i="19"/>
  <c r="AI131" i="19"/>
  <c r="AJ295" i="15"/>
  <c r="AI295" i="15"/>
  <c r="AH81" i="19"/>
  <c r="AI52" i="19"/>
  <c r="B23" i="27"/>
  <c r="AH325" i="26"/>
  <c r="AI325" i="26" s="1"/>
  <c r="AH313" i="26"/>
  <c r="AI313" i="26" s="1"/>
  <c r="AH328" i="26"/>
  <c r="AI328" i="26" s="1"/>
  <c r="AH316" i="26"/>
  <c r="AI316" i="26" s="1"/>
  <c r="AH319" i="26"/>
  <c r="AI319" i="26" s="1"/>
  <c r="AH315" i="26"/>
  <c r="AI315" i="26" s="1"/>
  <c r="AH323" i="26"/>
  <c r="AI323" i="26" s="1"/>
  <c r="AH309" i="26"/>
  <c r="AI309" i="26" s="1"/>
  <c r="AH314" i="26"/>
  <c r="AI314" i="26" s="1"/>
  <c r="AH322" i="26"/>
  <c r="AI322" i="26" s="1"/>
  <c r="AH327" i="26"/>
  <c r="AI327" i="26" s="1"/>
  <c r="AH317" i="26"/>
  <c r="AI317" i="26" s="1"/>
  <c r="AH307" i="26"/>
  <c r="AI307" i="26" s="1"/>
  <c r="AH329" i="26"/>
  <c r="AI329" i="26" s="1"/>
  <c r="AH310" i="26"/>
  <c r="AI310" i="26" s="1"/>
  <c r="AH318" i="26"/>
  <c r="AI318" i="26" s="1"/>
  <c r="AH321" i="26"/>
  <c r="AI321" i="26" s="1"/>
  <c r="AH326" i="26"/>
  <c r="AI326" i="26" s="1"/>
  <c r="AH311" i="26"/>
  <c r="AI311" i="26" s="1"/>
  <c r="AH324" i="26"/>
  <c r="AI324" i="26" s="1"/>
  <c r="AI21" i="23"/>
  <c r="AI90" i="21"/>
  <c r="X22" i="22" s="1"/>
  <c r="AI521" i="19"/>
  <c r="X22" i="20" s="1"/>
  <c r="AH546" i="19"/>
  <c r="AI546" i="19" s="1"/>
  <c r="AH554" i="19"/>
  <c r="AI554" i="19" s="1"/>
  <c r="AH597" i="19"/>
  <c r="AI597" i="19" s="1"/>
  <c r="AH552" i="19"/>
  <c r="AI552" i="19" s="1"/>
  <c r="AH320" i="26"/>
  <c r="AI320" i="26" s="1"/>
  <c r="AH312" i="26"/>
  <c r="AI312" i="26" s="1"/>
  <c r="AH308" i="26"/>
  <c r="AI308" i="26" s="1"/>
  <c r="AH306" i="26"/>
  <c r="AI306" i="26" s="1"/>
  <c r="AH69" i="26"/>
  <c r="AI69" i="26" s="1"/>
  <c r="AH63" i="26"/>
  <c r="AI63" i="26" s="1"/>
  <c r="AH65" i="26"/>
  <c r="AI65" i="26" s="1"/>
  <c r="AH68" i="26"/>
  <c r="AI68" i="26" s="1"/>
  <c r="AH66" i="26"/>
  <c r="AI66" i="26" s="1"/>
  <c r="AH64" i="26"/>
  <c r="AI64" i="26" s="1"/>
  <c r="AH62" i="26"/>
  <c r="AI62" i="26" s="1"/>
  <c r="AH67" i="26"/>
  <c r="AI67" i="26" s="1"/>
  <c r="AH544" i="19"/>
  <c r="AI544" i="19" s="1"/>
  <c r="AH538" i="19"/>
  <c r="AI538" i="19" s="1"/>
  <c r="AH530" i="19"/>
  <c r="AI530" i="19" s="1"/>
  <c r="AH550" i="19"/>
  <c r="AI550" i="19" s="1"/>
  <c r="AH542" i="19"/>
  <c r="AI542" i="19" s="1"/>
  <c r="AH534" i="19"/>
  <c r="AI534" i="19" s="1"/>
  <c r="AH526" i="19"/>
  <c r="AI526" i="19" s="1"/>
  <c r="AH543" i="19"/>
  <c r="AI543" i="19" s="1"/>
  <c r="AH533" i="19"/>
  <c r="AI533" i="19" s="1"/>
  <c r="AH555" i="19"/>
  <c r="AI555" i="19" s="1"/>
  <c r="AH545" i="19"/>
  <c r="AI545" i="19" s="1"/>
  <c r="AH540" i="19"/>
  <c r="AI540" i="19" s="1"/>
  <c r="AH528" i="19"/>
  <c r="AI528" i="19" s="1"/>
  <c r="AH535" i="19"/>
  <c r="AI535" i="19" s="1"/>
  <c r="AH525" i="19"/>
  <c r="AI525" i="19" s="1"/>
  <c r="AH547" i="19"/>
  <c r="AI547" i="19" s="1"/>
  <c r="AH537" i="19"/>
  <c r="AI537" i="19" s="1"/>
  <c r="AH532" i="19"/>
  <c r="AI532" i="19" s="1"/>
  <c r="AH527" i="19"/>
  <c r="AI527" i="19" s="1"/>
  <c r="AH539" i="19"/>
  <c r="AI539" i="19" s="1"/>
  <c r="AH529" i="19"/>
  <c r="AI529" i="19" s="1"/>
  <c r="AH549" i="19"/>
  <c r="AI549" i="19" s="1"/>
  <c r="AH551" i="19"/>
  <c r="AI551" i="19" s="1"/>
  <c r="AH541" i="19"/>
  <c r="AI541" i="19" s="1"/>
  <c r="AH536" i="19"/>
  <c r="AI536" i="19" s="1"/>
  <c r="AH524" i="19"/>
  <c r="AI524" i="19" s="1"/>
  <c r="AH553" i="19"/>
  <c r="AI553" i="19" s="1"/>
  <c r="AH548" i="19"/>
  <c r="AI548" i="19" s="1"/>
  <c r="AH531" i="19"/>
  <c r="AI531" i="19" s="1"/>
  <c r="AH97" i="19"/>
  <c r="AI97" i="19" s="1"/>
  <c r="AH92" i="19"/>
  <c r="AI92" i="19" s="1"/>
  <c r="AH95" i="19"/>
  <c r="AI95" i="19" s="1"/>
  <c r="AH90" i="19"/>
  <c r="AI90" i="19" s="1"/>
  <c r="AH96" i="19"/>
  <c r="AI96" i="19" s="1"/>
  <c r="AH91" i="19"/>
  <c r="AI91" i="19" s="1"/>
  <c r="AH98" i="19"/>
  <c r="AI98" i="19" s="1"/>
  <c r="AH99" i="19"/>
  <c r="AI99" i="19" s="1"/>
  <c r="AH93" i="19"/>
  <c r="AI93" i="19" s="1"/>
  <c r="AH94" i="19"/>
  <c r="AI94" i="19" s="1"/>
  <c r="AH358" i="26"/>
  <c r="AI358" i="26" s="1"/>
  <c r="AH359" i="26"/>
  <c r="AI359" i="26" s="1"/>
  <c r="AH301" i="26"/>
  <c r="AI301" i="26" s="1"/>
  <c r="AH299" i="26"/>
  <c r="AH303" i="26"/>
  <c r="AI303" i="26" s="1"/>
  <c r="AH305" i="26"/>
  <c r="AI305" i="26" s="1"/>
  <c r="AH304" i="26"/>
  <c r="AI304" i="26" s="1"/>
  <c r="AH300" i="26"/>
  <c r="AH302" i="26"/>
  <c r="J356" i="26"/>
  <c r="J251" i="26"/>
  <c r="AI143" i="26" l="1"/>
  <c r="AI299" i="26"/>
  <c r="AH360" i="26"/>
  <c r="AI300" i="26"/>
  <c r="AI302" i="26"/>
  <c r="Y211" i="26"/>
  <c r="AC211" i="26"/>
  <c r="I17" i="27"/>
  <c r="H17" i="27"/>
  <c r="G17" i="27"/>
  <c r="J235" i="26"/>
  <c r="B17" i="27" s="1"/>
  <c r="G15" i="27"/>
  <c r="Y145" i="26"/>
  <c r="AC145" i="26"/>
  <c r="AG145" i="26"/>
  <c r="Y146" i="26"/>
  <c r="AC146" i="26"/>
  <c r="Y147" i="26"/>
  <c r="AC147" i="26"/>
  <c r="AG147" i="26"/>
  <c r="Y148" i="26"/>
  <c r="AC148" i="26"/>
  <c r="AG148" i="26"/>
  <c r="Y149" i="26"/>
  <c r="AC149" i="26"/>
  <c r="AG149" i="26"/>
  <c r="J174" i="26"/>
  <c r="B15" i="27" s="1"/>
  <c r="J141" i="26"/>
  <c r="B14" i="27" s="1"/>
  <c r="J107" i="26"/>
  <c r="AG53" i="26"/>
  <c r="AG54" i="26"/>
  <c r="AG55" i="26"/>
  <c r="AG56" i="26"/>
  <c r="AG57" i="26"/>
  <c r="AG58" i="26"/>
  <c r="AG59" i="26"/>
  <c r="AG60" i="26"/>
  <c r="AG61" i="26"/>
  <c r="AC53" i="26"/>
  <c r="AC54" i="26"/>
  <c r="AC55" i="26"/>
  <c r="AC56" i="26"/>
  <c r="AC57" i="26"/>
  <c r="AC58" i="26"/>
  <c r="AC59" i="26"/>
  <c r="AC60" i="26"/>
  <c r="AC61" i="26"/>
  <c r="Y53" i="26"/>
  <c r="Y54" i="26"/>
  <c r="Y55" i="26"/>
  <c r="Y56" i="26"/>
  <c r="Y57" i="26"/>
  <c r="Y58" i="26"/>
  <c r="Y59" i="26"/>
  <c r="Y60" i="26"/>
  <c r="Y61" i="26"/>
  <c r="I12" i="27"/>
  <c r="H12" i="27"/>
  <c r="G12" i="27"/>
  <c r="M12" i="27"/>
  <c r="K12" i="27"/>
  <c r="U53" i="26"/>
  <c r="U54" i="26"/>
  <c r="U55" i="26"/>
  <c r="U56" i="26"/>
  <c r="U57" i="26"/>
  <c r="U58" i="26"/>
  <c r="U59" i="26"/>
  <c r="U60" i="26"/>
  <c r="U61" i="26"/>
  <c r="C12" i="27"/>
  <c r="J70" i="26"/>
  <c r="B12" i="27" s="1"/>
  <c r="C11" i="27"/>
  <c r="J50" i="26"/>
  <c r="B11" i="27" s="1"/>
  <c r="J32" i="26"/>
  <c r="B10" i="27" s="1"/>
  <c r="U9" i="27"/>
  <c r="T9" i="27"/>
  <c r="S9" i="27"/>
  <c r="Q9" i="27"/>
  <c r="P9" i="27"/>
  <c r="O9" i="27"/>
  <c r="M9" i="27"/>
  <c r="L9" i="27"/>
  <c r="K9" i="27"/>
  <c r="C9" i="27"/>
  <c r="U17" i="26"/>
  <c r="AH17" i="26" s="1"/>
  <c r="AI17" i="26" s="1"/>
  <c r="J22" i="26"/>
  <c r="J595" i="19"/>
  <c r="AG306" i="19"/>
  <c r="AG307" i="19"/>
  <c r="AC306" i="19"/>
  <c r="AC307" i="19"/>
  <c r="Y306" i="19"/>
  <c r="Y307" i="19"/>
  <c r="U306" i="19"/>
  <c r="U307" i="19"/>
  <c r="Y84" i="19"/>
  <c r="AC84" i="19"/>
  <c r="AG84" i="19"/>
  <c r="Y85" i="19"/>
  <c r="AC85" i="19"/>
  <c r="AG85" i="19"/>
  <c r="Y86" i="19"/>
  <c r="AC86" i="19"/>
  <c r="AG86" i="19"/>
  <c r="Y87" i="19"/>
  <c r="AC87" i="19"/>
  <c r="AG87" i="19"/>
  <c r="Y88" i="19"/>
  <c r="AC88" i="19"/>
  <c r="AG88" i="19"/>
  <c r="Y89" i="19"/>
  <c r="AC89" i="19"/>
  <c r="AG89" i="19"/>
  <c r="U84" i="19"/>
  <c r="U85" i="19"/>
  <c r="U86" i="19"/>
  <c r="U87" i="19"/>
  <c r="U88" i="19"/>
  <c r="U89" i="19"/>
  <c r="T110" i="21"/>
  <c r="I24" i="22" s="1"/>
  <c r="S110" i="21"/>
  <c r="H24" i="22" s="1"/>
  <c r="R110" i="21"/>
  <c r="G24" i="22" s="1"/>
  <c r="T353" i="15"/>
  <c r="S353" i="15"/>
  <c r="K353" i="15"/>
  <c r="AG69" i="13"/>
  <c r="AC69" i="13"/>
  <c r="Y69" i="13"/>
  <c r="AF71" i="13"/>
  <c r="AE71" i="13"/>
  <c r="AD71" i="13"/>
  <c r="AB71" i="13"/>
  <c r="Q23" i="14" s="1"/>
  <c r="AA71" i="13"/>
  <c r="Z71" i="13"/>
  <c r="X71" i="13"/>
  <c r="W71" i="13"/>
  <c r="V71" i="13"/>
  <c r="T71" i="13"/>
  <c r="S71" i="13"/>
  <c r="H23" i="14" s="1"/>
  <c r="R71" i="13"/>
  <c r="G23" i="14" s="1"/>
  <c r="U69" i="13"/>
  <c r="U70" i="13"/>
  <c r="K71" i="13"/>
  <c r="S21" i="31"/>
  <c r="C21" i="31"/>
  <c r="C18" i="31"/>
  <c r="Y17" i="31"/>
  <c r="C16" i="31"/>
  <c r="K15" i="31"/>
  <c r="K13" i="31"/>
  <c r="S12" i="31"/>
  <c r="S10" i="31"/>
  <c r="C10" i="31"/>
  <c r="C8" i="31"/>
  <c r="A5" i="31"/>
  <c r="A24" i="31" s="1"/>
  <c r="A71" i="30"/>
  <c r="AF70" i="30"/>
  <c r="U23" i="31" s="1"/>
  <c r="AE70" i="30"/>
  <c r="T23" i="31" s="1"/>
  <c r="AD70" i="30"/>
  <c r="S23" i="31" s="1"/>
  <c r="AB70" i="30"/>
  <c r="Q23" i="31" s="1"/>
  <c r="AA70" i="30"/>
  <c r="P23" i="31" s="1"/>
  <c r="Z70" i="30"/>
  <c r="O23" i="31" s="1"/>
  <c r="X70" i="30"/>
  <c r="M23" i="31" s="1"/>
  <c r="W70" i="30"/>
  <c r="L23" i="31" s="1"/>
  <c r="V70" i="30"/>
  <c r="K23" i="31" s="1"/>
  <c r="T70" i="30"/>
  <c r="I23" i="31" s="1"/>
  <c r="S70" i="30"/>
  <c r="H23" i="31" s="1"/>
  <c r="R70" i="30"/>
  <c r="G23" i="31" s="1"/>
  <c r="O70" i="30"/>
  <c r="F23" i="31" s="1"/>
  <c r="N70" i="30"/>
  <c r="E23" i="31" s="1"/>
  <c r="M70" i="30"/>
  <c r="D23" i="31" s="1"/>
  <c r="K70" i="30"/>
  <c r="C23" i="31" s="1"/>
  <c r="J70" i="30"/>
  <c r="B23" i="31" s="1"/>
  <c r="AG70" i="30"/>
  <c r="V23" i="31" s="1"/>
  <c r="AC69" i="30"/>
  <c r="AC70" i="30" s="1"/>
  <c r="R23" i="31" s="1"/>
  <c r="Y69" i="30"/>
  <c r="AH69" i="30" s="1"/>
  <c r="U69" i="30"/>
  <c r="U70" i="30" s="1"/>
  <c r="J23" i="31" s="1"/>
  <c r="AF67" i="30"/>
  <c r="U22" i="31" s="1"/>
  <c r="AE67" i="30"/>
  <c r="T22" i="31" s="1"/>
  <c r="AD67" i="30"/>
  <c r="S22" i="31" s="1"/>
  <c r="AB67" i="30"/>
  <c r="Q22" i="31" s="1"/>
  <c r="AA67" i="30"/>
  <c r="P22" i="31" s="1"/>
  <c r="Z67" i="30"/>
  <c r="O22" i="31" s="1"/>
  <c r="X67" i="30"/>
  <c r="M22" i="31" s="1"/>
  <c r="W67" i="30"/>
  <c r="L22" i="31" s="1"/>
  <c r="V67" i="30"/>
  <c r="K22" i="31" s="1"/>
  <c r="T67" i="30"/>
  <c r="I22" i="31" s="1"/>
  <c r="S67" i="30"/>
  <c r="H22" i="31" s="1"/>
  <c r="R67" i="30"/>
  <c r="G22" i="31" s="1"/>
  <c r="O67" i="30"/>
  <c r="F22" i="31" s="1"/>
  <c r="N67" i="30"/>
  <c r="E22" i="31" s="1"/>
  <c r="M67" i="30"/>
  <c r="D22" i="31" s="1"/>
  <c r="K67" i="30"/>
  <c r="C22" i="31" s="1"/>
  <c r="J67" i="30"/>
  <c r="B22" i="31" s="1"/>
  <c r="AG66" i="30"/>
  <c r="AG67" i="30" s="1"/>
  <c r="V22" i="31" s="1"/>
  <c r="AC66" i="30"/>
  <c r="Y66" i="30"/>
  <c r="U66" i="30"/>
  <c r="AG65" i="30"/>
  <c r="AC65" i="30"/>
  <c r="AC67" i="30" s="1"/>
  <c r="R22" i="31" s="1"/>
  <c r="Y65" i="30"/>
  <c r="Y67" i="30" s="1"/>
  <c r="N22" i="31" s="1"/>
  <c r="U65" i="30"/>
  <c r="AF63" i="30"/>
  <c r="U21" i="31" s="1"/>
  <c r="AE63" i="30"/>
  <c r="T21" i="31" s="1"/>
  <c r="AD63" i="30"/>
  <c r="AB63" i="30"/>
  <c r="Q21" i="31" s="1"/>
  <c r="AA63" i="30"/>
  <c r="P21" i="31" s="1"/>
  <c r="Z63" i="30"/>
  <c r="O21" i="31" s="1"/>
  <c r="Y63" i="30"/>
  <c r="N21" i="31" s="1"/>
  <c r="X63" i="30"/>
  <c r="M21" i="31" s="1"/>
  <c r="W63" i="30"/>
  <c r="L21" i="31" s="1"/>
  <c r="V63" i="30"/>
  <c r="K21" i="31" s="1"/>
  <c r="T63" i="30"/>
  <c r="I21" i="31" s="1"/>
  <c r="S63" i="30"/>
  <c r="H21" i="31" s="1"/>
  <c r="R63" i="30"/>
  <c r="G21" i="31" s="1"/>
  <c r="O63" i="30"/>
  <c r="F21" i="31" s="1"/>
  <c r="N63" i="30"/>
  <c r="E21" i="31" s="1"/>
  <c r="M63" i="30"/>
  <c r="D21" i="31" s="1"/>
  <c r="K63" i="30"/>
  <c r="J63" i="30"/>
  <c r="B21" i="31" s="1"/>
  <c r="AG62" i="30"/>
  <c r="AC62" i="30"/>
  <c r="Y62" i="30"/>
  <c r="U62" i="30"/>
  <c r="AH62" i="30" s="1"/>
  <c r="AI62" i="30" s="1"/>
  <c r="AG61" i="30"/>
  <c r="AC61" i="30"/>
  <c r="Y61" i="30"/>
  <c r="U61" i="30"/>
  <c r="AH61" i="30" s="1"/>
  <c r="AF59" i="30"/>
  <c r="U20" i="31" s="1"/>
  <c r="AE59" i="30"/>
  <c r="T20" i="31" s="1"/>
  <c r="AD59" i="30"/>
  <c r="S20" i="31" s="1"/>
  <c r="AB59" i="30"/>
  <c r="Q20" i="31" s="1"/>
  <c r="AA59" i="30"/>
  <c r="P20" i="31" s="1"/>
  <c r="Z59" i="30"/>
  <c r="O20" i="31" s="1"/>
  <c r="X59" i="30"/>
  <c r="M20" i="31" s="1"/>
  <c r="W59" i="30"/>
  <c r="L20" i="31" s="1"/>
  <c r="V59" i="30"/>
  <c r="K20" i="31" s="1"/>
  <c r="T59" i="30"/>
  <c r="I20" i="31" s="1"/>
  <c r="S59" i="30"/>
  <c r="H20" i="31" s="1"/>
  <c r="R59" i="30"/>
  <c r="G20" i="31" s="1"/>
  <c r="O59" i="30"/>
  <c r="F20" i="31" s="1"/>
  <c r="N59" i="30"/>
  <c r="E20" i="31" s="1"/>
  <c r="M59" i="30"/>
  <c r="D20" i="31" s="1"/>
  <c r="K59" i="30"/>
  <c r="C20" i="31" s="1"/>
  <c r="J59" i="30"/>
  <c r="B20" i="31" s="1"/>
  <c r="AG58" i="30"/>
  <c r="AC58" i="30"/>
  <c r="AC59" i="30" s="1"/>
  <c r="R20" i="31" s="1"/>
  <c r="Y58" i="30"/>
  <c r="U58" i="30"/>
  <c r="AG57" i="30"/>
  <c r="AC57" i="30"/>
  <c r="Y57" i="30"/>
  <c r="Y59" i="30" s="1"/>
  <c r="N20" i="31" s="1"/>
  <c r="U57" i="30"/>
  <c r="U59" i="30" s="1"/>
  <c r="J20" i="31" s="1"/>
  <c r="AF55" i="30"/>
  <c r="U19" i="31" s="1"/>
  <c r="AE55" i="30"/>
  <c r="T19" i="31" s="1"/>
  <c r="AD55" i="30"/>
  <c r="S19" i="31" s="1"/>
  <c r="AB55" i="30"/>
  <c r="Q19" i="31" s="1"/>
  <c r="AA55" i="30"/>
  <c r="P19" i="31" s="1"/>
  <c r="Z55" i="30"/>
  <c r="O19" i="31" s="1"/>
  <c r="X55" i="30"/>
  <c r="M19" i="31" s="1"/>
  <c r="W55" i="30"/>
  <c r="L19" i="31" s="1"/>
  <c r="V55" i="30"/>
  <c r="K19" i="31" s="1"/>
  <c r="T55" i="30"/>
  <c r="I19" i="31" s="1"/>
  <c r="S55" i="30"/>
  <c r="H19" i="31" s="1"/>
  <c r="R55" i="30"/>
  <c r="G19" i="31" s="1"/>
  <c r="O55" i="30"/>
  <c r="F19" i="31" s="1"/>
  <c r="N55" i="30"/>
  <c r="E19" i="31" s="1"/>
  <c r="M55" i="30"/>
  <c r="D19" i="31" s="1"/>
  <c r="K55" i="30"/>
  <c r="C19" i="31" s="1"/>
  <c r="J55" i="30"/>
  <c r="B19" i="31" s="1"/>
  <c r="AG54" i="30"/>
  <c r="AC54" i="30"/>
  <c r="Y54" i="30"/>
  <c r="U54" i="30"/>
  <c r="AG53" i="30"/>
  <c r="AC53" i="30"/>
  <c r="Y53" i="30"/>
  <c r="U53" i="30"/>
  <c r="AF51" i="30"/>
  <c r="U18" i="31" s="1"/>
  <c r="AE51" i="30"/>
  <c r="T18" i="31" s="1"/>
  <c r="AD51" i="30"/>
  <c r="S18" i="31" s="1"/>
  <c r="AB51" i="30"/>
  <c r="Q18" i="31" s="1"/>
  <c r="AA51" i="30"/>
  <c r="P18" i="31" s="1"/>
  <c r="Z51" i="30"/>
  <c r="O18" i="31" s="1"/>
  <c r="X51" i="30"/>
  <c r="M18" i="31" s="1"/>
  <c r="W51" i="30"/>
  <c r="L18" i="31" s="1"/>
  <c r="V51" i="30"/>
  <c r="K18" i="31" s="1"/>
  <c r="T51" i="30"/>
  <c r="I18" i="31" s="1"/>
  <c r="S51" i="30"/>
  <c r="H18" i="31" s="1"/>
  <c r="R51" i="30"/>
  <c r="G18" i="31" s="1"/>
  <c r="O51" i="30"/>
  <c r="F18" i="31" s="1"/>
  <c r="N51" i="30"/>
  <c r="E18" i="31" s="1"/>
  <c r="M51" i="30"/>
  <c r="D18" i="31" s="1"/>
  <c r="J51" i="30"/>
  <c r="B18" i="31" s="1"/>
  <c r="AG50" i="30"/>
  <c r="AC50" i="30"/>
  <c r="AC51" i="30" s="1"/>
  <c r="R18" i="31" s="1"/>
  <c r="Y50" i="30"/>
  <c r="U50" i="30"/>
  <c r="AH50" i="30" s="1"/>
  <c r="AI50" i="30" s="1"/>
  <c r="AG49" i="30"/>
  <c r="AG51" i="30" s="1"/>
  <c r="V18" i="31" s="1"/>
  <c r="AC49" i="30"/>
  <c r="Y49" i="30"/>
  <c r="U49" i="30"/>
  <c r="U51" i="30" s="1"/>
  <c r="J18" i="31" s="1"/>
  <c r="AF47" i="30"/>
  <c r="U17" i="31" s="1"/>
  <c r="AE47" i="30"/>
  <c r="T17" i="31" s="1"/>
  <c r="AD47" i="30"/>
  <c r="S17" i="31" s="1"/>
  <c r="AB47" i="30"/>
  <c r="Q17" i="31" s="1"/>
  <c r="AA47" i="30"/>
  <c r="P17" i="31" s="1"/>
  <c r="Z47" i="30"/>
  <c r="O17" i="31" s="1"/>
  <c r="X47" i="30"/>
  <c r="M17" i="31" s="1"/>
  <c r="W47" i="30"/>
  <c r="L17" i="31" s="1"/>
  <c r="V47" i="30"/>
  <c r="K17" i="31" s="1"/>
  <c r="T47" i="30"/>
  <c r="I17" i="31" s="1"/>
  <c r="S47" i="30"/>
  <c r="H17" i="31" s="1"/>
  <c r="R47" i="30"/>
  <c r="G17" i="31" s="1"/>
  <c r="O47" i="30"/>
  <c r="F17" i="31" s="1"/>
  <c r="N47" i="30"/>
  <c r="E17" i="31" s="1"/>
  <c r="M47" i="30"/>
  <c r="D17" i="31" s="1"/>
  <c r="K47" i="30"/>
  <c r="C17" i="31" s="1"/>
  <c r="J47" i="30"/>
  <c r="B17" i="31" s="1"/>
  <c r="AG46" i="30"/>
  <c r="AG47" i="30" s="1"/>
  <c r="V17" i="31" s="1"/>
  <c r="AC46" i="30"/>
  <c r="Y46" i="30"/>
  <c r="U46" i="30"/>
  <c r="AG45" i="30"/>
  <c r="AC45" i="30"/>
  <c r="Y45" i="30"/>
  <c r="Y47" i="30" s="1"/>
  <c r="N17" i="31" s="1"/>
  <c r="U45" i="30"/>
  <c r="U47" i="30" s="1"/>
  <c r="J17" i="31" s="1"/>
  <c r="AF43" i="30"/>
  <c r="U16" i="31" s="1"/>
  <c r="AE43" i="30"/>
  <c r="T16" i="31" s="1"/>
  <c r="AD43" i="30"/>
  <c r="S16" i="31" s="1"/>
  <c r="AB43" i="30"/>
  <c r="Q16" i="31" s="1"/>
  <c r="AA43" i="30"/>
  <c r="P16" i="31" s="1"/>
  <c r="Z43" i="30"/>
  <c r="O16" i="31" s="1"/>
  <c r="X43" i="30"/>
  <c r="M16" i="31" s="1"/>
  <c r="W43" i="30"/>
  <c r="L16" i="31" s="1"/>
  <c r="V43" i="30"/>
  <c r="K16" i="31" s="1"/>
  <c r="T43" i="30"/>
  <c r="I16" i="31" s="1"/>
  <c r="S43" i="30"/>
  <c r="H16" i="31" s="1"/>
  <c r="R43" i="30"/>
  <c r="G16" i="31" s="1"/>
  <c r="O43" i="30"/>
  <c r="F16" i="31" s="1"/>
  <c r="N43" i="30"/>
  <c r="E16" i="31" s="1"/>
  <c r="M43" i="30"/>
  <c r="D16" i="31" s="1"/>
  <c r="K43" i="30"/>
  <c r="J43" i="30"/>
  <c r="B16" i="31" s="1"/>
  <c r="AG42" i="30"/>
  <c r="AC42" i="30"/>
  <c r="Y42" i="30"/>
  <c r="U42" i="30"/>
  <c r="AG41" i="30"/>
  <c r="AC41" i="30"/>
  <c r="AC43" i="30" s="1"/>
  <c r="R16" i="31" s="1"/>
  <c r="Y41" i="30"/>
  <c r="Y43" i="30" s="1"/>
  <c r="N16" i="31" s="1"/>
  <c r="U41" i="30"/>
  <c r="U43" i="30" s="1"/>
  <c r="J16" i="31" s="1"/>
  <c r="AF39" i="30"/>
  <c r="U15" i="31" s="1"/>
  <c r="AE39" i="30"/>
  <c r="T15" i="31" s="1"/>
  <c r="AD39" i="30"/>
  <c r="S15" i="31" s="1"/>
  <c r="AB39" i="30"/>
  <c r="Q15" i="31" s="1"/>
  <c r="AA39" i="30"/>
  <c r="P15" i="31" s="1"/>
  <c r="Z39" i="30"/>
  <c r="O15" i="31" s="1"/>
  <c r="X39" i="30"/>
  <c r="M15" i="31" s="1"/>
  <c r="W39" i="30"/>
  <c r="L15" i="31" s="1"/>
  <c r="V39" i="30"/>
  <c r="T39" i="30"/>
  <c r="I15" i="31" s="1"/>
  <c r="S39" i="30"/>
  <c r="H15" i="31" s="1"/>
  <c r="R39" i="30"/>
  <c r="G15" i="31" s="1"/>
  <c r="O39" i="30"/>
  <c r="F15" i="31" s="1"/>
  <c r="N39" i="30"/>
  <c r="E15" i="31" s="1"/>
  <c r="M39" i="30"/>
  <c r="D15" i="31" s="1"/>
  <c r="K39" i="30"/>
  <c r="C15" i="31" s="1"/>
  <c r="J39" i="30"/>
  <c r="B15" i="31" s="1"/>
  <c r="AG38" i="30"/>
  <c r="AC38" i="30"/>
  <c r="Y38" i="30"/>
  <c r="U38" i="30"/>
  <c r="AG37" i="30"/>
  <c r="AG39" i="30" s="1"/>
  <c r="V15" i="31" s="1"/>
  <c r="AC37" i="30"/>
  <c r="AC39" i="30" s="1"/>
  <c r="R15" i="31" s="1"/>
  <c r="Y37" i="30"/>
  <c r="U37" i="30"/>
  <c r="AF35" i="30"/>
  <c r="U14" i="31" s="1"/>
  <c r="AE35" i="30"/>
  <c r="T14" i="31" s="1"/>
  <c r="AD35" i="30"/>
  <c r="S14" i="31" s="1"/>
  <c r="AB35" i="30"/>
  <c r="Q14" i="31" s="1"/>
  <c r="AA35" i="30"/>
  <c r="P14" i="31" s="1"/>
  <c r="Z35" i="30"/>
  <c r="O14" i="31" s="1"/>
  <c r="X35" i="30"/>
  <c r="M14" i="31" s="1"/>
  <c r="W35" i="30"/>
  <c r="L14" i="31" s="1"/>
  <c r="V35" i="30"/>
  <c r="K14" i="31" s="1"/>
  <c r="T35" i="30"/>
  <c r="I14" i="31" s="1"/>
  <c r="S35" i="30"/>
  <c r="H14" i="31" s="1"/>
  <c r="R35" i="30"/>
  <c r="G14" i="31" s="1"/>
  <c r="O35" i="30"/>
  <c r="F14" i="31" s="1"/>
  <c r="N35" i="30"/>
  <c r="E14" i="31" s="1"/>
  <c r="M35" i="30"/>
  <c r="D14" i="31" s="1"/>
  <c r="K35" i="30"/>
  <c r="C14" i="31" s="1"/>
  <c r="J35" i="30"/>
  <c r="B14" i="31" s="1"/>
  <c r="AG34" i="30"/>
  <c r="AH34" i="30" s="1"/>
  <c r="AI34" i="30" s="1"/>
  <c r="AC34" i="30"/>
  <c r="Y34" i="30"/>
  <c r="U34" i="30"/>
  <c r="AG33" i="30"/>
  <c r="AC33" i="30"/>
  <c r="AC35" i="30" s="1"/>
  <c r="R14" i="31" s="1"/>
  <c r="Y33" i="30"/>
  <c r="Y35" i="30" s="1"/>
  <c r="N14" i="31" s="1"/>
  <c r="U33" i="30"/>
  <c r="AH33" i="30" s="1"/>
  <c r="AI33" i="30" s="1"/>
  <c r="AF31" i="30"/>
  <c r="U13" i="31" s="1"/>
  <c r="AE31" i="30"/>
  <c r="T13" i="31" s="1"/>
  <c r="AD31" i="30"/>
  <c r="S13" i="31" s="1"/>
  <c r="AB31" i="30"/>
  <c r="Q13" i="31" s="1"/>
  <c r="AA31" i="30"/>
  <c r="P13" i="31" s="1"/>
  <c r="Z31" i="30"/>
  <c r="O13" i="31" s="1"/>
  <c r="X31" i="30"/>
  <c r="M13" i="31" s="1"/>
  <c r="W31" i="30"/>
  <c r="L13" i="31" s="1"/>
  <c r="V31" i="30"/>
  <c r="T31" i="30"/>
  <c r="I13" i="31" s="1"/>
  <c r="S31" i="30"/>
  <c r="H13" i="31" s="1"/>
  <c r="R31" i="30"/>
  <c r="G13" i="31" s="1"/>
  <c r="O31" i="30"/>
  <c r="F13" i="31" s="1"/>
  <c r="N31" i="30"/>
  <c r="E13" i="31" s="1"/>
  <c r="M31" i="30"/>
  <c r="D13" i="31" s="1"/>
  <c r="K31" i="30"/>
  <c r="C13" i="31" s="1"/>
  <c r="J31" i="30"/>
  <c r="B13" i="31" s="1"/>
  <c r="AG30" i="30"/>
  <c r="AG31" i="30" s="1"/>
  <c r="V13" i="31" s="1"/>
  <c r="AC30" i="30"/>
  <c r="Y30" i="30"/>
  <c r="Y31" i="30" s="1"/>
  <c r="N13" i="31" s="1"/>
  <c r="U30" i="30"/>
  <c r="AH29" i="30"/>
  <c r="AG29" i="30"/>
  <c r="AC29" i="30"/>
  <c r="Y29" i="30"/>
  <c r="U29" i="30"/>
  <c r="AF27" i="30"/>
  <c r="U12" i="31" s="1"/>
  <c r="AE27" i="30"/>
  <c r="T12" i="31" s="1"/>
  <c r="AD27" i="30"/>
  <c r="AB27" i="30"/>
  <c r="Q12" i="31" s="1"/>
  <c r="AA27" i="30"/>
  <c r="P12" i="31" s="1"/>
  <c r="Z27" i="30"/>
  <c r="O12" i="31" s="1"/>
  <c r="X27" i="30"/>
  <c r="M12" i="31" s="1"/>
  <c r="W27" i="30"/>
  <c r="L12" i="31" s="1"/>
  <c r="V27" i="30"/>
  <c r="K12" i="31" s="1"/>
  <c r="T27" i="30"/>
  <c r="I12" i="31" s="1"/>
  <c r="S27" i="30"/>
  <c r="H12" i="31" s="1"/>
  <c r="R27" i="30"/>
  <c r="G12" i="31" s="1"/>
  <c r="O27" i="30"/>
  <c r="F12" i="31" s="1"/>
  <c r="N27" i="30"/>
  <c r="E12" i="31" s="1"/>
  <c r="M27" i="30"/>
  <c r="D12" i="31" s="1"/>
  <c r="K27" i="30"/>
  <c r="C12" i="31" s="1"/>
  <c r="J27" i="30"/>
  <c r="B12" i="31" s="1"/>
  <c r="AG26" i="30"/>
  <c r="AG27" i="30" s="1"/>
  <c r="V12" i="31" s="1"/>
  <c r="AC26" i="30"/>
  <c r="Y26" i="30"/>
  <c r="U26" i="30"/>
  <c r="AG25" i="30"/>
  <c r="AC25" i="30"/>
  <c r="Y25" i="30"/>
  <c r="Y27" i="30" s="1"/>
  <c r="N12" i="31" s="1"/>
  <c r="U25" i="30"/>
  <c r="U27" i="30" s="1"/>
  <c r="J12" i="31" s="1"/>
  <c r="AF23" i="30"/>
  <c r="U11" i="31" s="1"/>
  <c r="AE23" i="30"/>
  <c r="AD23" i="30"/>
  <c r="S11" i="31" s="1"/>
  <c r="AB23" i="30"/>
  <c r="Q11" i="31" s="1"/>
  <c r="AA23" i="30"/>
  <c r="P11" i="31" s="1"/>
  <c r="Z23" i="30"/>
  <c r="O11" i="31" s="1"/>
  <c r="X23" i="30"/>
  <c r="M11" i="31" s="1"/>
  <c r="W23" i="30"/>
  <c r="V23" i="30"/>
  <c r="K11" i="31" s="1"/>
  <c r="T23" i="30"/>
  <c r="I11" i="31" s="1"/>
  <c r="S23" i="30"/>
  <c r="H11" i="31" s="1"/>
  <c r="R23" i="30"/>
  <c r="G11" i="31" s="1"/>
  <c r="O23" i="30"/>
  <c r="F11" i="31" s="1"/>
  <c r="N23" i="30"/>
  <c r="E11" i="31" s="1"/>
  <c r="M23" i="30"/>
  <c r="K23" i="30"/>
  <c r="C11" i="31" s="1"/>
  <c r="J23" i="30"/>
  <c r="B11" i="31" s="1"/>
  <c r="AG22" i="30"/>
  <c r="AC22" i="30"/>
  <c r="Y22" i="30"/>
  <c r="U22" i="30"/>
  <c r="AG21" i="30"/>
  <c r="AG23" i="30" s="1"/>
  <c r="V11" i="31" s="1"/>
  <c r="AC21" i="30"/>
  <c r="AC23" i="30" s="1"/>
  <c r="R11" i="31" s="1"/>
  <c r="Y21" i="30"/>
  <c r="Y23" i="30" s="1"/>
  <c r="N11" i="31" s="1"/>
  <c r="U21" i="30"/>
  <c r="AF19" i="30"/>
  <c r="U10" i="31" s="1"/>
  <c r="AE19" i="30"/>
  <c r="T10" i="31" s="1"/>
  <c r="AD19" i="30"/>
  <c r="AB19" i="30"/>
  <c r="Q10" i="31" s="1"/>
  <c r="AA19" i="30"/>
  <c r="P10" i="31" s="1"/>
  <c r="Z19" i="30"/>
  <c r="O10" i="31" s="1"/>
  <c r="X19" i="30"/>
  <c r="M10" i="31" s="1"/>
  <c r="W19" i="30"/>
  <c r="L10" i="31" s="1"/>
  <c r="V19" i="30"/>
  <c r="K10" i="31" s="1"/>
  <c r="T19" i="30"/>
  <c r="I10" i="31" s="1"/>
  <c r="S19" i="30"/>
  <c r="H10" i="31" s="1"/>
  <c r="R19" i="30"/>
  <c r="G10" i="31" s="1"/>
  <c r="O19" i="30"/>
  <c r="F10" i="31" s="1"/>
  <c r="N19" i="30"/>
  <c r="E10" i="31" s="1"/>
  <c r="M19" i="30"/>
  <c r="D10" i="31" s="1"/>
  <c r="K19" i="30"/>
  <c r="J19" i="30"/>
  <c r="B10" i="31" s="1"/>
  <c r="AG18" i="30"/>
  <c r="AC18" i="30"/>
  <c r="Y18" i="30"/>
  <c r="AH18" i="30" s="1"/>
  <c r="AI18" i="30" s="1"/>
  <c r="U18" i="30"/>
  <c r="AG17" i="30"/>
  <c r="AC17" i="30"/>
  <c r="AC19" i="30" s="1"/>
  <c r="R10" i="31" s="1"/>
  <c r="Y17" i="30"/>
  <c r="U17" i="30"/>
  <c r="AH17" i="30" s="1"/>
  <c r="AI17" i="30" s="1"/>
  <c r="AF15" i="30"/>
  <c r="U9" i="31" s="1"/>
  <c r="AE15" i="30"/>
  <c r="T9" i="31" s="1"/>
  <c r="AD15" i="30"/>
  <c r="S9" i="31" s="1"/>
  <c r="AB15" i="30"/>
  <c r="Q9" i="31" s="1"/>
  <c r="AA15" i="30"/>
  <c r="P9" i="31" s="1"/>
  <c r="Z15" i="30"/>
  <c r="O9" i="31" s="1"/>
  <c r="X15" i="30"/>
  <c r="M9" i="31" s="1"/>
  <c r="W15" i="30"/>
  <c r="L9" i="31" s="1"/>
  <c r="V15" i="30"/>
  <c r="K9" i="31" s="1"/>
  <c r="T15" i="30"/>
  <c r="I9" i="31" s="1"/>
  <c r="S15" i="30"/>
  <c r="H9" i="31" s="1"/>
  <c r="R15" i="30"/>
  <c r="G9" i="31" s="1"/>
  <c r="O15" i="30"/>
  <c r="F9" i="31" s="1"/>
  <c r="N15" i="30"/>
  <c r="E9" i="31" s="1"/>
  <c r="M15" i="30"/>
  <c r="D9" i="31" s="1"/>
  <c r="K15" i="30"/>
  <c r="C9" i="31" s="1"/>
  <c r="J15" i="30"/>
  <c r="B9" i="31" s="1"/>
  <c r="AG14" i="30"/>
  <c r="AC14" i="30"/>
  <c r="Y14" i="30"/>
  <c r="U14" i="30"/>
  <c r="AH14" i="30" s="1"/>
  <c r="AI14" i="30" s="1"/>
  <c r="AG13" i="30"/>
  <c r="AC13" i="30"/>
  <c r="AC15" i="30" s="1"/>
  <c r="R9" i="31" s="1"/>
  <c r="Y13" i="30"/>
  <c r="Y15" i="30" s="1"/>
  <c r="N9" i="31" s="1"/>
  <c r="U13" i="30"/>
  <c r="AF11" i="30"/>
  <c r="U8" i="31" s="1"/>
  <c r="AE11" i="30"/>
  <c r="T8" i="31" s="1"/>
  <c r="AD11" i="30"/>
  <c r="AB11" i="30"/>
  <c r="Q8" i="31" s="1"/>
  <c r="AA11" i="30"/>
  <c r="P8" i="31" s="1"/>
  <c r="Z11" i="30"/>
  <c r="O8" i="31" s="1"/>
  <c r="Y11" i="30"/>
  <c r="X11" i="30"/>
  <c r="M8" i="31" s="1"/>
  <c r="W11" i="30"/>
  <c r="L8" i="31" s="1"/>
  <c r="V11" i="30"/>
  <c r="K8" i="31" s="1"/>
  <c r="T11" i="30"/>
  <c r="I8" i="31" s="1"/>
  <c r="S11" i="30"/>
  <c r="H8" i="31" s="1"/>
  <c r="R11" i="30"/>
  <c r="G8" i="31" s="1"/>
  <c r="O11" i="30"/>
  <c r="N11" i="30"/>
  <c r="E8" i="31" s="1"/>
  <c r="M11" i="30"/>
  <c r="D8" i="31" s="1"/>
  <c r="K11" i="30"/>
  <c r="J11" i="30"/>
  <c r="B8" i="31" s="1"/>
  <c r="AG10" i="30"/>
  <c r="AC10" i="30"/>
  <c r="Y10" i="30"/>
  <c r="U10" i="30"/>
  <c r="AG9" i="30"/>
  <c r="AC9" i="30"/>
  <c r="Y9" i="30"/>
  <c r="U9" i="30"/>
  <c r="C18" i="29"/>
  <c r="Y17" i="29"/>
  <c r="A5" i="29"/>
  <c r="A24" i="29" s="1"/>
  <c r="A198" i="28"/>
  <c r="AF197" i="28"/>
  <c r="U23" i="29" s="1"/>
  <c r="AE197" i="28"/>
  <c r="T23" i="29" s="1"/>
  <c r="AD197" i="28"/>
  <c r="S23" i="29" s="1"/>
  <c r="AB197" i="28"/>
  <c r="Q23" i="29" s="1"/>
  <c r="AA197" i="28"/>
  <c r="P23" i="29" s="1"/>
  <c r="Z197" i="28"/>
  <c r="O23" i="29" s="1"/>
  <c r="X197" i="28"/>
  <c r="M23" i="29" s="1"/>
  <c r="W197" i="28"/>
  <c r="L23" i="29" s="1"/>
  <c r="V197" i="28"/>
  <c r="K23" i="29" s="1"/>
  <c r="T197" i="28"/>
  <c r="I23" i="29" s="1"/>
  <c r="S197" i="28"/>
  <c r="H23" i="29" s="1"/>
  <c r="R197" i="28"/>
  <c r="G23" i="29" s="1"/>
  <c r="O197" i="28"/>
  <c r="F23" i="29" s="1"/>
  <c r="N197" i="28"/>
  <c r="E23" i="29" s="1"/>
  <c r="M197" i="28"/>
  <c r="D23" i="29" s="1"/>
  <c r="K197" i="28"/>
  <c r="C23" i="29" s="1"/>
  <c r="J197" i="28"/>
  <c r="B23" i="29" s="1"/>
  <c r="AG196" i="28"/>
  <c r="AC196" i="28"/>
  <c r="Y196" i="28"/>
  <c r="U196" i="28"/>
  <c r="AG195" i="28"/>
  <c r="AG197" i="28" s="1"/>
  <c r="V23" i="29" s="1"/>
  <c r="AC195" i="28"/>
  <c r="AC197" i="28" s="1"/>
  <c r="R23" i="29" s="1"/>
  <c r="Y195" i="28"/>
  <c r="Y197" i="28" s="1"/>
  <c r="N23" i="29" s="1"/>
  <c r="U195" i="28"/>
  <c r="U197" i="28" s="1"/>
  <c r="J23" i="29" s="1"/>
  <c r="U22" i="29"/>
  <c r="AE193" i="28"/>
  <c r="T22" i="29" s="1"/>
  <c r="AD193" i="28"/>
  <c r="S22" i="29" s="1"/>
  <c r="AB193" i="28"/>
  <c r="Q22" i="29" s="1"/>
  <c r="AA193" i="28"/>
  <c r="P22" i="29" s="1"/>
  <c r="Z193" i="28"/>
  <c r="O22" i="29" s="1"/>
  <c r="X193" i="28"/>
  <c r="M22" i="29" s="1"/>
  <c r="W193" i="28"/>
  <c r="L22" i="29" s="1"/>
  <c r="V193" i="28"/>
  <c r="K22" i="29" s="1"/>
  <c r="T193" i="28"/>
  <c r="I22" i="29" s="1"/>
  <c r="S193" i="28"/>
  <c r="H22" i="29" s="1"/>
  <c r="R193" i="28"/>
  <c r="G22" i="29" s="1"/>
  <c r="O193" i="28"/>
  <c r="F22" i="29" s="1"/>
  <c r="N193" i="28"/>
  <c r="E22" i="29" s="1"/>
  <c r="M193" i="28"/>
  <c r="D22" i="29" s="1"/>
  <c r="C22" i="29"/>
  <c r="B22" i="29"/>
  <c r="AC189" i="28"/>
  <c r="Y189" i="28"/>
  <c r="U189" i="28"/>
  <c r="AH189" i="28" s="1"/>
  <c r="AI189" i="28" s="1"/>
  <c r="AG188" i="28"/>
  <c r="AG193" i="28" s="1"/>
  <c r="AC188" i="28"/>
  <c r="AC193" i="28" s="1"/>
  <c r="R22" i="29" s="1"/>
  <c r="Y188" i="28"/>
  <c r="Y193" i="28" s="1"/>
  <c r="N22" i="29" s="1"/>
  <c r="U188" i="28"/>
  <c r="AE186" i="28"/>
  <c r="T21" i="29" s="1"/>
  <c r="AD186" i="28"/>
  <c r="S21" i="29" s="1"/>
  <c r="AB186" i="28"/>
  <c r="Q21" i="29" s="1"/>
  <c r="AA186" i="28"/>
  <c r="P21" i="29" s="1"/>
  <c r="Z186" i="28"/>
  <c r="O21" i="29" s="1"/>
  <c r="X186" i="28"/>
  <c r="M21" i="29" s="1"/>
  <c r="W186" i="28"/>
  <c r="L21" i="29" s="1"/>
  <c r="V186" i="28"/>
  <c r="K21" i="29" s="1"/>
  <c r="T186" i="28"/>
  <c r="I21" i="29" s="1"/>
  <c r="S186" i="28"/>
  <c r="H21" i="29" s="1"/>
  <c r="R186" i="28"/>
  <c r="G21" i="29" s="1"/>
  <c r="O186" i="28"/>
  <c r="F21" i="29" s="1"/>
  <c r="N186" i="28"/>
  <c r="E21" i="29" s="1"/>
  <c r="M186" i="28"/>
  <c r="D21" i="29" s="1"/>
  <c r="C21" i="29"/>
  <c r="J186" i="28"/>
  <c r="AG168" i="28"/>
  <c r="AC168" i="28"/>
  <c r="Y168" i="28"/>
  <c r="U168" i="28"/>
  <c r="AG167" i="28"/>
  <c r="AC167" i="28"/>
  <c r="AC186" i="28" s="1"/>
  <c r="R21" i="29" s="1"/>
  <c r="Y167" i="28"/>
  <c r="Y186" i="28" s="1"/>
  <c r="N21" i="29" s="1"/>
  <c r="U167" i="28"/>
  <c r="AH167" i="28" s="1"/>
  <c r="U20" i="29"/>
  <c r="AE165" i="28"/>
  <c r="T20" i="29" s="1"/>
  <c r="AD165" i="28"/>
  <c r="S20" i="29" s="1"/>
  <c r="AB165" i="28"/>
  <c r="Q20" i="29" s="1"/>
  <c r="AA165" i="28"/>
  <c r="P20" i="29" s="1"/>
  <c r="Z165" i="28"/>
  <c r="O20" i="29" s="1"/>
  <c r="X165" i="28"/>
  <c r="M20" i="29" s="1"/>
  <c r="W165" i="28"/>
  <c r="L20" i="29" s="1"/>
  <c r="V165" i="28"/>
  <c r="K20" i="29" s="1"/>
  <c r="T165" i="28"/>
  <c r="I20" i="29" s="1"/>
  <c r="S165" i="28"/>
  <c r="H20" i="29" s="1"/>
  <c r="R165" i="28"/>
  <c r="G20" i="29" s="1"/>
  <c r="O165" i="28"/>
  <c r="F20" i="29" s="1"/>
  <c r="N165" i="28"/>
  <c r="E20" i="29" s="1"/>
  <c r="M165" i="28"/>
  <c r="D20" i="29" s="1"/>
  <c r="C20" i="29"/>
  <c r="J165" i="28"/>
  <c r="B20" i="29" s="1"/>
  <c r="AG158" i="28"/>
  <c r="AC158" i="28"/>
  <c r="Y158" i="28"/>
  <c r="U158" i="28"/>
  <c r="AH158" i="28" s="1"/>
  <c r="AG157" i="28"/>
  <c r="AG165" i="28" s="1"/>
  <c r="AC157" i="28"/>
  <c r="AC165" i="28" s="1"/>
  <c r="R20" i="29" s="1"/>
  <c r="Y157" i="28"/>
  <c r="Y165" i="28" s="1"/>
  <c r="N20" i="29" s="1"/>
  <c r="U157" i="28"/>
  <c r="U165" i="28" s="1"/>
  <c r="J20" i="29" s="1"/>
  <c r="AF155" i="28"/>
  <c r="U19" i="29" s="1"/>
  <c r="AE155" i="28"/>
  <c r="T19" i="29" s="1"/>
  <c r="AD155" i="28"/>
  <c r="S19" i="29" s="1"/>
  <c r="AB155" i="28"/>
  <c r="Q19" i="29" s="1"/>
  <c r="AA155" i="28"/>
  <c r="P19" i="29" s="1"/>
  <c r="Z155" i="28"/>
  <c r="O19" i="29" s="1"/>
  <c r="X155" i="28"/>
  <c r="M19" i="29" s="1"/>
  <c r="W155" i="28"/>
  <c r="L19" i="29" s="1"/>
  <c r="V155" i="28"/>
  <c r="K19" i="29" s="1"/>
  <c r="T155" i="28"/>
  <c r="I19" i="29" s="1"/>
  <c r="S155" i="28"/>
  <c r="H19" i="29" s="1"/>
  <c r="R155" i="28"/>
  <c r="G19" i="29" s="1"/>
  <c r="O155" i="28"/>
  <c r="F19" i="29" s="1"/>
  <c r="N155" i="28"/>
  <c r="E19" i="29" s="1"/>
  <c r="M155" i="28"/>
  <c r="D19" i="29" s="1"/>
  <c r="K155" i="28"/>
  <c r="C19" i="29" s="1"/>
  <c r="J155" i="28"/>
  <c r="B19" i="29" s="1"/>
  <c r="AG154" i="28"/>
  <c r="AC154" i="28"/>
  <c r="Y154" i="28"/>
  <c r="U154" i="28"/>
  <c r="AG153" i="28"/>
  <c r="AG155" i="28" s="1"/>
  <c r="V19" i="29" s="1"/>
  <c r="AC153" i="28"/>
  <c r="Y153" i="28"/>
  <c r="Y155" i="28" s="1"/>
  <c r="N19" i="29" s="1"/>
  <c r="U153" i="28"/>
  <c r="U18" i="29"/>
  <c r="AE151" i="28"/>
  <c r="T18" i="29" s="1"/>
  <c r="AD151" i="28"/>
  <c r="S18" i="29" s="1"/>
  <c r="AB151" i="28"/>
  <c r="Q18" i="29" s="1"/>
  <c r="AA151" i="28"/>
  <c r="P18" i="29" s="1"/>
  <c r="Z151" i="28"/>
  <c r="O18" i="29" s="1"/>
  <c r="X151" i="28"/>
  <c r="M18" i="29" s="1"/>
  <c r="W151" i="28"/>
  <c r="L18" i="29" s="1"/>
  <c r="V151" i="28"/>
  <c r="K18" i="29" s="1"/>
  <c r="T151" i="28"/>
  <c r="I18" i="29" s="1"/>
  <c r="S151" i="28"/>
  <c r="H18" i="29" s="1"/>
  <c r="R151" i="28"/>
  <c r="G18" i="29" s="1"/>
  <c r="O151" i="28"/>
  <c r="F18" i="29" s="1"/>
  <c r="N151" i="28"/>
  <c r="E18" i="29" s="1"/>
  <c r="M151" i="28"/>
  <c r="D18" i="29" s="1"/>
  <c r="J151" i="28"/>
  <c r="B18" i="29" s="1"/>
  <c r="AG149" i="28"/>
  <c r="AC149" i="28"/>
  <c r="Y149" i="28"/>
  <c r="U149" i="28"/>
  <c r="AH149" i="28" s="1"/>
  <c r="AI149" i="28" s="1"/>
  <c r="AG148" i="28"/>
  <c r="AC148" i="28"/>
  <c r="Y148" i="28"/>
  <c r="Y151" i="28" s="1"/>
  <c r="N18" i="29" s="1"/>
  <c r="U148" i="28"/>
  <c r="U17" i="29"/>
  <c r="AE146" i="28"/>
  <c r="T17" i="29" s="1"/>
  <c r="AD146" i="28"/>
  <c r="S17" i="29" s="1"/>
  <c r="AB146" i="28"/>
  <c r="Q17" i="29" s="1"/>
  <c r="AA146" i="28"/>
  <c r="P17" i="29" s="1"/>
  <c r="Z146" i="28"/>
  <c r="O17" i="29" s="1"/>
  <c r="X146" i="28"/>
  <c r="M17" i="29" s="1"/>
  <c r="W146" i="28"/>
  <c r="L17" i="29" s="1"/>
  <c r="V146" i="28"/>
  <c r="K17" i="29" s="1"/>
  <c r="T146" i="28"/>
  <c r="I17" i="29" s="1"/>
  <c r="S146" i="28"/>
  <c r="H17" i="29" s="1"/>
  <c r="R146" i="28"/>
  <c r="G17" i="29" s="1"/>
  <c r="O146" i="28"/>
  <c r="F17" i="29" s="1"/>
  <c r="N146" i="28"/>
  <c r="E17" i="29" s="1"/>
  <c r="M146" i="28"/>
  <c r="D17" i="29" s="1"/>
  <c r="C17" i="29"/>
  <c r="J146" i="28"/>
  <c r="AG139" i="28"/>
  <c r="AC139" i="28"/>
  <c r="Y139" i="28"/>
  <c r="U139" i="28"/>
  <c r="AH139" i="28" s="1"/>
  <c r="AG138" i="28"/>
  <c r="AC138" i="28"/>
  <c r="AC146" i="28" s="1"/>
  <c r="R17" i="29" s="1"/>
  <c r="Y138" i="28"/>
  <c r="Y146" i="28" s="1"/>
  <c r="N17" i="29" s="1"/>
  <c r="U138" i="28"/>
  <c r="U16" i="29"/>
  <c r="AE136" i="28"/>
  <c r="T16" i="29" s="1"/>
  <c r="AD136" i="28"/>
  <c r="S16" i="29" s="1"/>
  <c r="AB136" i="28"/>
  <c r="Q16" i="29" s="1"/>
  <c r="AA136" i="28"/>
  <c r="P16" i="29" s="1"/>
  <c r="Z136" i="28"/>
  <c r="O16" i="29" s="1"/>
  <c r="X136" i="28"/>
  <c r="M16" i="29" s="1"/>
  <c r="W136" i="28"/>
  <c r="L16" i="29" s="1"/>
  <c r="V136" i="28"/>
  <c r="K16" i="29" s="1"/>
  <c r="T136" i="28"/>
  <c r="I16" i="29" s="1"/>
  <c r="S136" i="28"/>
  <c r="H16" i="29" s="1"/>
  <c r="R136" i="28"/>
  <c r="G16" i="29" s="1"/>
  <c r="O136" i="28"/>
  <c r="F16" i="29" s="1"/>
  <c r="N136" i="28"/>
  <c r="E16" i="29" s="1"/>
  <c r="M136" i="28"/>
  <c r="D16" i="29" s="1"/>
  <c r="C16" i="29"/>
  <c r="C24" i="29" s="1"/>
  <c r="J136" i="28"/>
  <c r="B16" i="29" s="1"/>
  <c r="AG117" i="28"/>
  <c r="AC117" i="28"/>
  <c r="Y117" i="28"/>
  <c r="U117" i="28"/>
  <c r="AH117" i="28" s="1"/>
  <c r="AG116" i="28"/>
  <c r="AC116" i="28"/>
  <c r="AC136" i="28" s="1"/>
  <c r="R16" i="29" s="1"/>
  <c r="Y116" i="28"/>
  <c r="Y136" i="28" s="1"/>
  <c r="N16" i="29" s="1"/>
  <c r="U116" i="28"/>
  <c r="U136" i="28" s="1"/>
  <c r="J16" i="29" s="1"/>
  <c r="U15" i="29"/>
  <c r="AE114" i="28"/>
  <c r="T15" i="29" s="1"/>
  <c r="AD114" i="28"/>
  <c r="S15" i="29" s="1"/>
  <c r="AB114" i="28"/>
  <c r="Q15" i="29" s="1"/>
  <c r="AA114" i="28"/>
  <c r="P15" i="29" s="1"/>
  <c r="Z114" i="28"/>
  <c r="O15" i="29" s="1"/>
  <c r="X114" i="28"/>
  <c r="M15" i="29" s="1"/>
  <c r="W114" i="28"/>
  <c r="L15" i="29" s="1"/>
  <c r="V114" i="28"/>
  <c r="K15" i="29" s="1"/>
  <c r="T114" i="28"/>
  <c r="I15" i="29" s="1"/>
  <c r="S114" i="28"/>
  <c r="H15" i="29" s="1"/>
  <c r="R114" i="28"/>
  <c r="G15" i="29" s="1"/>
  <c r="O114" i="28"/>
  <c r="F15" i="29" s="1"/>
  <c r="N114" i="28"/>
  <c r="E15" i="29" s="1"/>
  <c r="M114" i="28"/>
  <c r="D15" i="29" s="1"/>
  <c r="C15" i="29"/>
  <c r="AG103" i="28"/>
  <c r="AC103" i="28"/>
  <c r="Y103" i="28"/>
  <c r="U103" i="28"/>
  <c r="AH103" i="28" s="1"/>
  <c r="AG102" i="28"/>
  <c r="AG114" i="28" s="1"/>
  <c r="AC102" i="28"/>
  <c r="AC114" i="28" s="1"/>
  <c r="R15" i="29" s="1"/>
  <c r="Y102" i="28"/>
  <c r="Y114" i="28" s="1"/>
  <c r="N15" i="29" s="1"/>
  <c r="U102" i="28"/>
  <c r="AE100" i="28"/>
  <c r="T14" i="29" s="1"/>
  <c r="AD100" i="28"/>
  <c r="S14" i="29" s="1"/>
  <c r="AB100" i="28"/>
  <c r="Q14" i="29" s="1"/>
  <c r="AA100" i="28"/>
  <c r="P14" i="29" s="1"/>
  <c r="Z100" i="28"/>
  <c r="O14" i="29" s="1"/>
  <c r="X100" i="28"/>
  <c r="M14" i="29" s="1"/>
  <c r="W100" i="28"/>
  <c r="L14" i="29" s="1"/>
  <c r="V100" i="28"/>
  <c r="K14" i="29" s="1"/>
  <c r="T100" i="28"/>
  <c r="I14" i="29" s="1"/>
  <c r="S100" i="28"/>
  <c r="H14" i="29" s="1"/>
  <c r="R100" i="28"/>
  <c r="G14" i="29" s="1"/>
  <c r="O100" i="28"/>
  <c r="F14" i="29" s="1"/>
  <c r="N100" i="28"/>
  <c r="E14" i="29" s="1"/>
  <c r="M100" i="28"/>
  <c r="D14" i="29" s="1"/>
  <c r="C14" i="29"/>
  <c r="B14" i="29"/>
  <c r="AG79" i="28"/>
  <c r="AC79" i="28"/>
  <c r="Y79" i="28"/>
  <c r="U79" i="28"/>
  <c r="AH79" i="28" s="1"/>
  <c r="AI79" i="28" s="1"/>
  <c r="AG78" i="28"/>
  <c r="AC78" i="28"/>
  <c r="AC100" i="28" s="1"/>
  <c r="R14" i="29" s="1"/>
  <c r="Y78" i="28"/>
  <c r="Y100" i="28" s="1"/>
  <c r="N14" i="29" s="1"/>
  <c r="U78" i="28"/>
  <c r="U13" i="29"/>
  <c r="AE76" i="28"/>
  <c r="T13" i="29" s="1"/>
  <c r="AD76" i="28"/>
  <c r="S13" i="29" s="1"/>
  <c r="AB76" i="28"/>
  <c r="Q13" i="29" s="1"/>
  <c r="AA76" i="28"/>
  <c r="P13" i="29" s="1"/>
  <c r="Z76" i="28"/>
  <c r="O13" i="29" s="1"/>
  <c r="X76" i="28"/>
  <c r="M13" i="29" s="1"/>
  <c r="W76" i="28"/>
  <c r="L13" i="29" s="1"/>
  <c r="V76" i="28"/>
  <c r="K13" i="29" s="1"/>
  <c r="T76" i="28"/>
  <c r="I13" i="29" s="1"/>
  <c r="S76" i="28"/>
  <c r="H13" i="29" s="1"/>
  <c r="R76" i="28"/>
  <c r="G13" i="29" s="1"/>
  <c r="O76" i="28"/>
  <c r="F13" i="29" s="1"/>
  <c r="N76" i="28"/>
  <c r="E13" i="29" s="1"/>
  <c r="M76" i="28"/>
  <c r="D13" i="29" s="1"/>
  <c r="C13" i="29"/>
  <c r="B13" i="29"/>
  <c r="AG52" i="28"/>
  <c r="AC52" i="28"/>
  <c r="Y52" i="28"/>
  <c r="U52" i="28"/>
  <c r="AG51" i="28"/>
  <c r="AG76" i="28" s="1"/>
  <c r="AC51" i="28"/>
  <c r="AC76" i="28" s="1"/>
  <c r="R13" i="29" s="1"/>
  <c r="Y51" i="28"/>
  <c r="U51" i="28"/>
  <c r="U76" i="28" s="1"/>
  <c r="J13" i="29" s="1"/>
  <c r="U12" i="29"/>
  <c r="AE49" i="28"/>
  <c r="T12" i="29" s="1"/>
  <c r="AD49" i="28"/>
  <c r="S12" i="29" s="1"/>
  <c r="AB49" i="28"/>
  <c r="Q12" i="29" s="1"/>
  <c r="AA49" i="28"/>
  <c r="P12" i="29" s="1"/>
  <c r="Z49" i="28"/>
  <c r="O12" i="29" s="1"/>
  <c r="X49" i="28"/>
  <c r="M12" i="29" s="1"/>
  <c r="W49" i="28"/>
  <c r="L12" i="29" s="1"/>
  <c r="V49" i="28"/>
  <c r="K12" i="29" s="1"/>
  <c r="T49" i="28"/>
  <c r="I12" i="29" s="1"/>
  <c r="S49" i="28"/>
  <c r="H12" i="29" s="1"/>
  <c r="R49" i="28"/>
  <c r="G12" i="29" s="1"/>
  <c r="O49" i="28"/>
  <c r="F12" i="29" s="1"/>
  <c r="N49" i="28"/>
  <c r="E12" i="29" s="1"/>
  <c r="M49" i="28"/>
  <c r="D12" i="29" s="1"/>
  <c r="C12" i="29"/>
  <c r="B12" i="29"/>
  <c r="AG29" i="28"/>
  <c r="AC29" i="28"/>
  <c r="Y29" i="28"/>
  <c r="U29" i="28"/>
  <c r="U11" i="29"/>
  <c r="AE27" i="28"/>
  <c r="T11" i="29" s="1"/>
  <c r="AD27" i="28"/>
  <c r="S11" i="29" s="1"/>
  <c r="AB27" i="28"/>
  <c r="Q11" i="29" s="1"/>
  <c r="AA27" i="28"/>
  <c r="P11" i="29" s="1"/>
  <c r="Z27" i="28"/>
  <c r="O11" i="29" s="1"/>
  <c r="X27" i="28"/>
  <c r="M11" i="29" s="1"/>
  <c r="W27" i="28"/>
  <c r="L11" i="29" s="1"/>
  <c r="V27" i="28"/>
  <c r="K11" i="29" s="1"/>
  <c r="T27" i="28"/>
  <c r="I11" i="29" s="1"/>
  <c r="S27" i="28"/>
  <c r="H11" i="29" s="1"/>
  <c r="R27" i="28"/>
  <c r="G11" i="29" s="1"/>
  <c r="O27" i="28"/>
  <c r="F11" i="29" s="1"/>
  <c r="N27" i="28"/>
  <c r="E11" i="29" s="1"/>
  <c r="M27" i="28"/>
  <c r="D11" i="29" s="1"/>
  <c r="C11" i="29"/>
  <c r="B11" i="29"/>
  <c r="AC22" i="28"/>
  <c r="Y22" i="28"/>
  <c r="U22" i="28"/>
  <c r="AH22" i="28" s="1"/>
  <c r="AI22" i="28" s="1"/>
  <c r="AG21" i="28"/>
  <c r="AG27" i="28" s="1"/>
  <c r="AC21" i="28"/>
  <c r="AC27" i="28" s="1"/>
  <c r="R11" i="29" s="1"/>
  <c r="Y21" i="28"/>
  <c r="Y27" i="28" s="1"/>
  <c r="N11" i="29" s="1"/>
  <c r="U21" i="28"/>
  <c r="AF19" i="28"/>
  <c r="U10" i="29" s="1"/>
  <c r="AE19" i="28"/>
  <c r="T10" i="29" s="1"/>
  <c r="AD19" i="28"/>
  <c r="S10" i="29" s="1"/>
  <c r="AB19" i="28"/>
  <c r="Q10" i="29" s="1"/>
  <c r="AA19" i="28"/>
  <c r="P10" i="29" s="1"/>
  <c r="Z19" i="28"/>
  <c r="O10" i="29" s="1"/>
  <c r="X19" i="28"/>
  <c r="M10" i="29" s="1"/>
  <c r="W19" i="28"/>
  <c r="L10" i="29" s="1"/>
  <c r="V19" i="28"/>
  <c r="K10" i="29" s="1"/>
  <c r="T19" i="28"/>
  <c r="I10" i="29" s="1"/>
  <c r="S19" i="28"/>
  <c r="H10" i="29" s="1"/>
  <c r="R19" i="28"/>
  <c r="G10" i="29" s="1"/>
  <c r="O19" i="28"/>
  <c r="F10" i="29" s="1"/>
  <c r="N19" i="28"/>
  <c r="E10" i="29" s="1"/>
  <c r="M19" i="28"/>
  <c r="D10" i="29" s="1"/>
  <c r="K19" i="28"/>
  <c r="C10" i="29" s="1"/>
  <c r="B10" i="29"/>
  <c r="AG18" i="28"/>
  <c r="AC18" i="28"/>
  <c r="Y18" i="28"/>
  <c r="U18" i="28"/>
  <c r="AH18" i="28" s="1"/>
  <c r="AI18" i="28" s="1"/>
  <c r="AG17" i="28"/>
  <c r="AG19" i="28" s="1"/>
  <c r="V10" i="29" s="1"/>
  <c r="AC17" i="28"/>
  <c r="AC19" i="28" s="1"/>
  <c r="R10" i="29" s="1"/>
  <c r="Y17" i="28"/>
  <c r="Y19" i="28" s="1"/>
  <c r="N10" i="29" s="1"/>
  <c r="U17" i="28"/>
  <c r="AF15" i="28"/>
  <c r="U9" i="29" s="1"/>
  <c r="AE15" i="28"/>
  <c r="T9" i="29" s="1"/>
  <c r="AD15" i="28"/>
  <c r="S9" i="29" s="1"/>
  <c r="AB15" i="28"/>
  <c r="Q9" i="29" s="1"/>
  <c r="AA15" i="28"/>
  <c r="P9" i="29" s="1"/>
  <c r="Z15" i="28"/>
  <c r="O9" i="29" s="1"/>
  <c r="X15" i="28"/>
  <c r="M9" i="29" s="1"/>
  <c r="W15" i="28"/>
  <c r="L9" i="29" s="1"/>
  <c r="V15" i="28"/>
  <c r="K9" i="29" s="1"/>
  <c r="T15" i="28"/>
  <c r="I9" i="29" s="1"/>
  <c r="S15" i="28"/>
  <c r="H9" i="29" s="1"/>
  <c r="R15" i="28"/>
  <c r="G9" i="29" s="1"/>
  <c r="O15" i="28"/>
  <c r="F9" i="29" s="1"/>
  <c r="N15" i="28"/>
  <c r="E9" i="29" s="1"/>
  <c r="M15" i="28"/>
  <c r="D9" i="29" s="1"/>
  <c r="K15" i="28"/>
  <c r="C9" i="29" s="1"/>
  <c r="J15" i="28"/>
  <c r="B9" i="29" s="1"/>
  <c r="AG14" i="28"/>
  <c r="AC14" i="28"/>
  <c r="Y14" i="28"/>
  <c r="U14" i="28"/>
  <c r="AH14" i="28" s="1"/>
  <c r="AG13" i="28"/>
  <c r="AC13" i="28"/>
  <c r="AC15" i="28" s="1"/>
  <c r="R9" i="29" s="1"/>
  <c r="Y13" i="28"/>
  <c r="Y15" i="28" s="1"/>
  <c r="N9" i="29" s="1"/>
  <c r="U13" i="28"/>
  <c r="AF11" i="28"/>
  <c r="U8" i="29" s="1"/>
  <c r="AE11" i="28"/>
  <c r="T8" i="29" s="1"/>
  <c r="AD11" i="28"/>
  <c r="AB11" i="28"/>
  <c r="Q8" i="29" s="1"/>
  <c r="AA11" i="28"/>
  <c r="P8" i="29" s="1"/>
  <c r="Z11" i="28"/>
  <c r="O8" i="29" s="1"/>
  <c r="X11" i="28"/>
  <c r="M8" i="29" s="1"/>
  <c r="W11" i="28"/>
  <c r="L8" i="29" s="1"/>
  <c r="V11" i="28"/>
  <c r="T11" i="28"/>
  <c r="I8" i="29" s="1"/>
  <c r="S11" i="28"/>
  <c r="H8" i="29" s="1"/>
  <c r="R11" i="28"/>
  <c r="G8" i="29" s="1"/>
  <c r="G24" i="29" s="1"/>
  <c r="O11" i="28"/>
  <c r="F8" i="29" s="1"/>
  <c r="N11" i="28"/>
  <c r="E8" i="29" s="1"/>
  <c r="M11" i="28"/>
  <c r="D8" i="29" s="1"/>
  <c r="K11" i="28"/>
  <c r="J11" i="28"/>
  <c r="B8" i="29" s="1"/>
  <c r="AG10" i="28"/>
  <c r="AC10" i="28"/>
  <c r="Y10" i="28"/>
  <c r="U10" i="28"/>
  <c r="AH10" i="28" s="1"/>
  <c r="AG9" i="28"/>
  <c r="AG11" i="28" s="1"/>
  <c r="AC9" i="28"/>
  <c r="AC11" i="28" s="1"/>
  <c r="Y9" i="28"/>
  <c r="Y11" i="28" s="1"/>
  <c r="U9" i="28"/>
  <c r="U11" i="28" s="1"/>
  <c r="C18" i="27"/>
  <c r="Y17" i="27"/>
  <c r="A5" i="27"/>
  <c r="A25" i="27" s="1"/>
  <c r="A365" i="26"/>
  <c r="U24" i="27"/>
  <c r="T24" i="27"/>
  <c r="S24" i="27"/>
  <c r="Q24" i="27"/>
  <c r="P24" i="27"/>
  <c r="O24" i="27"/>
  <c r="M24" i="27"/>
  <c r="L24" i="27"/>
  <c r="K24" i="27"/>
  <c r="I24" i="27"/>
  <c r="H24" i="27"/>
  <c r="G24" i="27"/>
  <c r="O364" i="26"/>
  <c r="F24" i="27" s="1"/>
  <c r="N364" i="26"/>
  <c r="E24" i="27" s="1"/>
  <c r="M364" i="26"/>
  <c r="D24" i="27" s="1"/>
  <c r="C24" i="27"/>
  <c r="J364" i="26"/>
  <c r="B24" i="27" s="1"/>
  <c r="AG363" i="26"/>
  <c r="AC363" i="26"/>
  <c r="Y363" i="26"/>
  <c r="U363" i="26"/>
  <c r="U364" i="26" s="1"/>
  <c r="AG362" i="26"/>
  <c r="AC362" i="26"/>
  <c r="AC364" i="26" s="1"/>
  <c r="Y362" i="26"/>
  <c r="AH362" i="26" s="1"/>
  <c r="AH364" i="26" s="1"/>
  <c r="U22" i="27"/>
  <c r="T22" i="27"/>
  <c r="S22" i="27"/>
  <c r="Q22" i="27"/>
  <c r="P22" i="27"/>
  <c r="O22" i="27"/>
  <c r="M22" i="27"/>
  <c r="L22" i="27"/>
  <c r="K22" i="27"/>
  <c r="I22" i="27"/>
  <c r="H22" i="27"/>
  <c r="G22" i="27"/>
  <c r="F22" i="27"/>
  <c r="E22" i="27"/>
  <c r="D22" i="27"/>
  <c r="B22" i="27"/>
  <c r="AH298" i="26"/>
  <c r="AG297" i="26"/>
  <c r="AC297" i="26"/>
  <c r="Y297" i="26"/>
  <c r="U21" i="27"/>
  <c r="T21" i="27"/>
  <c r="S21" i="27"/>
  <c r="Q21" i="27"/>
  <c r="P21" i="27"/>
  <c r="O21" i="27"/>
  <c r="M21" i="27"/>
  <c r="L21" i="27"/>
  <c r="K21" i="27"/>
  <c r="I21" i="27"/>
  <c r="H21" i="27"/>
  <c r="G21" i="27"/>
  <c r="F21" i="27"/>
  <c r="E21" i="27"/>
  <c r="D21" i="27"/>
  <c r="C21" i="27"/>
  <c r="B21" i="27"/>
  <c r="AG268" i="26"/>
  <c r="AC268" i="26"/>
  <c r="Y268" i="26"/>
  <c r="U20" i="27"/>
  <c r="T20" i="27"/>
  <c r="S20" i="27"/>
  <c r="Q20" i="27"/>
  <c r="P20" i="27"/>
  <c r="O20" i="27"/>
  <c r="M20" i="27"/>
  <c r="L20" i="27"/>
  <c r="K20" i="27"/>
  <c r="I20" i="27"/>
  <c r="H20" i="27"/>
  <c r="G20" i="27"/>
  <c r="F20" i="27"/>
  <c r="E20" i="27"/>
  <c r="D20" i="27"/>
  <c r="C20" i="27"/>
  <c r="J266" i="26"/>
  <c r="B20" i="27" s="1"/>
  <c r="AC253" i="26"/>
  <c r="U19" i="27"/>
  <c r="T19" i="27"/>
  <c r="S19" i="27"/>
  <c r="Q19" i="27"/>
  <c r="P19" i="27"/>
  <c r="O19" i="27"/>
  <c r="M19" i="27"/>
  <c r="L19" i="27"/>
  <c r="K19" i="27"/>
  <c r="I19" i="27"/>
  <c r="H19" i="27"/>
  <c r="G19" i="27"/>
  <c r="F19" i="27"/>
  <c r="E19" i="27"/>
  <c r="D19" i="27"/>
  <c r="C19" i="27"/>
  <c r="B19" i="27"/>
  <c r="AC248" i="26"/>
  <c r="Y248" i="26"/>
  <c r="AG247" i="26"/>
  <c r="AC247" i="26"/>
  <c r="Y247" i="26"/>
  <c r="AH247" i="26" s="1"/>
  <c r="U18" i="27"/>
  <c r="T18" i="27"/>
  <c r="S18" i="27"/>
  <c r="Q18" i="27"/>
  <c r="P18" i="27"/>
  <c r="O18" i="27"/>
  <c r="M18" i="27"/>
  <c r="L18" i="27"/>
  <c r="K18" i="27"/>
  <c r="I18" i="27"/>
  <c r="H18" i="27"/>
  <c r="G18" i="27"/>
  <c r="F18" i="27"/>
  <c r="E18" i="27"/>
  <c r="D18" i="27"/>
  <c r="B18" i="27"/>
  <c r="AG238" i="26"/>
  <c r="AC238" i="26"/>
  <c r="Y238" i="26"/>
  <c r="AG237" i="26"/>
  <c r="AC237" i="26"/>
  <c r="Y237" i="26"/>
  <c r="U17" i="27"/>
  <c r="T17" i="27"/>
  <c r="S17" i="27"/>
  <c r="Q17" i="27"/>
  <c r="P17" i="27"/>
  <c r="O17" i="27"/>
  <c r="M17" i="27"/>
  <c r="L17" i="27"/>
  <c r="K17" i="27"/>
  <c r="F17" i="27"/>
  <c r="E17" i="27"/>
  <c r="D17" i="27"/>
  <c r="AG210" i="26"/>
  <c r="AC210" i="26"/>
  <c r="Y210" i="26"/>
  <c r="U16" i="27"/>
  <c r="T16" i="27"/>
  <c r="S16" i="27"/>
  <c r="Q16" i="27"/>
  <c r="P16" i="27"/>
  <c r="O16" i="27"/>
  <c r="M16" i="27"/>
  <c r="L16" i="27"/>
  <c r="K16" i="27"/>
  <c r="I16" i="27"/>
  <c r="H16" i="27"/>
  <c r="G16" i="27"/>
  <c r="F16" i="27"/>
  <c r="E16" i="27"/>
  <c r="D16" i="27"/>
  <c r="C16" i="27"/>
  <c r="J208" i="26"/>
  <c r="B16" i="27" s="1"/>
  <c r="Y176" i="26"/>
  <c r="AH176" i="26" s="1"/>
  <c r="U15" i="27"/>
  <c r="T15" i="27"/>
  <c r="S15" i="27"/>
  <c r="Q15" i="27"/>
  <c r="P15" i="27"/>
  <c r="O15" i="27"/>
  <c r="M15" i="27"/>
  <c r="L15" i="27"/>
  <c r="K15" i="27"/>
  <c r="I15" i="27"/>
  <c r="H15" i="27"/>
  <c r="F15" i="27"/>
  <c r="E15" i="27"/>
  <c r="D15" i="27"/>
  <c r="C15" i="27"/>
  <c r="AC144" i="26"/>
  <c r="Y144" i="26"/>
  <c r="AH144" i="26" s="1"/>
  <c r="U14" i="27"/>
  <c r="T14" i="27"/>
  <c r="S14" i="27"/>
  <c r="Q14" i="27"/>
  <c r="P14" i="27"/>
  <c r="O14" i="27"/>
  <c r="M14" i="27"/>
  <c r="L14" i="27"/>
  <c r="K14" i="27"/>
  <c r="I14" i="27"/>
  <c r="H14" i="27"/>
  <c r="G14" i="27"/>
  <c r="F14" i="27"/>
  <c r="E14" i="27"/>
  <c r="D14" i="27"/>
  <c r="C14" i="27"/>
  <c r="AG110" i="26"/>
  <c r="AC110" i="26"/>
  <c r="Y110" i="26"/>
  <c r="AG109" i="26"/>
  <c r="AC109" i="26"/>
  <c r="Y109" i="26"/>
  <c r="U13" i="27"/>
  <c r="T13" i="27"/>
  <c r="S13" i="27"/>
  <c r="Q13" i="27"/>
  <c r="P13" i="27"/>
  <c r="O13" i="27"/>
  <c r="M13" i="27"/>
  <c r="L13" i="27"/>
  <c r="K13" i="27"/>
  <c r="I13" i="27"/>
  <c r="H13" i="27"/>
  <c r="G13" i="27"/>
  <c r="F13" i="27"/>
  <c r="E13" i="27"/>
  <c r="D13" i="27"/>
  <c r="AC73" i="26"/>
  <c r="Y73" i="26"/>
  <c r="U73" i="26"/>
  <c r="AG72" i="26"/>
  <c r="AC72" i="26"/>
  <c r="Y72" i="26"/>
  <c r="U72" i="26"/>
  <c r="U12" i="27"/>
  <c r="T12" i="27"/>
  <c r="S12" i="27"/>
  <c r="Q12" i="27"/>
  <c r="P12" i="27"/>
  <c r="O12" i="27"/>
  <c r="L12" i="27"/>
  <c r="F12" i="27"/>
  <c r="E12" i="27"/>
  <c r="D12" i="27"/>
  <c r="AG52" i="26"/>
  <c r="AC52" i="26"/>
  <c r="Y52" i="26"/>
  <c r="U52" i="26"/>
  <c r="U11" i="27"/>
  <c r="T11" i="27"/>
  <c r="S11" i="27"/>
  <c r="Q11" i="27"/>
  <c r="P11" i="27"/>
  <c r="O11" i="27"/>
  <c r="M11" i="27"/>
  <c r="L11" i="27"/>
  <c r="K11" i="27"/>
  <c r="I11" i="27"/>
  <c r="H11" i="27"/>
  <c r="G11" i="27"/>
  <c r="F11" i="27"/>
  <c r="E11" i="27"/>
  <c r="D11" i="27"/>
  <c r="AG35" i="26"/>
  <c r="AC35" i="26"/>
  <c r="Y35" i="26"/>
  <c r="U35" i="26"/>
  <c r="AH35" i="26" s="1"/>
  <c r="AI35" i="26" s="1"/>
  <c r="AG34" i="26"/>
  <c r="AC34" i="26"/>
  <c r="Y34" i="26"/>
  <c r="U34" i="26"/>
  <c r="AH34" i="26" s="1"/>
  <c r="U10" i="27"/>
  <c r="T10" i="27"/>
  <c r="S10" i="27"/>
  <c r="O10" i="27"/>
  <c r="M10" i="27"/>
  <c r="L10" i="27"/>
  <c r="K10" i="27"/>
  <c r="I10" i="27"/>
  <c r="H10" i="27"/>
  <c r="G10" i="27"/>
  <c r="F10" i="27"/>
  <c r="E10" i="27"/>
  <c r="D10" i="27"/>
  <c r="C10" i="27"/>
  <c r="AC24" i="26"/>
  <c r="Y24" i="26"/>
  <c r="U24" i="26"/>
  <c r="J10" i="27" s="1"/>
  <c r="F9" i="27"/>
  <c r="E9" i="27"/>
  <c r="D9" i="27"/>
  <c r="AG16" i="26"/>
  <c r="Y16" i="26"/>
  <c r="U16" i="26"/>
  <c r="U8" i="27"/>
  <c r="T8" i="27"/>
  <c r="Q8" i="27"/>
  <c r="P8" i="27"/>
  <c r="M8" i="27"/>
  <c r="L8" i="27"/>
  <c r="I8" i="27"/>
  <c r="H8" i="27"/>
  <c r="G8" i="27"/>
  <c r="F8" i="27"/>
  <c r="E8" i="27"/>
  <c r="D8" i="27"/>
  <c r="B8" i="27"/>
  <c r="AG9" i="26"/>
  <c r="AC9" i="26"/>
  <c r="Y9" i="26"/>
  <c r="U9" i="26"/>
  <c r="C18" i="24"/>
  <c r="Y17" i="24"/>
  <c r="A5" i="24"/>
  <c r="A25" i="24" s="1"/>
  <c r="A229" i="23"/>
  <c r="AF228" i="23"/>
  <c r="U24" i="24" s="1"/>
  <c r="AE228" i="23"/>
  <c r="T24" i="24" s="1"/>
  <c r="AD228" i="23"/>
  <c r="S24" i="24" s="1"/>
  <c r="AB228" i="23"/>
  <c r="Q24" i="24" s="1"/>
  <c r="AA228" i="23"/>
  <c r="P24" i="24" s="1"/>
  <c r="Z228" i="23"/>
  <c r="O24" i="24" s="1"/>
  <c r="X228" i="23"/>
  <c r="M24" i="24" s="1"/>
  <c r="W228" i="23"/>
  <c r="L24" i="24" s="1"/>
  <c r="V228" i="23"/>
  <c r="K24" i="24" s="1"/>
  <c r="T228" i="23"/>
  <c r="I24" i="24" s="1"/>
  <c r="S228" i="23"/>
  <c r="H24" i="24" s="1"/>
  <c r="R228" i="23"/>
  <c r="G24" i="24" s="1"/>
  <c r="O228" i="23"/>
  <c r="F24" i="24" s="1"/>
  <c r="N228" i="23"/>
  <c r="E24" i="24" s="1"/>
  <c r="M228" i="23"/>
  <c r="D24" i="24" s="1"/>
  <c r="K228" i="23"/>
  <c r="C24" i="24" s="1"/>
  <c r="J228" i="23"/>
  <c r="AG227" i="23"/>
  <c r="AG228" i="23" s="1"/>
  <c r="V24" i="24" s="1"/>
  <c r="AC227" i="23"/>
  <c r="AC228" i="23" s="1"/>
  <c r="R24" i="24" s="1"/>
  <c r="Y227" i="23"/>
  <c r="U227" i="23"/>
  <c r="U228" i="23" s="1"/>
  <c r="J24" i="24" s="1"/>
  <c r="U23" i="24"/>
  <c r="T23" i="24"/>
  <c r="S23" i="24"/>
  <c r="AB225" i="23"/>
  <c r="Q23" i="24" s="1"/>
  <c r="AA225" i="23"/>
  <c r="P23" i="24" s="1"/>
  <c r="Z225" i="23"/>
  <c r="O23" i="24" s="1"/>
  <c r="X225" i="23"/>
  <c r="M23" i="24" s="1"/>
  <c r="W225" i="23"/>
  <c r="L23" i="24" s="1"/>
  <c r="V225" i="23"/>
  <c r="K23" i="24" s="1"/>
  <c r="T225" i="23"/>
  <c r="I23" i="24" s="1"/>
  <c r="S225" i="23"/>
  <c r="H23" i="24" s="1"/>
  <c r="R225" i="23"/>
  <c r="G23" i="24" s="1"/>
  <c r="O225" i="23"/>
  <c r="F23" i="24" s="1"/>
  <c r="N225" i="23"/>
  <c r="E23" i="24" s="1"/>
  <c r="M225" i="23"/>
  <c r="D23" i="24" s="1"/>
  <c r="C23" i="24"/>
  <c r="B23" i="24"/>
  <c r="AG214" i="23"/>
  <c r="AG225" i="23" s="1"/>
  <c r="AC214" i="23"/>
  <c r="Y214" i="23"/>
  <c r="U214" i="23"/>
  <c r="AF190" i="23"/>
  <c r="U21" i="24" s="1"/>
  <c r="AE190" i="23"/>
  <c r="T21" i="24" s="1"/>
  <c r="AD190" i="23"/>
  <c r="S21" i="24" s="1"/>
  <c r="AB190" i="23"/>
  <c r="Q21" i="24" s="1"/>
  <c r="AA190" i="23"/>
  <c r="P21" i="24" s="1"/>
  <c r="Z190" i="23"/>
  <c r="O21" i="24" s="1"/>
  <c r="X190" i="23"/>
  <c r="M21" i="24" s="1"/>
  <c r="W190" i="23"/>
  <c r="L21" i="24" s="1"/>
  <c r="V190" i="23"/>
  <c r="K21" i="24" s="1"/>
  <c r="T190" i="23"/>
  <c r="I21" i="24" s="1"/>
  <c r="S190" i="23"/>
  <c r="H21" i="24" s="1"/>
  <c r="R190" i="23"/>
  <c r="G21" i="24" s="1"/>
  <c r="O190" i="23"/>
  <c r="F21" i="24" s="1"/>
  <c r="N190" i="23"/>
  <c r="E21" i="24" s="1"/>
  <c r="M190" i="23"/>
  <c r="D21" i="24" s="1"/>
  <c r="K190" i="23"/>
  <c r="C21" i="24" s="1"/>
  <c r="B21" i="24"/>
  <c r="AG189" i="23"/>
  <c r="AC189" i="23"/>
  <c r="Y189" i="23"/>
  <c r="U189" i="23"/>
  <c r="AG188" i="23"/>
  <c r="AC188" i="23"/>
  <c r="Y188" i="23"/>
  <c r="U188" i="23"/>
  <c r="U20" i="24"/>
  <c r="T20" i="24"/>
  <c r="S20" i="24"/>
  <c r="AB186" i="23"/>
  <c r="Q20" i="24" s="1"/>
  <c r="AA186" i="23"/>
  <c r="P20" i="24" s="1"/>
  <c r="Z186" i="23"/>
  <c r="O20" i="24" s="1"/>
  <c r="X186" i="23"/>
  <c r="M20" i="24" s="1"/>
  <c r="W186" i="23"/>
  <c r="L20" i="24" s="1"/>
  <c r="V186" i="23"/>
  <c r="K20" i="24" s="1"/>
  <c r="T186" i="23"/>
  <c r="I20" i="24" s="1"/>
  <c r="S186" i="23"/>
  <c r="H20" i="24" s="1"/>
  <c r="R186" i="23"/>
  <c r="G20" i="24" s="1"/>
  <c r="O186" i="23"/>
  <c r="F20" i="24" s="1"/>
  <c r="N186" i="23"/>
  <c r="E20" i="24" s="1"/>
  <c r="M186" i="23"/>
  <c r="D20" i="24" s="1"/>
  <c r="C20" i="24"/>
  <c r="B20" i="24"/>
  <c r="AG175" i="23"/>
  <c r="AG186" i="23" s="1"/>
  <c r="AC175" i="23"/>
  <c r="Y175" i="23"/>
  <c r="U175" i="23"/>
  <c r="AF173" i="23"/>
  <c r="U19" i="24" s="1"/>
  <c r="AE173" i="23"/>
  <c r="T19" i="24" s="1"/>
  <c r="AD173" i="23"/>
  <c r="S19" i="24" s="1"/>
  <c r="AB173" i="23"/>
  <c r="Q19" i="24" s="1"/>
  <c r="AA173" i="23"/>
  <c r="P19" i="24" s="1"/>
  <c r="Z173" i="23"/>
  <c r="O19" i="24" s="1"/>
  <c r="X173" i="23"/>
  <c r="M19" i="24" s="1"/>
  <c r="W173" i="23"/>
  <c r="L19" i="24" s="1"/>
  <c r="V173" i="23"/>
  <c r="K19" i="24" s="1"/>
  <c r="T173" i="23"/>
  <c r="I19" i="24" s="1"/>
  <c r="S173" i="23"/>
  <c r="H19" i="24" s="1"/>
  <c r="R173" i="23"/>
  <c r="G19" i="24" s="1"/>
  <c r="O173" i="23"/>
  <c r="F19" i="24" s="1"/>
  <c r="N173" i="23"/>
  <c r="E19" i="24" s="1"/>
  <c r="M173" i="23"/>
  <c r="D19" i="24" s="1"/>
  <c r="K173" i="23"/>
  <c r="C19" i="24" s="1"/>
  <c r="B19" i="24"/>
  <c r="AG172" i="23"/>
  <c r="AC172" i="23"/>
  <c r="Y172" i="23"/>
  <c r="U172" i="23"/>
  <c r="AF170" i="23"/>
  <c r="U18" i="24" s="1"/>
  <c r="AE170" i="23"/>
  <c r="T18" i="24" s="1"/>
  <c r="AD170" i="23"/>
  <c r="S18" i="24" s="1"/>
  <c r="AB170" i="23"/>
  <c r="Q18" i="24" s="1"/>
  <c r="AA170" i="23"/>
  <c r="P18" i="24" s="1"/>
  <c r="Z170" i="23"/>
  <c r="O18" i="24" s="1"/>
  <c r="X170" i="23"/>
  <c r="M18" i="24" s="1"/>
  <c r="W170" i="23"/>
  <c r="L18" i="24" s="1"/>
  <c r="V170" i="23"/>
  <c r="K18" i="24" s="1"/>
  <c r="T170" i="23"/>
  <c r="I18" i="24" s="1"/>
  <c r="S170" i="23"/>
  <c r="H18" i="24" s="1"/>
  <c r="R170" i="23"/>
  <c r="G18" i="24" s="1"/>
  <c r="O170" i="23"/>
  <c r="F18" i="24" s="1"/>
  <c r="N170" i="23"/>
  <c r="E18" i="24" s="1"/>
  <c r="M170" i="23"/>
  <c r="D18" i="24" s="1"/>
  <c r="B18" i="24"/>
  <c r="AG169" i="23"/>
  <c r="AC169" i="23"/>
  <c r="Y169" i="23"/>
  <c r="U169" i="23"/>
  <c r="AG167" i="23"/>
  <c r="AC167" i="23"/>
  <c r="Y167" i="23"/>
  <c r="U167" i="23"/>
  <c r="U17" i="24"/>
  <c r="AE165" i="23"/>
  <c r="T17" i="24" s="1"/>
  <c r="AD165" i="23"/>
  <c r="S17" i="24" s="1"/>
  <c r="AB165" i="23"/>
  <c r="Q17" i="24" s="1"/>
  <c r="AA165" i="23"/>
  <c r="P17" i="24" s="1"/>
  <c r="Z165" i="23"/>
  <c r="O17" i="24" s="1"/>
  <c r="X165" i="23"/>
  <c r="M17" i="24" s="1"/>
  <c r="W165" i="23"/>
  <c r="L17" i="24" s="1"/>
  <c r="V165" i="23"/>
  <c r="K17" i="24" s="1"/>
  <c r="T165" i="23"/>
  <c r="I17" i="24" s="1"/>
  <c r="S165" i="23"/>
  <c r="H17" i="24" s="1"/>
  <c r="R165" i="23"/>
  <c r="G17" i="24" s="1"/>
  <c r="O165" i="23"/>
  <c r="F17" i="24" s="1"/>
  <c r="N165" i="23"/>
  <c r="E17" i="24" s="1"/>
  <c r="M165" i="23"/>
  <c r="D17" i="24" s="1"/>
  <c r="C17" i="24"/>
  <c r="B17" i="24"/>
  <c r="AG157" i="23"/>
  <c r="AG165" i="23" s="1"/>
  <c r="AC157" i="23"/>
  <c r="Y157" i="23"/>
  <c r="U157" i="23"/>
  <c r="U16" i="24"/>
  <c r="T16" i="24"/>
  <c r="S16" i="24"/>
  <c r="AB155" i="23"/>
  <c r="Q16" i="24" s="1"/>
  <c r="AA155" i="23"/>
  <c r="P16" i="24" s="1"/>
  <c r="Z155" i="23"/>
  <c r="O16" i="24" s="1"/>
  <c r="X155" i="23"/>
  <c r="M16" i="24" s="1"/>
  <c r="W155" i="23"/>
  <c r="L16" i="24" s="1"/>
  <c r="V155" i="23"/>
  <c r="K16" i="24" s="1"/>
  <c r="T155" i="23"/>
  <c r="I16" i="24" s="1"/>
  <c r="S155" i="23"/>
  <c r="H16" i="24" s="1"/>
  <c r="R155" i="23"/>
  <c r="G16" i="24" s="1"/>
  <c r="O155" i="23"/>
  <c r="F16" i="24" s="1"/>
  <c r="N155" i="23"/>
  <c r="E16" i="24" s="1"/>
  <c r="M155" i="23"/>
  <c r="D16" i="24" s="1"/>
  <c r="C16" i="24"/>
  <c r="B16" i="24"/>
  <c r="AC128" i="23"/>
  <c r="Y128" i="23"/>
  <c r="U128" i="23"/>
  <c r="AH128" i="23" s="1"/>
  <c r="AI128" i="23" s="1"/>
  <c r="AG127" i="23"/>
  <c r="AG155" i="23" s="1"/>
  <c r="AC127" i="23"/>
  <c r="AC155" i="23" s="1"/>
  <c r="Y127" i="23"/>
  <c r="U127" i="23"/>
  <c r="AF125" i="23"/>
  <c r="U15" i="24" s="1"/>
  <c r="AE125" i="23"/>
  <c r="T15" i="24" s="1"/>
  <c r="AD125" i="23"/>
  <c r="S15" i="24" s="1"/>
  <c r="AB125" i="23"/>
  <c r="Q15" i="24" s="1"/>
  <c r="AA125" i="23"/>
  <c r="P15" i="24" s="1"/>
  <c r="Z125" i="23"/>
  <c r="O15" i="24" s="1"/>
  <c r="X125" i="23"/>
  <c r="M15" i="24" s="1"/>
  <c r="W125" i="23"/>
  <c r="L15" i="24" s="1"/>
  <c r="V125" i="23"/>
  <c r="K15" i="24" s="1"/>
  <c r="T125" i="23"/>
  <c r="I15" i="24" s="1"/>
  <c r="S125" i="23"/>
  <c r="H15" i="24" s="1"/>
  <c r="R125" i="23"/>
  <c r="G15" i="24" s="1"/>
  <c r="O125" i="23"/>
  <c r="F15" i="24" s="1"/>
  <c r="N125" i="23"/>
  <c r="E15" i="24" s="1"/>
  <c r="M125" i="23"/>
  <c r="D15" i="24" s="1"/>
  <c r="K125" i="23"/>
  <c r="C15" i="24" s="1"/>
  <c r="B15" i="24"/>
  <c r="AG110" i="23"/>
  <c r="AC110" i="23"/>
  <c r="AC125" i="23" s="1"/>
  <c r="Y110" i="23"/>
  <c r="Y125" i="23" s="1"/>
  <c r="U110" i="23"/>
  <c r="U125" i="23" s="1"/>
  <c r="AF108" i="23"/>
  <c r="U14" i="24" s="1"/>
  <c r="AE108" i="23"/>
  <c r="T14" i="24" s="1"/>
  <c r="AD108" i="23"/>
  <c r="S14" i="24" s="1"/>
  <c r="AB108" i="23"/>
  <c r="Q14" i="24" s="1"/>
  <c r="AA108" i="23"/>
  <c r="P14" i="24" s="1"/>
  <c r="Z108" i="23"/>
  <c r="O14" i="24" s="1"/>
  <c r="X108" i="23"/>
  <c r="M14" i="24" s="1"/>
  <c r="W108" i="23"/>
  <c r="L14" i="24" s="1"/>
  <c r="V108" i="23"/>
  <c r="K14" i="24" s="1"/>
  <c r="T108" i="23"/>
  <c r="I14" i="24" s="1"/>
  <c r="S108" i="23"/>
  <c r="H14" i="24" s="1"/>
  <c r="R108" i="23"/>
  <c r="G14" i="24" s="1"/>
  <c r="O108" i="23"/>
  <c r="F14" i="24" s="1"/>
  <c r="N108" i="23"/>
  <c r="E14" i="24" s="1"/>
  <c r="M108" i="23"/>
  <c r="D14" i="24" s="1"/>
  <c r="K108" i="23"/>
  <c r="C14" i="24" s="1"/>
  <c r="B14" i="24"/>
  <c r="AG80" i="23"/>
  <c r="AC80" i="23"/>
  <c r="Y80" i="23"/>
  <c r="U80" i="23"/>
  <c r="AF78" i="23"/>
  <c r="U13" i="24" s="1"/>
  <c r="T13" i="24"/>
  <c r="AD78" i="23"/>
  <c r="S13" i="24" s="1"/>
  <c r="AB78" i="23"/>
  <c r="Q13" i="24" s="1"/>
  <c r="AA78" i="23"/>
  <c r="P13" i="24" s="1"/>
  <c r="Z78" i="23"/>
  <c r="O13" i="24" s="1"/>
  <c r="X78" i="23"/>
  <c r="M13" i="24" s="1"/>
  <c r="W78" i="23"/>
  <c r="L13" i="24" s="1"/>
  <c r="V78" i="23"/>
  <c r="K13" i="24" s="1"/>
  <c r="T78" i="23"/>
  <c r="I13" i="24" s="1"/>
  <c r="S78" i="23"/>
  <c r="H13" i="24" s="1"/>
  <c r="R78" i="23"/>
  <c r="G13" i="24" s="1"/>
  <c r="O78" i="23"/>
  <c r="F13" i="24" s="1"/>
  <c r="N78" i="23"/>
  <c r="E13" i="24" s="1"/>
  <c r="M78" i="23"/>
  <c r="D13" i="24" s="1"/>
  <c r="C13" i="24"/>
  <c r="B13" i="24"/>
  <c r="AG58" i="23"/>
  <c r="AG78" i="23" s="1"/>
  <c r="AC58" i="23"/>
  <c r="Y58" i="23"/>
  <c r="U58" i="23"/>
  <c r="U12" i="24"/>
  <c r="T12" i="24"/>
  <c r="S12" i="24"/>
  <c r="Q12" i="24"/>
  <c r="P12" i="24"/>
  <c r="O12" i="24"/>
  <c r="X56" i="23"/>
  <c r="M12" i="24" s="1"/>
  <c r="W56" i="23"/>
  <c r="L12" i="24" s="1"/>
  <c r="V56" i="23"/>
  <c r="K12" i="24" s="1"/>
  <c r="T56" i="23"/>
  <c r="I12" i="24" s="1"/>
  <c r="S56" i="23"/>
  <c r="H12" i="24" s="1"/>
  <c r="R56" i="23"/>
  <c r="G12" i="24" s="1"/>
  <c r="O56" i="23"/>
  <c r="F12" i="24" s="1"/>
  <c r="N56" i="23"/>
  <c r="E12" i="24" s="1"/>
  <c r="M56" i="23"/>
  <c r="D12" i="24" s="1"/>
  <c r="C12" i="24"/>
  <c r="B12" i="24"/>
  <c r="U11" i="24"/>
  <c r="T11" i="24"/>
  <c r="S11" i="24"/>
  <c r="Q11" i="24"/>
  <c r="P11" i="24"/>
  <c r="O11" i="24"/>
  <c r="M11" i="24"/>
  <c r="L11" i="24"/>
  <c r="K11" i="24"/>
  <c r="I11" i="24"/>
  <c r="H11" i="24"/>
  <c r="G11" i="24"/>
  <c r="O36" i="23"/>
  <c r="F11" i="24" s="1"/>
  <c r="N36" i="23"/>
  <c r="E11" i="24" s="1"/>
  <c r="M36" i="23"/>
  <c r="D11" i="24" s="1"/>
  <c r="C11" i="24"/>
  <c r="B11" i="24"/>
  <c r="AG32" i="23"/>
  <c r="AG36" i="23" s="1"/>
  <c r="AC32" i="23"/>
  <c r="AC36" i="23" s="1"/>
  <c r="Y32" i="23"/>
  <c r="Y36" i="23" s="1"/>
  <c r="U32" i="23"/>
  <c r="U36" i="23" s="1"/>
  <c r="AF19" i="23"/>
  <c r="U10" i="24" s="1"/>
  <c r="AE19" i="23"/>
  <c r="T10" i="24" s="1"/>
  <c r="AD19" i="23"/>
  <c r="S10" i="24" s="1"/>
  <c r="AB19" i="23"/>
  <c r="Q10" i="24" s="1"/>
  <c r="AA19" i="23"/>
  <c r="P10" i="24" s="1"/>
  <c r="Z19" i="23"/>
  <c r="O10" i="24" s="1"/>
  <c r="X19" i="23"/>
  <c r="M10" i="24" s="1"/>
  <c r="W19" i="23"/>
  <c r="L10" i="24" s="1"/>
  <c r="V19" i="23"/>
  <c r="K10" i="24" s="1"/>
  <c r="T19" i="23"/>
  <c r="I10" i="24" s="1"/>
  <c r="S19" i="23"/>
  <c r="H10" i="24" s="1"/>
  <c r="R19" i="23"/>
  <c r="G10" i="24" s="1"/>
  <c r="O19" i="23"/>
  <c r="F10" i="24" s="1"/>
  <c r="N19" i="23"/>
  <c r="E10" i="24" s="1"/>
  <c r="M19" i="23"/>
  <c r="D10" i="24" s="1"/>
  <c r="K19" i="23"/>
  <c r="C10" i="24" s="1"/>
  <c r="B10" i="24"/>
  <c r="AG18" i="23"/>
  <c r="AC18" i="23"/>
  <c r="Y18" i="23"/>
  <c r="U18" i="23"/>
  <c r="AF16" i="23"/>
  <c r="U9" i="24" s="1"/>
  <c r="AE16" i="23"/>
  <c r="T9" i="24" s="1"/>
  <c r="AD16" i="23"/>
  <c r="S9" i="24" s="1"/>
  <c r="AB16" i="23"/>
  <c r="Q9" i="24" s="1"/>
  <c r="AA16" i="23"/>
  <c r="P9" i="24" s="1"/>
  <c r="Z16" i="23"/>
  <c r="O9" i="24" s="1"/>
  <c r="X16" i="23"/>
  <c r="M9" i="24" s="1"/>
  <c r="W16" i="23"/>
  <c r="L9" i="24" s="1"/>
  <c r="V16" i="23"/>
  <c r="K9" i="24" s="1"/>
  <c r="T16" i="23"/>
  <c r="I9" i="24" s="1"/>
  <c r="S16" i="23"/>
  <c r="H9" i="24" s="1"/>
  <c r="R16" i="23"/>
  <c r="G9" i="24" s="1"/>
  <c r="O16" i="23"/>
  <c r="F9" i="24" s="1"/>
  <c r="N16" i="23"/>
  <c r="E9" i="24" s="1"/>
  <c r="M16" i="23"/>
  <c r="D9" i="24" s="1"/>
  <c r="K16" i="23"/>
  <c r="B9" i="24"/>
  <c r="AG15" i="23"/>
  <c r="AC15" i="23"/>
  <c r="Y15" i="23"/>
  <c r="Y16" i="23" s="1"/>
  <c r="N9" i="24" s="1"/>
  <c r="U15" i="23"/>
  <c r="AF13" i="23"/>
  <c r="U8" i="24" s="1"/>
  <c r="T8" i="24"/>
  <c r="AD13" i="23"/>
  <c r="AB13" i="23"/>
  <c r="AA13" i="23"/>
  <c r="Z13" i="23"/>
  <c r="X13" i="23"/>
  <c r="M8" i="24" s="1"/>
  <c r="W13" i="23"/>
  <c r="L8" i="24" s="1"/>
  <c r="V13" i="23"/>
  <c r="T13" i="23"/>
  <c r="I8" i="24" s="1"/>
  <c r="S13" i="23"/>
  <c r="H8" i="24" s="1"/>
  <c r="R13" i="23"/>
  <c r="G8" i="24" s="1"/>
  <c r="O13" i="23"/>
  <c r="F8" i="24" s="1"/>
  <c r="N13" i="23"/>
  <c r="E8" i="24" s="1"/>
  <c r="M13" i="23"/>
  <c r="D8" i="24" s="1"/>
  <c r="B8" i="24"/>
  <c r="AG9" i="23"/>
  <c r="AG13" i="23" s="1"/>
  <c r="AC9" i="23"/>
  <c r="Y9" i="23"/>
  <c r="Y13" i="23" s="1"/>
  <c r="U9" i="23"/>
  <c r="U13" i="23" s="1"/>
  <c r="C18" i="22"/>
  <c r="Y17" i="22"/>
  <c r="A5" i="22"/>
  <c r="A25" i="22" s="1"/>
  <c r="A111" i="21"/>
  <c r="U24" i="22"/>
  <c r="T24" i="22"/>
  <c r="S24" i="22"/>
  <c r="Q24" i="22"/>
  <c r="P24" i="22"/>
  <c r="O24" i="22"/>
  <c r="M24" i="22"/>
  <c r="L24" i="22"/>
  <c r="K24" i="22"/>
  <c r="O110" i="21"/>
  <c r="F24" i="22" s="1"/>
  <c r="N110" i="21"/>
  <c r="E24" i="22" s="1"/>
  <c r="M110" i="21"/>
  <c r="D24" i="22" s="1"/>
  <c r="C24" i="22"/>
  <c r="J110" i="21"/>
  <c r="B24" i="22" s="1"/>
  <c r="AG109" i="21"/>
  <c r="AC109" i="21"/>
  <c r="Y109" i="21"/>
  <c r="U109" i="21"/>
  <c r="AG108" i="21"/>
  <c r="AC108" i="21"/>
  <c r="Y108" i="21"/>
  <c r="U108" i="21"/>
  <c r="U23" i="22"/>
  <c r="T23" i="22"/>
  <c r="S23" i="22"/>
  <c r="AB106" i="21"/>
  <c r="Q23" i="22" s="1"/>
  <c r="AA106" i="21"/>
  <c r="P23" i="22" s="1"/>
  <c r="Z106" i="21"/>
  <c r="O23" i="22" s="1"/>
  <c r="X106" i="21"/>
  <c r="M23" i="22" s="1"/>
  <c r="W106" i="21"/>
  <c r="L23" i="22" s="1"/>
  <c r="V106" i="21"/>
  <c r="K23" i="22" s="1"/>
  <c r="T106" i="21"/>
  <c r="I23" i="22" s="1"/>
  <c r="S106" i="21"/>
  <c r="H23" i="22" s="1"/>
  <c r="R106" i="21"/>
  <c r="G23" i="22" s="1"/>
  <c r="O106" i="21"/>
  <c r="F23" i="22" s="1"/>
  <c r="N106" i="21"/>
  <c r="E23" i="22" s="1"/>
  <c r="M106" i="21"/>
  <c r="D23" i="22" s="1"/>
  <c r="C23" i="22"/>
  <c r="B23" i="22"/>
  <c r="AG92" i="21"/>
  <c r="AC92" i="21"/>
  <c r="Y92" i="21"/>
  <c r="U92" i="21"/>
  <c r="AF86" i="21"/>
  <c r="U21" i="22" s="1"/>
  <c r="T21" i="22"/>
  <c r="AD86" i="21"/>
  <c r="S21" i="22" s="1"/>
  <c r="AB86" i="21"/>
  <c r="Q21" i="22" s="1"/>
  <c r="AA86" i="21"/>
  <c r="P21" i="22" s="1"/>
  <c r="Z86" i="21"/>
  <c r="O21" i="22" s="1"/>
  <c r="X86" i="21"/>
  <c r="M21" i="22" s="1"/>
  <c r="W86" i="21"/>
  <c r="L21" i="22" s="1"/>
  <c r="V86" i="21"/>
  <c r="K21" i="22" s="1"/>
  <c r="T86" i="21"/>
  <c r="I21" i="22" s="1"/>
  <c r="S86" i="21"/>
  <c r="H21" i="22" s="1"/>
  <c r="R86" i="21"/>
  <c r="G21" i="22" s="1"/>
  <c r="O86" i="21"/>
  <c r="F21" i="22" s="1"/>
  <c r="N86" i="21"/>
  <c r="E21" i="22" s="1"/>
  <c r="M86" i="21"/>
  <c r="D21" i="22" s="1"/>
  <c r="C21" i="22"/>
  <c r="B21" i="22"/>
  <c r="AG84" i="21"/>
  <c r="AG86" i="21" s="1"/>
  <c r="AC84" i="21"/>
  <c r="Y84" i="21"/>
  <c r="U84" i="21"/>
  <c r="AF82" i="21"/>
  <c r="U20" i="22" s="1"/>
  <c r="AE82" i="21"/>
  <c r="T20" i="22" s="1"/>
  <c r="AD82" i="21"/>
  <c r="S20" i="22" s="1"/>
  <c r="AB82" i="21"/>
  <c r="Q20" i="22" s="1"/>
  <c r="AA82" i="21"/>
  <c r="P20" i="22" s="1"/>
  <c r="Z82" i="21"/>
  <c r="O20" i="22" s="1"/>
  <c r="X82" i="21"/>
  <c r="M20" i="22" s="1"/>
  <c r="W82" i="21"/>
  <c r="L20" i="22" s="1"/>
  <c r="V82" i="21"/>
  <c r="K20" i="22" s="1"/>
  <c r="T82" i="21"/>
  <c r="I20" i="22" s="1"/>
  <c r="S82" i="21"/>
  <c r="H20" i="22" s="1"/>
  <c r="R82" i="21"/>
  <c r="G20" i="22" s="1"/>
  <c r="O82" i="21"/>
  <c r="F20" i="22" s="1"/>
  <c r="N82" i="21"/>
  <c r="E20" i="22" s="1"/>
  <c r="M82" i="21"/>
  <c r="D20" i="22" s="1"/>
  <c r="K82" i="21"/>
  <c r="C20" i="22" s="1"/>
  <c r="B20" i="22"/>
  <c r="AG81" i="21"/>
  <c r="AC81" i="21"/>
  <c r="Y81" i="21"/>
  <c r="U81" i="21"/>
  <c r="AF79" i="21"/>
  <c r="U19" i="22" s="1"/>
  <c r="AE79" i="21"/>
  <c r="T19" i="22" s="1"/>
  <c r="AD79" i="21"/>
  <c r="S19" i="22" s="1"/>
  <c r="AB79" i="21"/>
  <c r="Q19" i="22" s="1"/>
  <c r="AA79" i="21"/>
  <c r="P19" i="22" s="1"/>
  <c r="Z79" i="21"/>
  <c r="O19" i="22" s="1"/>
  <c r="X79" i="21"/>
  <c r="M19" i="22" s="1"/>
  <c r="W79" i="21"/>
  <c r="L19" i="22" s="1"/>
  <c r="V79" i="21"/>
  <c r="K19" i="22" s="1"/>
  <c r="T79" i="21"/>
  <c r="I19" i="22" s="1"/>
  <c r="S79" i="21"/>
  <c r="H19" i="22" s="1"/>
  <c r="R79" i="21"/>
  <c r="G19" i="22" s="1"/>
  <c r="O79" i="21"/>
  <c r="F19" i="22" s="1"/>
  <c r="N79" i="21"/>
  <c r="E19" i="22" s="1"/>
  <c r="M79" i="21"/>
  <c r="D19" i="22" s="1"/>
  <c r="K79" i="21"/>
  <c r="C19" i="22" s="1"/>
  <c r="B19" i="22"/>
  <c r="AG78" i="21"/>
  <c r="AC78" i="21"/>
  <c r="Y78" i="21"/>
  <c r="U78" i="21"/>
  <c r="AF76" i="21"/>
  <c r="U18" i="22" s="1"/>
  <c r="AE76" i="21"/>
  <c r="T18" i="22" s="1"/>
  <c r="AD76" i="21"/>
  <c r="S18" i="22" s="1"/>
  <c r="AB76" i="21"/>
  <c r="Q18" i="22" s="1"/>
  <c r="AA76" i="21"/>
  <c r="P18" i="22" s="1"/>
  <c r="Z76" i="21"/>
  <c r="O18" i="22" s="1"/>
  <c r="X76" i="21"/>
  <c r="M18" i="22" s="1"/>
  <c r="W76" i="21"/>
  <c r="L18" i="22" s="1"/>
  <c r="V76" i="21"/>
  <c r="K18" i="22" s="1"/>
  <c r="T76" i="21"/>
  <c r="I18" i="22" s="1"/>
  <c r="S76" i="21"/>
  <c r="H18" i="22" s="1"/>
  <c r="R76" i="21"/>
  <c r="G18" i="22" s="1"/>
  <c r="O76" i="21"/>
  <c r="F18" i="22" s="1"/>
  <c r="N76" i="21"/>
  <c r="E18" i="22" s="1"/>
  <c r="M76" i="21"/>
  <c r="D18" i="22" s="1"/>
  <c r="B18" i="22"/>
  <c r="AG75" i="21"/>
  <c r="AC75" i="21"/>
  <c r="Y75" i="21"/>
  <c r="Y76" i="21" s="1"/>
  <c r="N18" i="22" s="1"/>
  <c r="U75" i="21"/>
  <c r="U17" i="22"/>
  <c r="T17" i="22"/>
  <c r="S17" i="22"/>
  <c r="AB73" i="21"/>
  <c r="Q17" i="22" s="1"/>
  <c r="AA73" i="21"/>
  <c r="P17" i="22" s="1"/>
  <c r="Z73" i="21"/>
  <c r="O17" i="22" s="1"/>
  <c r="X73" i="21"/>
  <c r="M17" i="22" s="1"/>
  <c r="W73" i="21"/>
  <c r="L17" i="22" s="1"/>
  <c r="V73" i="21"/>
  <c r="K17" i="22" s="1"/>
  <c r="T73" i="21"/>
  <c r="I17" i="22" s="1"/>
  <c r="S73" i="21"/>
  <c r="H17" i="22" s="1"/>
  <c r="R73" i="21"/>
  <c r="G17" i="22" s="1"/>
  <c r="O73" i="21"/>
  <c r="F17" i="22" s="1"/>
  <c r="N73" i="21"/>
  <c r="E17" i="22" s="1"/>
  <c r="M73" i="21"/>
  <c r="D17" i="22" s="1"/>
  <c r="C17" i="22"/>
  <c r="B17" i="22"/>
  <c r="AG69" i="21"/>
  <c r="AG73" i="21" s="1"/>
  <c r="AC69" i="21"/>
  <c r="Y69" i="21"/>
  <c r="Y73" i="21" s="1"/>
  <c r="U69" i="21"/>
  <c r="U73" i="21" s="1"/>
  <c r="U16" i="22"/>
  <c r="T16" i="22"/>
  <c r="S16" i="22"/>
  <c r="AB67" i="21"/>
  <c r="Q16" i="22" s="1"/>
  <c r="AA67" i="21"/>
  <c r="P16" i="22" s="1"/>
  <c r="Z67" i="21"/>
  <c r="O16" i="22" s="1"/>
  <c r="X67" i="21"/>
  <c r="M16" i="22" s="1"/>
  <c r="W67" i="21"/>
  <c r="L16" i="22" s="1"/>
  <c r="V67" i="21"/>
  <c r="K16" i="22" s="1"/>
  <c r="T67" i="21"/>
  <c r="I16" i="22" s="1"/>
  <c r="S67" i="21"/>
  <c r="H16" i="22" s="1"/>
  <c r="R67" i="21"/>
  <c r="G16" i="22" s="1"/>
  <c r="O67" i="21"/>
  <c r="F16" i="22" s="1"/>
  <c r="N67" i="21"/>
  <c r="E16" i="22" s="1"/>
  <c r="M67" i="21"/>
  <c r="D16" i="22" s="1"/>
  <c r="C16" i="22"/>
  <c r="B16" i="22"/>
  <c r="AG64" i="21"/>
  <c r="AG67" i="21" s="1"/>
  <c r="AC64" i="21"/>
  <c r="AC67" i="21" s="1"/>
  <c r="Y64" i="21"/>
  <c r="Y67" i="21" s="1"/>
  <c r="U64" i="21"/>
  <c r="U67" i="21" s="1"/>
  <c r="U15" i="22"/>
  <c r="T15" i="22"/>
  <c r="S15" i="22"/>
  <c r="AB62" i="21"/>
  <c r="Q15" i="22" s="1"/>
  <c r="AA62" i="21"/>
  <c r="P15" i="22" s="1"/>
  <c r="Z62" i="21"/>
  <c r="O15" i="22" s="1"/>
  <c r="X62" i="21"/>
  <c r="M15" i="22" s="1"/>
  <c r="W62" i="21"/>
  <c r="L15" i="22" s="1"/>
  <c r="V62" i="21"/>
  <c r="K15" i="22" s="1"/>
  <c r="T62" i="21"/>
  <c r="I15" i="22" s="1"/>
  <c r="S62" i="21"/>
  <c r="H15" i="22" s="1"/>
  <c r="R62" i="21"/>
  <c r="G15" i="22" s="1"/>
  <c r="O62" i="21"/>
  <c r="F15" i="22" s="1"/>
  <c r="N62" i="21"/>
  <c r="E15" i="22" s="1"/>
  <c r="M62" i="21"/>
  <c r="D15" i="22" s="1"/>
  <c r="C15" i="22"/>
  <c r="B15" i="22"/>
  <c r="AG55" i="21"/>
  <c r="AG62" i="21" s="1"/>
  <c r="AC55" i="21"/>
  <c r="Y55" i="21"/>
  <c r="Y62" i="21" s="1"/>
  <c r="U55" i="21"/>
  <c r="U62" i="21" s="1"/>
  <c r="U14" i="22"/>
  <c r="T14" i="22"/>
  <c r="S14" i="22"/>
  <c r="AB53" i="21"/>
  <c r="Q14" i="22" s="1"/>
  <c r="AA53" i="21"/>
  <c r="P14" i="22" s="1"/>
  <c r="Z53" i="21"/>
  <c r="O14" i="22" s="1"/>
  <c r="X53" i="21"/>
  <c r="M14" i="22" s="1"/>
  <c r="W53" i="21"/>
  <c r="L14" i="22" s="1"/>
  <c r="V53" i="21"/>
  <c r="K14" i="22" s="1"/>
  <c r="T53" i="21"/>
  <c r="I14" i="22" s="1"/>
  <c r="S53" i="21"/>
  <c r="H14" i="22" s="1"/>
  <c r="R53" i="21"/>
  <c r="G14" i="22" s="1"/>
  <c r="O53" i="21"/>
  <c r="F14" i="22" s="1"/>
  <c r="N53" i="21"/>
  <c r="E14" i="22" s="1"/>
  <c r="M53" i="21"/>
  <c r="D14" i="22" s="1"/>
  <c r="C14" i="22"/>
  <c r="B14" i="22"/>
  <c r="AG50" i="21"/>
  <c r="AG53" i="21" s="1"/>
  <c r="AC50" i="21"/>
  <c r="AC53" i="21" s="1"/>
  <c r="Y50" i="21"/>
  <c r="Y53" i="21" s="1"/>
  <c r="U50" i="21"/>
  <c r="U53" i="21" s="1"/>
  <c r="U13" i="22"/>
  <c r="T13" i="22"/>
  <c r="S13" i="22"/>
  <c r="AB48" i="21"/>
  <c r="Q13" i="22" s="1"/>
  <c r="AA48" i="21"/>
  <c r="P13" i="22" s="1"/>
  <c r="Z48" i="21"/>
  <c r="O13" i="22" s="1"/>
  <c r="X48" i="21"/>
  <c r="M13" i="22" s="1"/>
  <c r="W48" i="21"/>
  <c r="L13" i="22" s="1"/>
  <c r="V48" i="21"/>
  <c r="K13" i="22" s="1"/>
  <c r="T48" i="21"/>
  <c r="I13" i="22" s="1"/>
  <c r="S48" i="21"/>
  <c r="H13" i="22" s="1"/>
  <c r="R48" i="21"/>
  <c r="G13" i="22" s="1"/>
  <c r="O48" i="21"/>
  <c r="F13" i="22" s="1"/>
  <c r="N48" i="21"/>
  <c r="E13" i="22" s="1"/>
  <c r="M48" i="21"/>
  <c r="D13" i="22" s="1"/>
  <c r="C13" i="22"/>
  <c r="J48" i="21"/>
  <c r="B13" i="22" s="1"/>
  <c r="AG45" i="21"/>
  <c r="AG48" i="21" s="1"/>
  <c r="AC45" i="21"/>
  <c r="AC48" i="21" s="1"/>
  <c r="Y45" i="21"/>
  <c r="Y48" i="21" s="1"/>
  <c r="U45" i="21"/>
  <c r="U48" i="21" s="1"/>
  <c r="U12" i="22"/>
  <c r="AE43" i="21"/>
  <c r="T12" i="22" s="1"/>
  <c r="AD43" i="21"/>
  <c r="S12" i="22" s="1"/>
  <c r="AB43" i="21"/>
  <c r="Q12" i="22" s="1"/>
  <c r="AA43" i="21"/>
  <c r="P12" i="22" s="1"/>
  <c r="Z43" i="21"/>
  <c r="O12" i="22" s="1"/>
  <c r="X43" i="21"/>
  <c r="M12" i="22" s="1"/>
  <c r="W43" i="21"/>
  <c r="L12" i="22" s="1"/>
  <c r="V43" i="21"/>
  <c r="K12" i="22" s="1"/>
  <c r="T43" i="21"/>
  <c r="I12" i="22" s="1"/>
  <c r="S43" i="21"/>
  <c r="H12" i="22" s="1"/>
  <c r="R43" i="21"/>
  <c r="G12" i="22" s="1"/>
  <c r="O43" i="21"/>
  <c r="F12" i="22" s="1"/>
  <c r="N43" i="21"/>
  <c r="E12" i="22" s="1"/>
  <c r="M43" i="21"/>
  <c r="D12" i="22" s="1"/>
  <c r="C12" i="22"/>
  <c r="J43" i="21"/>
  <c r="B12" i="22" s="1"/>
  <c r="AG30" i="21"/>
  <c r="AG43" i="21" s="1"/>
  <c r="AC30" i="21"/>
  <c r="AC43" i="21" s="1"/>
  <c r="Y30" i="21"/>
  <c r="Y43" i="21" s="1"/>
  <c r="U30" i="21"/>
  <c r="U43" i="21" s="1"/>
  <c r="U11" i="22"/>
  <c r="AE28" i="21"/>
  <c r="T11" i="22" s="1"/>
  <c r="AD28" i="21"/>
  <c r="S11" i="22" s="1"/>
  <c r="AB28" i="21"/>
  <c r="Q11" i="22" s="1"/>
  <c r="AA28" i="21"/>
  <c r="P11" i="22" s="1"/>
  <c r="Z28" i="21"/>
  <c r="O11" i="22" s="1"/>
  <c r="X28" i="21"/>
  <c r="M11" i="22" s="1"/>
  <c r="W28" i="21"/>
  <c r="L11" i="22" s="1"/>
  <c r="V28" i="21"/>
  <c r="K11" i="22" s="1"/>
  <c r="T28" i="21"/>
  <c r="I11" i="22" s="1"/>
  <c r="S28" i="21"/>
  <c r="H11" i="22" s="1"/>
  <c r="R28" i="21"/>
  <c r="G11" i="22" s="1"/>
  <c r="O28" i="21"/>
  <c r="F11" i="22" s="1"/>
  <c r="N28" i="21"/>
  <c r="E11" i="22" s="1"/>
  <c r="M28" i="21"/>
  <c r="D11" i="22" s="1"/>
  <c r="C11" i="22"/>
  <c r="B11" i="22"/>
  <c r="AG25" i="21"/>
  <c r="AG28" i="21" s="1"/>
  <c r="AC25" i="21"/>
  <c r="AC28" i="21" s="1"/>
  <c r="Y25" i="21"/>
  <c r="U25" i="21"/>
  <c r="U10" i="22"/>
  <c r="AE23" i="21"/>
  <c r="T10" i="22" s="1"/>
  <c r="AD23" i="21"/>
  <c r="S10" i="22" s="1"/>
  <c r="AB23" i="21"/>
  <c r="Q10" i="22" s="1"/>
  <c r="AA23" i="21"/>
  <c r="P10" i="22" s="1"/>
  <c r="Z23" i="21"/>
  <c r="O10" i="22" s="1"/>
  <c r="X23" i="21"/>
  <c r="M10" i="22" s="1"/>
  <c r="W23" i="21"/>
  <c r="L10" i="22" s="1"/>
  <c r="V23" i="21"/>
  <c r="K10" i="22" s="1"/>
  <c r="T23" i="21"/>
  <c r="I10" i="22" s="1"/>
  <c r="S23" i="21"/>
  <c r="H10" i="22" s="1"/>
  <c r="R23" i="21"/>
  <c r="G10" i="22" s="1"/>
  <c r="O23" i="21"/>
  <c r="F10" i="22" s="1"/>
  <c r="N23" i="21"/>
  <c r="E10" i="22" s="1"/>
  <c r="M23" i="21"/>
  <c r="D10" i="22" s="1"/>
  <c r="C10" i="22"/>
  <c r="B10" i="22"/>
  <c r="AG20" i="21"/>
  <c r="AG23" i="21" s="1"/>
  <c r="AC20" i="21"/>
  <c r="Y20" i="21"/>
  <c r="U20" i="21"/>
  <c r="AF18" i="21"/>
  <c r="U9" i="22" s="1"/>
  <c r="AE18" i="21"/>
  <c r="T9" i="22" s="1"/>
  <c r="AD18" i="21"/>
  <c r="S9" i="22" s="1"/>
  <c r="Q9" i="22"/>
  <c r="P9" i="22"/>
  <c r="O9" i="22"/>
  <c r="M9" i="22"/>
  <c r="L9" i="22"/>
  <c r="K9" i="22"/>
  <c r="T18" i="21"/>
  <c r="I9" i="22" s="1"/>
  <c r="S18" i="21"/>
  <c r="H9" i="22" s="1"/>
  <c r="R18" i="21"/>
  <c r="G9" i="22" s="1"/>
  <c r="O18" i="21"/>
  <c r="F9" i="22" s="1"/>
  <c r="N18" i="21"/>
  <c r="E9" i="22" s="1"/>
  <c r="M18" i="21"/>
  <c r="D9" i="22" s="1"/>
  <c r="C9" i="22"/>
  <c r="J18" i="21"/>
  <c r="AC14" i="21"/>
  <c r="Y14" i="21"/>
  <c r="U14" i="21"/>
  <c r="AH14" i="21" s="1"/>
  <c r="AI14" i="21" s="1"/>
  <c r="AG13" i="21"/>
  <c r="AC13" i="21"/>
  <c r="AC18" i="21" s="1"/>
  <c r="Y13" i="21"/>
  <c r="Y18" i="21" s="1"/>
  <c r="U13" i="21"/>
  <c r="U18" i="21" s="1"/>
  <c r="AF11" i="21"/>
  <c r="U8" i="22" s="1"/>
  <c r="AE11" i="21"/>
  <c r="T8" i="22" s="1"/>
  <c r="AD11" i="21"/>
  <c r="AB11" i="21"/>
  <c r="Q8" i="22" s="1"/>
  <c r="AA11" i="21"/>
  <c r="P8" i="22" s="1"/>
  <c r="Z11" i="21"/>
  <c r="O8" i="22" s="1"/>
  <c r="X11" i="21"/>
  <c r="M8" i="22" s="1"/>
  <c r="W11" i="21"/>
  <c r="L8" i="22" s="1"/>
  <c r="V11" i="21"/>
  <c r="K8" i="22" s="1"/>
  <c r="T11" i="21"/>
  <c r="I8" i="22" s="1"/>
  <c r="S11" i="21"/>
  <c r="H8" i="22" s="1"/>
  <c r="R11" i="21"/>
  <c r="G8" i="22" s="1"/>
  <c r="O11" i="21"/>
  <c r="N11" i="21"/>
  <c r="E8" i="22" s="1"/>
  <c r="M11" i="21"/>
  <c r="D8" i="22" s="1"/>
  <c r="K11" i="21"/>
  <c r="B8" i="22"/>
  <c r="AG10" i="21"/>
  <c r="AC10" i="21"/>
  <c r="Y10" i="21"/>
  <c r="U10" i="21"/>
  <c r="AG9" i="21"/>
  <c r="AC9" i="21"/>
  <c r="Y9" i="21"/>
  <c r="U9" i="21"/>
  <c r="C18" i="20"/>
  <c r="Y17" i="20"/>
  <c r="A5" i="20"/>
  <c r="A25" i="20" s="1"/>
  <c r="A600" i="19"/>
  <c r="U24" i="20"/>
  <c r="AE599" i="19"/>
  <c r="T24" i="20" s="1"/>
  <c r="AD599" i="19"/>
  <c r="S24" i="20" s="1"/>
  <c r="AB599" i="19"/>
  <c r="Q24" i="20" s="1"/>
  <c r="AA599" i="19"/>
  <c r="P24" i="20" s="1"/>
  <c r="Z599" i="19"/>
  <c r="O24" i="20" s="1"/>
  <c r="X599" i="19"/>
  <c r="M24" i="20" s="1"/>
  <c r="W599" i="19"/>
  <c r="L24" i="20" s="1"/>
  <c r="V599" i="19"/>
  <c r="K24" i="20" s="1"/>
  <c r="T599" i="19"/>
  <c r="I24" i="20" s="1"/>
  <c r="S599" i="19"/>
  <c r="H24" i="20" s="1"/>
  <c r="R599" i="19"/>
  <c r="G24" i="20" s="1"/>
  <c r="O599" i="19"/>
  <c r="F24" i="20" s="1"/>
  <c r="N599" i="19"/>
  <c r="E24" i="20" s="1"/>
  <c r="M599" i="19"/>
  <c r="D24" i="20" s="1"/>
  <c r="C24" i="20"/>
  <c r="J599" i="19"/>
  <c r="AG598" i="19"/>
  <c r="AC598" i="19"/>
  <c r="R24" i="20" s="1"/>
  <c r="Y598" i="19"/>
  <c r="N24" i="20" s="1"/>
  <c r="U598" i="19"/>
  <c r="J24" i="20" s="1"/>
  <c r="U23" i="20"/>
  <c r="T23" i="20"/>
  <c r="S23" i="20"/>
  <c r="Q23" i="20"/>
  <c r="P23" i="20"/>
  <c r="O23" i="20"/>
  <c r="L23" i="20"/>
  <c r="K23" i="20"/>
  <c r="I23" i="20"/>
  <c r="H23" i="20"/>
  <c r="G23" i="20"/>
  <c r="O595" i="19"/>
  <c r="F23" i="20" s="1"/>
  <c r="N595" i="19"/>
  <c r="E23" i="20" s="1"/>
  <c r="M595" i="19"/>
  <c r="D23" i="20" s="1"/>
  <c r="C23" i="20"/>
  <c r="AG523" i="19"/>
  <c r="AC523" i="19"/>
  <c r="AC595" i="19" s="1"/>
  <c r="Y523" i="19"/>
  <c r="U523" i="19"/>
  <c r="U21" i="20"/>
  <c r="T21" i="20"/>
  <c r="S21" i="20"/>
  <c r="AB477" i="19"/>
  <c r="Q21" i="20" s="1"/>
  <c r="AA477" i="19"/>
  <c r="P21" i="20" s="1"/>
  <c r="Z477" i="19"/>
  <c r="O21" i="20" s="1"/>
  <c r="X477" i="19"/>
  <c r="M21" i="20" s="1"/>
  <c r="W477" i="19"/>
  <c r="L21" i="20" s="1"/>
  <c r="V477" i="19"/>
  <c r="K21" i="20" s="1"/>
  <c r="T477" i="19"/>
  <c r="I21" i="20" s="1"/>
  <c r="S477" i="19"/>
  <c r="H21" i="20" s="1"/>
  <c r="R477" i="19"/>
  <c r="G21" i="20" s="1"/>
  <c r="O477" i="19"/>
  <c r="F21" i="20" s="1"/>
  <c r="N477" i="19"/>
  <c r="E21" i="20" s="1"/>
  <c r="M477" i="19"/>
  <c r="D21" i="20" s="1"/>
  <c r="C21" i="20"/>
  <c r="B21" i="20"/>
  <c r="AG471" i="19"/>
  <c r="AG477" i="19" s="1"/>
  <c r="AC471" i="19"/>
  <c r="AC477" i="19" s="1"/>
  <c r="Y471" i="19"/>
  <c r="U471" i="19"/>
  <c r="U20" i="20"/>
  <c r="T20" i="20"/>
  <c r="S20" i="20"/>
  <c r="AB469" i="19"/>
  <c r="Q20" i="20" s="1"/>
  <c r="AA469" i="19"/>
  <c r="P20" i="20" s="1"/>
  <c r="Z469" i="19"/>
  <c r="O20" i="20" s="1"/>
  <c r="X469" i="19"/>
  <c r="M20" i="20" s="1"/>
  <c r="W469" i="19"/>
  <c r="L20" i="20" s="1"/>
  <c r="V469" i="19"/>
  <c r="K20" i="20" s="1"/>
  <c r="T469" i="19"/>
  <c r="I20" i="20" s="1"/>
  <c r="S469" i="19"/>
  <c r="H20" i="20" s="1"/>
  <c r="R469" i="19"/>
  <c r="G20" i="20" s="1"/>
  <c r="O469" i="19"/>
  <c r="F20" i="20" s="1"/>
  <c r="N469" i="19"/>
  <c r="E20" i="20" s="1"/>
  <c r="M469" i="19"/>
  <c r="D20" i="20" s="1"/>
  <c r="B20" i="20"/>
  <c r="AG447" i="19"/>
  <c r="AG469" i="19" s="1"/>
  <c r="AC447" i="19"/>
  <c r="Y447" i="19"/>
  <c r="U447" i="19"/>
  <c r="U19" i="20"/>
  <c r="T19" i="20"/>
  <c r="S19" i="20"/>
  <c r="Q19" i="20"/>
  <c r="P19" i="20"/>
  <c r="O19" i="20"/>
  <c r="M19" i="20"/>
  <c r="L19" i="20"/>
  <c r="K19" i="20"/>
  <c r="T445" i="19"/>
  <c r="I19" i="20" s="1"/>
  <c r="S445" i="19"/>
  <c r="H19" i="20" s="1"/>
  <c r="R445" i="19"/>
  <c r="G19" i="20" s="1"/>
  <c r="O445" i="19"/>
  <c r="F19" i="20" s="1"/>
  <c r="N445" i="19"/>
  <c r="E19" i="20" s="1"/>
  <c r="M445" i="19"/>
  <c r="D19" i="20" s="1"/>
  <c r="K445" i="19"/>
  <c r="C19" i="20" s="1"/>
  <c r="B19" i="20"/>
  <c r="AG441" i="19"/>
  <c r="AG445" i="19" s="1"/>
  <c r="AC441" i="19"/>
  <c r="AC445" i="19" s="1"/>
  <c r="Y441" i="19"/>
  <c r="Y445" i="19" s="1"/>
  <c r="U441" i="19"/>
  <c r="U445" i="19" s="1"/>
  <c r="U18" i="20"/>
  <c r="T18" i="20"/>
  <c r="S18" i="20"/>
  <c r="AB439" i="19"/>
  <c r="Q18" i="20" s="1"/>
  <c r="AA439" i="19"/>
  <c r="P18" i="20" s="1"/>
  <c r="Z439" i="19"/>
  <c r="O18" i="20" s="1"/>
  <c r="X439" i="19"/>
  <c r="M18" i="20" s="1"/>
  <c r="W439" i="19"/>
  <c r="L18" i="20" s="1"/>
  <c r="V439" i="19"/>
  <c r="K18" i="20" s="1"/>
  <c r="T439" i="19"/>
  <c r="I18" i="20" s="1"/>
  <c r="S439" i="19"/>
  <c r="H18" i="20" s="1"/>
  <c r="R439" i="19"/>
  <c r="G18" i="20" s="1"/>
  <c r="O439" i="19"/>
  <c r="F18" i="20" s="1"/>
  <c r="N439" i="19"/>
  <c r="E18" i="20" s="1"/>
  <c r="M439" i="19"/>
  <c r="D18" i="20" s="1"/>
  <c r="B18" i="20"/>
  <c r="AG426" i="19"/>
  <c r="AC426" i="19"/>
  <c r="Y426" i="19"/>
  <c r="U426" i="19"/>
  <c r="AG425" i="19"/>
  <c r="AG439" i="19" s="1"/>
  <c r="AC425" i="19"/>
  <c r="AC439" i="19" s="1"/>
  <c r="Y425" i="19"/>
  <c r="Y439" i="19" s="1"/>
  <c r="U425" i="19"/>
  <c r="U439" i="19" s="1"/>
  <c r="U17" i="20"/>
  <c r="AE423" i="19"/>
  <c r="T17" i="20" s="1"/>
  <c r="AD423" i="19"/>
  <c r="S17" i="20" s="1"/>
  <c r="Q17" i="20"/>
  <c r="P17" i="20"/>
  <c r="O17" i="20"/>
  <c r="M17" i="20"/>
  <c r="L17" i="20"/>
  <c r="K17" i="20"/>
  <c r="T423" i="19"/>
  <c r="I17" i="20" s="1"/>
  <c r="S423" i="19"/>
  <c r="H17" i="20" s="1"/>
  <c r="R423" i="19"/>
  <c r="G17" i="20" s="1"/>
  <c r="O423" i="19"/>
  <c r="F17" i="20" s="1"/>
  <c r="N423" i="19"/>
  <c r="E17" i="20" s="1"/>
  <c r="M423" i="19"/>
  <c r="D17" i="20" s="1"/>
  <c r="C17" i="20"/>
  <c r="B17" i="20"/>
  <c r="AG370" i="19"/>
  <c r="AG423" i="19" s="1"/>
  <c r="AC370" i="19"/>
  <c r="AC423" i="19" s="1"/>
  <c r="Y370" i="19"/>
  <c r="Y423" i="19" s="1"/>
  <c r="U370" i="19"/>
  <c r="U423" i="19" s="1"/>
  <c r="U16" i="20"/>
  <c r="T16" i="20"/>
  <c r="S16" i="20"/>
  <c r="Q16" i="20"/>
  <c r="P16" i="20"/>
  <c r="O16" i="20"/>
  <c r="X368" i="19"/>
  <c r="M16" i="20" s="1"/>
  <c r="W368" i="19"/>
  <c r="L16" i="20" s="1"/>
  <c r="V368" i="19"/>
  <c r="K16" i="20" s="1"/>
  <c r="T368" i="19"/>
  <c r="I16" i="20" s="1"/>
  <c r="S368" i="19"/>
  <c r="H16" i="20" s="1"/>
  <c r="R368" i="19"/>
  <c r="G16" i="20" s="1"/>
  <c r="O368" i="19"/>
  <c r="F16" i="20" s="1"/>
  <c r="N368" i="19"/>
  <c r="E16" i="20" s="1"/>
  <c r="M368" i="19"/>
  <c r="D16" i="20" s="1"/>
  <c r="C16" i="20"/>
  <c r="J368" i="19"/>
  <c r="AG305" i="19"/>
  <c r="AG368" i="19" s="1"/>
  <c r="AC305" i="19"/>
  <c r="AC368" i="19" s="1"/>
  <c r="Y305" i="19"/>
  <c r="Y368" i="19" s="1"/>
  <c r="U305" i="19"/>
  <c r="U368" i="19" s="1"/>
  <c r="U15" i="20"/>
  <c r="T15" i="20"/>
  <c r="S15" i="20"/>
  <c r="Q15" i="20"/>
  <c r="P15" i="20"/>
  <c r="O15" i="20"/>
  <c r="M15" i="20"/>
  <c r="L15" i="20"/>
  <c r="K15" i="20"/>
  <c r="I15" i="20"/>
  <c r="H15" i="20"/>
  <c r="G15" i="20"/>
  <c r="F15" i="20"/>
  <c r="E15" i="20"/>
  <c r="D15" i="20"/>
  <c r="C15" i="20"/>
  <c r="B15" i="20"/>
  <c r="AG246" i="19"/>
  <c r="AG303" i="19" s="1"/>
  <c r="AC246" i="19"/>
  <c r="AC303" i="19" s="1"/>
  <c r="Y246" i="19"/>
  <c r="Y303" i="19" s="1"/>
  <c r="U246" i="19"/>
  <c r="U303" i="19" s="1"/>
  <c r="AF244" i="19"/>
  <c r="U14" i="20" s="1"/>
  <c r="AE244" i="19"/>
  <c r="T14" i="20" s="1"/>
  <c r="AD244" i="19"/>
  <c r="S14" i="20" s="1"/>
  <c r="Q14" i="20"/>
  <c r="P14" i="20"/>
  <c r="O14" i="20"/>
  <c r="X244" i="19"/>
  <c r="M14" i="20" s="1"/>
  <c r="W244" i="19"/>
  <c r="L14" i="20" s="1"/>
  <c r="V244" i="19"/>
  <c r="K14" i="20" s="1"/>
  <c r="I14" i="20"/>
  <c r="H14" i="20"/>
  <c r="G14" i="20"/>
  <c r="O244" i="19"/>
  <c r="F14" i="20" s="1"/>
  <c r="N244" i="19"/>
  <c r="E14" i="20" s="1"/>
  <c r="M244" i="19"/>
  <c r="D14" i="20" s="1"/>
  <c r="C14" i="20"/>
  <c r="B14" i="20"/>
  <c r="AG185" i="19"/>
  <c r="AC185" i="19"/>
  <c r="Y185" i="19"/>
  <c r="U185" i="19"/>
  <c r="AG184" i="19"/>
  <c r="AG244" i="19" s="1"/>
  <c r="AC184" i="19"/>
  <c r="AC244" i="19" s="1"/>
  <c r="Y184" i="19"/>
  <c r="U184" i="19"/>
  <c r="U13" i="20"/>
  <c r="T13" i="20"/>
  <c r="S13" i="20"/>
  <c r="AB182" i="19"/>
  <c r="Q13" i="20" s="1"/>
  <c r="AA182" i="19"/>
  <c r="P13" i="20" s="1"/>
  <c r="Z182" i="19"/>
  <c r="O13" i="20" s="1"/>
  <c r="X182" i="19"/>
  <c r="M13" i="20" s="1"/>
  <c r="W182" i="19"/>
  <c r="L13" i="20" s="1"/>
  <c r="V182" i="19"/>
  <c r="K13" i="20" s="1"/>
  <c r="T182" i="19"/>
  <c r="I13" i="20" s="1"/>
  <c r="S182" i="19"/>
  <c r="H13" i="20" s="1"/>
  <c r="R182" i="19"/>
  <c r="G13" i="20" s="1"/>
  <c r="O182" i="19"/>
  <c r="F13" i="20" s="1"/>
  <c r="N182" i="19"/>
  <c r="E13" i="20" s="1"/>
  <c r="M182" i="19"/>
  <c r="D13" i="20" s="1"/>
  <c r="C13" i="20"/>
  <c r="B13" i="20"/>
  <c r="AG117" i="19"/>
  <c r="AC117" i="19"/>
  <c r="Y117" i="19"/>
  <c r="U117" i="19"/>
  <c r="AG116" i="19"/>
  <c r="AG182" i="19" s="1"/>
  <c r="AC116" i="19"/>
  <c r="AC182" i="19" s="1"/>
  <c r="Y116" i="19"/>
  <c r="Y182" i="19" s="1"/>
  <c r="U116" i="19"/>
  <c r="U182" i="19" s="1"/>
  <c r="U12" i="20"/>
  <c r="T12" i="20"/>
  <c r="S12" i="20"/>
  <c r="Q12" i="20"/>
  <c r="P12" i="20"/>
  <c r="O12" i="20"/>
  <c r="M12" i="20"/>
  <c r="L12" i="20"/>
  <c r="K12" i="20"/>
  <c r="T114" i="19"/>
  <c r="I12" i="20" s="1"/>
  <c r="S114" i="19"/>
  <c r="H12" i="20" s="1"/>
  <c r="R114" i="19"/>
  <c r="G12" i="20" s="1"/>
  <c r="O114" i="19"/>
  <c r="F12" i="20" s="1"/>
  <c r="N114" i="19"/>
  <c r="E12" i="20" s="1"/>
  <c r="M114" i="19"/>
  <c r="D12" i="20" s="1"/>
  <c r="C12" i="20"/>
  <c r="AG83" i="19"/>
  <c r="AG114" i="19" s="1"/>
  <c r="AC83" i="19"/>
  <c r="AC114" i="19" s="1"/>
  <c r="Y83" i="19"/>
  <c r="Y114" i="19" s="1"/>
  <c r="U83" i="19"/>
  <c r="U114" i="19" s="1"/>
  <c r="T11" i="20"/>
  <c r="S11" i="20"/>
  <c r="AB81" i="19"/>
  <c r="Q11" i="20" s="1"/>
  <c r="AA81" i="19"/>
  <c r="P11" i="20" s="1"/>
  <c r="Z81" i="19"/>
  <c r="O11" i="20" s="1"/>
  <c r="X81" i="19"/>
  <c r="M11" i="20" s="1"/>
  <c r="W81" i="19"/>
  <c r="L11" i="20" s="1"/>
  <c r="V81" i="19"/>
  <c r="K11" i="20" s="1"/>
  <c r="T81" i="19"/>
  <c r="I11" i="20" s="1"/>
  <c r="S81" i="19"/>
  <c r="H11" i="20" s="1"/>
  <c r="R81" i="19"/>
  <c r="G11" i="20" s="1"/>
  <c r="O81" i="19"/>
  <c r="F11" i="20" s="1"/>
  <c r="N81" i="19"/>
  <c r="E11" i="20" s="1"/>
  <c r="M81" i="19"/>
  <c r="D11" i="20" s="1"/>
  <c r="C11" i="20"/>
  <c r="B11" i="20"/>
  <c r="AF50" i="19"/>
  <c r="U10" i="20" s="1"/>
  <c r="AE50" i="19"/>
  <c r="T10" i="20" s="1"/>
  <c r="AD50" i="19"/>
  <c r="S10" i="20" s="1"/>
  <c r="AB50" i="19"/>
  <c r="Q10" i="20" s="1"/>
  <c r="AA50" i="19"/>
  <c r="P10" i="20" s="1"/>
  <c r="Z50" i="19"/>
  <c r="O10" i="20" s="1"/>
  <c r="X50" i="19"/>
  <c r="M10" i="20" s="1"/>
  <c r="W50" i="19"/>
  <c r="L10" i="20" s="1"/>
  <c r="V50" i="19"/>
  <c r="K10" i="20" s="1"/>
  <c r="T50" i="19"/>
  <c r="I10" i="20" s="1"/>
  <c r="S50" i="19"/>
  <c r="H10" i="20" s="1"/>
  <c r="R50" i="19"/>
  <c r="G10" i="20" s="1"/>
  <c r="O50" i="19"/>
  <c r="F10" i="20" s="1"/>
  <c r="N50" i="19"/>
  <c r="E10" i="20" s="1"/>
  <c r="M50" i="19"/>
  <c r="D10" i="20" s="1"/>
  <c r="C10" i="20"/>
  <c r="B10" i="20"/>
  <c r="AG34" i="19"/>
  <c r="AC34" i="19"/>
  <c r="AC50" i="19" s="1"/>
  <c r="Y34" i="19"/>
  <c r="U34" i="19"/>
  <c r="U50" i="19" s="1"/>
  <c r="U9" i="20"/>
  <c r="AE32" i="19"/>
  <c r="T9" i="20" s="1"/>
  <c r="AD32" i="19"/>
  <c r="S9" i="20" s="1"/>
  <c r="AB32" i="19"/>
  <c r="Q9" i="20" s="1"/>
  <c r="AA32" i="19"/>
  <c r="P9" i="20" s="1"/>
  <c r="Z32" i="19"/>
  <c r="O9" i="20" s="1"/>
  <c r="X32" i="19"/>
  <c r="M9" i="20" s="1"/>
  <c r="W32" i="19"/>
  <c r="L9" i="20" s="1"/>
  <c r="V32" i="19"/>
  <c r="K9" i="20" s="1"/>
  <c r="T32" i="19"/>
  <c r="I9" i="20" s="1"/>
  <c r="S32" i="19"/>
  <c r="H9" i="20" s="1"/>
  <c r="R32" i="19"/>
  <c r="G9" i="20" s="1"/>
  <c r="O32" i="19"/>
  <c r="F9" i="20" s="1"/>
  <c r="N32" i="19"/>
  <c r="E9" i="20" s="1"/>
  <c r="M32" i="19"/>
  <c r="D9" i="20" s="1"/>
  <c r="C9" i="20"/>
  <c r="B9" i="20"/>
  <c r="AC23" i="19"/>
  <c r="Y23" i="19"/>
  <c r="U23" i="19"/>
  <c r="AH23" i="19" s="1"/>
  <c r="AI23" i="19" s="1"/>
  <c r="AG22" i="19"/>
  <c r="AG32" i="19" s="1"/>
  <c r="AC22" i="19"/>
  <c r="Y22" i="19"/>
  <c r="U22" i="19"/>
  <c r="AF20" i="19"/>
  <c r="U8" i="20" s="1"/>
  <c r="AE20" i="19"/>
  <c r="T8" i="20" s="1"/>
  <c r="AD20" i="19"/>
  <c r="AB20" i="19"/>
  <c r="AA20" i="19"/>
  <c r="Z20" i="19"/>
  <c r="X20" i="19"/>
  <c r="M8" i="20" s="1"/>
  <c r="W20" i="19"/>
  <c r="L8" i="20" s="1"/>
  <c r="V20" i="19"/>
  <c r="T20" i="19"/>
  <c r="I8" i="20" s="1"/>
  <c r="S20" i="19"/>
  <c r="H8" i="20" s="1"/>
  <c r="R20" i="19"/>
  <c r="G8" i="20" s="1"/>
  <c r="O20" i="19"/>
  <c r="F8" i="20" s="1"/>
  <c r="N20" i="19"/>
  <c r="E8" i="20" s="1"/>
  <c r="M20" i="19"/>
  <c r="D8" i="20" s="1"/>
  <c r="K600" i="19"/>
  <c r="B8" i="20"/>
  <c r="AC19" i="19"/>
  <c r="AH19" i="19" s="1"/>
  <c r="AI19" i="19" s="1"/>
  <c r="AG9" i="19"/>
  <c r="AC9" i="19"/>
  <c r="Y9" i="19"/>
  <c r="U9" i="19"/>
  <c r="T21" i="18"/>
  <c r="L20" i="18"/>
  <c r="D19" i="18"/>
  <c r="C18" i="18"/>
  <c r="Y17" i="18"/>
  <c r="D17" i="18"/>
  <c r="S15" i="18"/>
  <c r="C14" i="18"/>
  <c r="S12" i="18"/>
  <c r="T10" i="18"/>
  <c r="L9" i="18"/>
  <c r="D8" i="18"/>
  <c r="A5" i="18"/>
  <c r="A24" i="18" s="1"/>
  <c r="A71" i="17"/>
  <c r="AF70" i="17"/>
  <c r="U23" i="18" s="1"/>
  <c r="AE70" i="17"/>
  <c r="T23" i="18" s="1"/>
  <c r="AD70" i="17"/>
  <c r="S23" i="18" s="1"/>
  <c r="AB70" i="17"/>
  <c r="Q23" i="18" s="1"/>
  <c r="AA70" i="17"/>
  <c r="P23" i="18" s="1"/>
  <c r="Z70" i="17"/>
  <c r="O23" i="18" s="1"/>
  <c r="X70" i="17"/>
  <c r="M23" i="18" s="1"/>
  <c r="W70" i="17"/>
  <c r="L23" i="18" s="1"/>
  <c r="V70" i="17"/>
  <c r="K23" i="18" s="1"/>
  <c r="T70" i="17"/>
  <c r="I23" i="18" s="1"/>
  <c r="S70" i="17"/>
  <c r="H23" i="18" s="1"/>
  <c r="R70" i="17"/>
  <c r="G23" i="18" s="1"/>
  <c r="O70" i="17"/>
  <c r="F23" i="18" s="1"/>
  <c r="N70" i="17"/>
  <c r="E23" i="18" s="1"/>
  <c r="M70" i="17"/>
  <c r="D23" i="18" s="1"/>
  <c r="K70" i="17"/>
  <c r="C23" i="18" s="1"/>
  <c r="J70" i="17"/>
  <c r="B23" i="18" s="1"/>
  <c r="AG69" i="17"/>
  <c r="AG70" i="17" s="1"/>
  <c r="V23" i="18" s="1"/>
  <c r="AC69" i="17"/>
  <c r="AC70" i="17" s="1"/>
  <c r="R23" i="18" s="1"/>
  <c r="Y69" i="17"/>
  <c r="Y70" i="17" s="1"/>
  <c r="N23" i="18" s="1"/>
  <c r="U69" i="17"/>
  <c r="U70" i="17" s="1"/>
  <c r="J23" i="18" s="1"/>
  <c r="AF67" i="17"/>
  <c r="U22" i="18" s="1"/>
  <c r="AE67" i="17"/>
  <c r="T22" i="18" s="1"/>
  <c r="AD67" i="17"/>
  <c r="S22" i="18" s="1"/>
  <c r="AB67" i="17"/>
  <c r="Q22" i="18" s="1"/>
  <c r="AA67" i="17"/>
  <c r="P22" i="18" s="1"/>
  <c r="Z67" i="17"/>
  <c r="O22" i="18" s="1"/>
  <c r="X67" i="17"/>
  <c r="M22" i="18" s="1"/>
  <c r="W67" i="17"/>
  <c r="L22" i="18" s="1"/>
  <c r="V67" i="17"/>
  <c r="K22" i="18" s="1"/>
  <c r="T67" i="17"/>
  <c r="I22" i="18" s="1"/>
  <c r="S67" i="17"/>
  <c r="H22" i="18" s="1"/>
  <c r="R67" i="17"/>
  <c r="G22" i="18" s="1"/>
  <c r="O67" i="17"/>
  <c r="F22" i="18" s="1"/>
  <c r="N67" i="17"/>
  <c r="E22" i="18" s="1"/>
  <c r="M67" i="17"/>
  <c r="D22" i="18" s="1"/>
  <c r="K67" i="17"/>
  <c r="C22" i="18" s="1"/>
  <c r="J67" i="17"/>
  <c r="B22" i="18" s="1"/>
  <c r="AG66" i="17"/>
  <c r="AC66" i="17"/>
  <c r="Y66" i="17"/>
  <c r="U66" i="17"/>
  <c r="AH66" i="17" s="1"/>
  <c r="AG65" i="17"/>
  <c r="AC65" i="17"/>
  <c r="AC67" i="17" s="1"/>
  <c r="R22" i="18" s="1"/>
  <c r="Y65" i="17"/>
  <c r="U65" i="17"/>
  <c r="U67" i="17" s="1"/>
  <c r="J22" i="18" s="1"/>
  <c r="AF63" i="17"/>
  <c r="U21" i="18" s="1"/>
  <c r="AE63" i="17"/>
  <c r="AD63" i="17"/>
  <c r="S21" i="18" s="1"/>
  <c r="AB63" i="17"/>
  <c r="Q21" i="18" s="1"/>
  <c r="AA63" i="17"/>
  <c r="P21" i="18" s="1"/>
  <c r="Z63" i="17"/>
  <c r="O21" i="18" s="1"/>
  <c r="X63" i="17"/>
  <c r="M21" i="18" s="1"/>
  <c r="W63" i="17"/>
  <c r="L21" i="18" s="1"/>
  <c r="V63" i="17"/>
  <c r="K21" i="18" s="1"/>
  <c r="T63" i="17"/>
  <c r="I21" i="18" s="1"/>
  <c r="S63" i="17"/>
  <c r="H21" i="18" s="1"/>
  <c r="R63" i="17"/>
  <c r="G21" i="18" s="1"/>
  <c r="O63" i="17"/>
  <c r="F21" i="18" s="1"/>
  <c r="N63" i="17"/>
  <c r="E21" i="18" s="1"/>
  <c r="M63" i="17"/>
  <c r="D21" i="18" s="1"/>
  <c r="K63" i="17"/>
  <c r="C21" i="18" s="1"/>
  <c r="J63" i="17"/>
  <c r="B21" i="18" s="1"/>
  <c r="AG62" i="17"/>
  <c r="AC62" i="17"/>
  <c r="AC63" i="17" s="1"/>
  <c r="R21" i="18" s="1"/>
  <c r="Y62" i="17"/>
  <c r="U62" i="17"/>
  <c r="AH62" i="17" s="1"/>
  <c r="AI62" i="17" s="1"/>
  <c r="AG61" i="17"/>
  <c r="AG63" i="17" s="1"/>
  <c r="V21" i="18" s="1"/>
  <c r="AC61" i="17"/>
  <c r="Y61" i="17"/>
  <c r="U61" i="17"/>
  <c r="U63" i="17" s="1"/>
  <c r="J21" i="18" s="1"/>
  <c r="AF59" i="17"/>
  <c r="U20" i="18" s="1"/>
  <c r="AE59" i="17"/>
  <c r="T20" i="18" s="1"/>
  <c r="AD59" i="17"/>
  <c r="S20" i="18" s="1"/>
  <c r="AB59" i="17"/>
  <c r="Q20" i="18" s="1"/>
  <c r="AA59" i="17"/>
  <c r="P20" i="18" s="1"/>
  <c r="Z59" i="17"/>
  <c r="O20" i="18" s="1"/>
  <c r="X59" i="17"/>
  <c r="M20" i="18" s="1"/>
  <c r="W59" i="17"/>
  <c r="V59" i="17"/>
  <c r="K20" i="18" s="1"/>
  <c r="T59" i="17"/>
  <c r="I20" i="18" s="1"/>
  <c r="S59" i="17"/>
  <c r="H20" i="18" s="1"/>
  <c r="R59" i="17"/>
  <c r="G20" i="18" s="1"/>
  <c r="O59" i="17"/>
  <c r="F20" i="18" s="1"/>
  <c r="N59" i="17"/>
  <c r="E20" i="18" s="1"/>
  <c r="M59" i="17"/>
  <c r="D20" i="18" s="1"/>
  <c r="K59" i="17"/>
  <c r="C20" i="18" s="1"/>
  <c r="J59" i="17"/>
  <c r="B20" i="18" s="1"/>
  <c r="AH58" i="17"/>
  <c r="AG58" i="17"/>
  <c r="AC58" i="17"/>
  <c r="Y58" i="17"/>
  <c r="U58" i="17"/>
  <c r="AG57" i="17"/>
  <c r="AC57" i="17"/>
  <c r="Y57" i="17"/>
  <c r="U57" i="17"/>
  <c r="U59" i="17" s="1"/>
  <c r="J20" i="18" s="1"/>
  <c r="AF55" i="17"/>
  <c r="U19" i="18" s="1"/>
  <c r="AE55" i="17"/>
  <c r="T19" i="18" s="1"/>
  <c r="AD55" i="17"/>
  <c r="S19" i="18" s="1"/>
  <c r="AB55" i="17"/>
  <c r="Q19" i="18" s="1"/>
  <c r="AA55" i="17"/>
  <c r="P19" i="18" s="1"/>
  <c r="Z55" i="17"/>
  <c r="O19" i="18" s="1"/>
  <c r="X55" i="17"/>
  <c r="M19" i="18" s="1"/>
  <c r="W55" i="17"/>
  <c r="L19" i="18" s="1"/>
  <c r="V55" i="17"/>
  <c r="K19" i="18" s="1"/>
  <c r="T55" i="17"/>
  <c r="I19" i="18" s="1"/>
  <c r="S55" i="17"/>
  <c r="H19" i="18" s="1"/>
  <c r="R55" i="17"/>
  <c r="G19" i="18" s="1"/>
  <c r="O55" i="17"/>
  <c r="F19" i="18" s="1"/>
  <c r="N55" i="17"/>
  <c r="E19" i="18" s="1"/>
  <c r="M55" i="17"/>
  <c r="K55" i="17"/>
  <c r="C19" i="18" s="1"/>
  <c r="J55" i="17"/>
  <c r="B19" i="18" s="1"/>
  <c r="AG54" i="17"/>
  <c r="AG55" i="17" s="1"/>
  <c r="V19" i="18" s="1"/>
  <c r="AC54" i="17"/>
  <c r="Y54" i="17"/>
  <c r="U54" i="17"/>
  <c r="AG53" i="17"/>
  <c r="AC53" i="17"/>
  <c r="Y53" i="17"/>
  <c r="Y55" i="17" s="1"/>
  <c r="N19" i="18" s="1"/>
  <c r="U53" i="17"/>
  <c r="AF51" i="17"/>
  <c r="U18" i="18" s="1"/>
  <c r="AE51" i="17"/>
  <c r="T18" i="18" s="1"/>
  <c r="AD51" i="17"/>
  <c r="S18" i="18" s="1"/>
  <c r="AB51" i="17"/>
  <c r="Q18" i="18" s="1"/>
  <c r="AA51" i="17"/>
  <c r="P18" i="18" s="1"/>
  <c r="Z51" i="17"/>
  <c r="O18" i="18" s="1"/>
  <c r="X51" i="17"/>
  <c r="M18" i="18" s="1"/>
  <c r="W51" i="17"/>
  <c r="L18" i="18" s="1"/>
  <c r="V51" i="17"/>
  <c r="K18" i="18" s="1"/>
  <c r="T51" i="17"/>
  <c r="I18" i="18" s="1"/>
  <c r="S51" i="17"/>
  <c r="H18" i="18" s="1"/>
  <c r="R51" i="17"/>
  <c r="G18" i="18" s="1"/>
  <c r="O51" i="17"/>
  <c r="F18" i="18" s="1"/>
  <c r="N51" i="17"/>
  <c r="E18" i="18" s="1"/>
  <c r="M51" i="17"/>
  <c r="D18" i="18" s="1"/>
  <c r="J51" i="17"/>
  <c r="B18" i="18" s="1"/>
  <c r="AG50" i="17"/>
  <c r="AC50" i="17"/>
  <c r="Y50" i="17"/>
  <c r="U50" i="17"/>
  <c r="AG49" i="17"/>
  <c r="AC49" i="17"/>
  <c r="AC51" i="17" s="1"/>
  <c r="R18" i="18" s="1"/>
  <c r="Y49" i="17"/>
  <c r="Y51" i="17" s="1"/>
  <c r="N18" i="18" s="1"/>
  <c r="U49" i="17"/>
  <c r="AH49" i="17" s="1"/>
  <c r="AI49" i="17" s="1"/>
  <c r="AF47" i="17"/>
  <c r="U17" i="18" s="1"/>
  <c r="AE47" i="17"/>
  <c r="T17" i="18" s="1"/>
  <c r="AD47" i="17"/>
  <c r="S17" i="18" s="1"/>
  <c r="AB47" i="17"/>
  <c r="Q17" i="18" s="1"/>
  <c r="AA47" i="17"/>
  <c r="P17" i="18" s="1"/>
  <c r="Z47" i="17"/>
  <c r="O17" i="18" s="1"/>
  <c r="X47" i="17"/>
  <c r="M17" i="18" s="1"/>
  <c r="W47" i="17"/>
  <c r="L17" i="18" s="1"/>
  <c r="V47" i="17"/>
  <c r="K17" i="18" s="1"/>
  <c r="T47" i="17"/>
  <c r="I17" i="18" s="1"/>
  <c r="S47" i="17"/>
  <c r="H17" i="18" s="1"/>
  <c r="R47" i="17"/>
  <c r="G17" i="18" s="1"/>
  <c r="O47" i="17"/>
  <c r="F17" i="18" s="1"/>
  <c r="N47" i="17"/>
  <c r="E17" i="18" s="1"/>
  <c r="M47" i="17"/>
  <c r="K47" i="17"/>
  <c r="C17" i="18" s="1"/>
  <c r="J47" i="17"/>
  <c r="B17" i="18" s="1"/>
  <c r="AG46" i="17"/>
  <c r="AC46" i="17"/>
  <c r="Y46" i="17"/>
  <c r="U46" i="17"/>
  <c r="AG45" i="17"/>
  <c r="AC45" i="17"/>
  <c r="Y45" i="17"/>
  <c r="Y47" i="17" s="1"/>
  <c r="N17" i="18" s="1"/>
  <c r="U45" i="17"/>
  <c r="AH45" i="17" s="1"/>
  <c r="AF43" i="17"/>
  <c r="U16" i="18" s="1"/>
  <c r="AE43" i="17"/>
  <c r="T16" i="18" s="1"/>
  <c r="AD43" i="17"/>
  <c r="S16" i="18" s="1"/>
  <c r="AB43" i="17"/>
  <c r="Q16" i="18" s="1"/>
  <c r="AA43" i="17"/>
  <c r="P16" i="18" s="1"/>
  <c r="Z43" i="17"/>
  <c r="O16" i="18" s="1"/>
  <c r="X43" i="17"/>
  <c r="M16" i="18" s="1"/>
  <c r="W43" i="17"/>
  <c r="L16" i="18" s="1"/>
  <c r="V43" i="17"/>
  <c r="K16" i="18" s="1"/>
  <c r="T43" i="17"/>
  <c r="I16" i="18" s="1"/>
  <c r="S43" i="17"/>
  <c r="H16" i="18" s="1"/>
  <c r="R43" i="17"/>
  <c r="G16" i="18" s="1"/>
  <c r="O43" i="17"/>
  <c r="F16" i="18" s="1"/>
  <c r="N43" i="17"/>
  <c r="E16" i="18" s="1"/>
  <c r="M43" i="17"/>
  <c r="D16" i="18" s="1"/>
  <c r="K43" i="17"/>
  <c r="C16" i="18" s="1"/>
  <c r="J43" i="17"/>
  <c r="B16" i="18" s="1"/>
  <c r="AG42" i="17"/>
  <c r="AH42" i="17" s="1"/>
  <c r="AC42" i="17"/>
  <c r="Y42" i="17"/>
  <c r="U42" i="17"/>
  <c r="AG41" i="17"/>
  <c r="AC41" i="17"/>
  <c r="Y41" i="17"/>
  <c r="Y43" i="17" s="1"/>
  <c r="N16" i="18" s="1"/>
  <c r="U41" i="17"/>
  <c r="U43" i="17" s="1"/>
  <c r="J16" i="18" s="1"/>
  <c r="AF39" i="17"/>
  <c r="U15" i="18" s="1"/>
  <c r="AE39" i="17"/>
  <c r="T15" i="18" s="1"/>
  <c r="AD39" i="17"/>
  <c r="AB39" i="17"/>
  <c r="Q15" i="18" s="1"/>
  <c r="AA39" i="17"/>
  <c r="P15" i="18" s="1"/>
  <c r="Z39" i="17"/>
  <c r="O15" i="18" s="1"/>
  <c r="X39" i="17"/>
  <c r="M15" i="18" s="1"/>
  <c r="W39" i="17"/>
  <c r="L15" i="18" s="1"/>
  <c r="V39" i="17"/>
  <c r="K15" i="18" s="1"/>
  <c r="T39" i="17"/>
  <c r="I15" i="18" s="1"/>
  <c r="S39" i="17"/>
  <c r="H15" i="18" s="1"/>
  <c r="R39" i="17"/>
  <c r="G15" i="18" s="1"/>
  <c r="O39" i="17"/>
  <c r="F15" i="18" s="1"/>
  <c r="N39" i="17"/>
  <c r="E15" i="18" s="1"/>
  <c r="M39" i="17"/>
  <c r="D15" i="18" s="1"/>
  <c r="K39" i="17"/>
  <c r="C15" i="18" s="1"/>
  <c r="J39" i="17"/>
  <c r="B15" i="18" s="1"/>
  <c r="AG38" i="17"/>
  <c r="AC38" i="17"/>
  <c r="AC39" i="17" s="1"/>
  <c r="R15" i="18" s="1"/>
  <c r="Y38" i="17"/>
  <c r="U38" i="17"/>
  <c r="AG37" i="17"/>
  <c r="AG39" i="17" s="1"/>
  <c r="V15" i="18" s="1"/>
  <c r="AC37" i="17"/>
  <c r="Y37" i="17"/>
  <c r="Y39" i="17" s="1"/>
  <c r="N15" i="18" s="1"/>
  <c r="U37" i="17"/>
  <c r="AF35" i="17"/>
  <c r="U14" i="18" s="1"/>
  <c r="AE35" i="17"/>
  <c r="T14" i="18" s="1"/>
  <c r="AD35" i="17"/>
  <c r="S14" i="18" s="1"/>
  <c r="AB35" i="17"/>
  <c r="Q14" i="18" s="1"/>
  <c r="AA35" i="17"/>
  <c r="P14" i="18" s="1"/>
  <c r="Z35" i="17"/>
  <c r="O14" i="18" s="1"/>
  <c r="X35" i="17"/>
  <c r="M14" i="18" s="1"/>
  <c r="W35" i="17"/>
  <c r="L14" i="18" s="1"/>
  <c r="V35" i="17"/>
  <c r="K14" i="18" s="1"/>
  <c r="T35" i="17"/>
  <c r="I14" i="18" s="1"/>
  <c r="S35" i="17"/>
  <c r="H14" i="18" s="1"/>
  <c r="R35" i="17"/>
  <c r="G14" i="18" s="1"/>
  <c r="O35" i="17"/>
  <c r="F14" i="18" s="1"/>
  <c r="N35" i="17"/>
  <c r="E14" i="18" s="1"/>
  <c r="M35" i="17"/>
  <c r="D14" i="18" s="1"/>
  <c r="K35" i="17"/>
  <c r="J35" i="17"/>
  <c r="B14" i="18" s="1"/>
  <c r="AG34" i="17"/>
  <c r="AC34" i="17"/>
  <c r="Y34" i="17"/>
  <c r="U34" i="17"/>
  <c r="AH34" i="17" s="1"/>
  <c r="AH33" i="17"/>
  <c r="AI33" i="17" s="1"/>
  <c r="AG33" i="17"/>
  <c r="AC33" i="17"/>
  <c r="AC35" i="17" s="1"/>
  <c r="R14" i="18" s="1"/>
  <c r="Y33" i="17"/>
  <c r="Y35" i="17" s="1"/>
  <c r="N14" i="18" s="1"/>
  <c r="U33" i="17"/>
  <c r="U35" i="17" s="1"/>
  <c r="J14" i="18" s="1"/>
  <c r="AF31" i="17"/>
  <c r="U13" i="18" s="1"/>
  <c r="AE31" i="17"/>
  <c r="T13" i="18" s="1"/>
  <c r="AD31" i="17"/>
  <c r="S13" i="18" s="1"/>
  <c r="AB31" i="17"/>
  <c r="Q13" i="18" s="1"/>
  <c r="AA31" i="17"/>
  <c r="P13" i="18" s="1"/>
  <c r="Z31" i="17"/>
  <c r="O13" i="18" s="1"/>
  <c r="X31" i="17"/>
  <c r="M13" i="18" s="1"/>
  <c r="W31" i="17"/>
  <c r="L13" i="18" s="1"/>
  <c r="V31" i="17"/>
  <c r="K13" i="18" s="1"/>
  <c r="T31" i="17"/>
  <c r="I13" i="18" s="1"/>
  <c r="S31" i="17"/>
  <c r="H13" i="18" s="1"/>
  <c r="R31" i="17"/>
  <c r="G13" i="18" s="1"/>
  <c r="O31" i="17"/>
  <c r="F13" i="18" s="1"/>
  <c r="N31" i="17"/>
  <c r="E13" i="18" s="1"/>
  <c r="M31" i="17"/>
  <c r="D13" i="18" s="1"/>
  <c r="K31" i="17"/>
  <c r="C13" i="18" s="1"/>
  <c r="J31" i="17"/>
  <c r="B13" i="18" s="1"/>
  <c r="AG30" i="17"/>
  <c r="AG31" i="17" s="1"/>
  <c r="V13" i="18" s="1"/>
  <c r="AC30" i="17"/>
  <c r="Y30" i="17"/>
  <c r="U30" i="17"/>
  <c r="AG29" i="17"/>
  <c r="AC29" i="17"/>
  <c r="Y29" i="17"/>
  <c r="Y31" i="17" s="1"/>
  <c r="N13" i="18" s="1"/>
  <c r="U29" i="17"/>
  <c r="U31" i="17" s="1"/>
  <c r="J13" i="18" s="1"/>
  <c r="AF27" i="17"/>
  <c r="U12" i="18" s="1"/>
  <c r="AE27" i="17"/>
  <c r="T12" i="18" s="1"/>
  <c r="AD27" i="17"/>
  <c r="AB27" i="17"/>
  <c r="Q12" i="18" s="1"/>
  <c r="AA27" i="17"/>
  <c r="P12" i="18" s="1"/>
  <c r="Z27" i="17"/>
  <c r="O12" i="18" s="1"/>
  <c r="Y27" i="17"/>
  <c r="N12" i="18" s="1"/>
  <c r="X27" i="17"/>
  <c r="M12" i="18" s="1"/>
  <c r="W27" i="17"/>
  <c r="L12" i="18" s="1"/>
  <c r="V27" i="17"/>
  <c r="K12" i="18" s="1"/>
  <c r="T27" i="17"/>
  <c r="I12" i="18" s="1"/>
  <c r="S27" i="17"/>
  <c r="H12" i="18" s="1"/>
  <c r="R27" i="17"/>
  <c r="G12" i="18" s="1"/>
  <c r="O27" i="17"/>
  <c r="F12" i="18" s="1"/>
  <c r="N27" i="17"/>
  <c r="E12" i="18" s="1"/>
  <c r="M27" i="17"/>
  <c r="D12" i="18" s="1"/>
  <c r="K27" i="17"/>
  <c r="C12" i="18" s="1"/>
  <c r="J27" i="17"/>
  <c r="B12" i="18" s="1"/>
  <c r="AG26" i="17"/>
  <c r="AC26" i="17"/>
  <c r="Y26" i="17"/>
  <c r="U26" i="17"/>
  <c r="AG25" i="17"/>
  <c r="AG27" i="17" s="1"/>
  <c r="V12" i="18" s="1"/>
  <c r="AC25" i="17"/>
  <c r="AC27" i="17" s="1"/>
  <c r="R12" i="18" s="1"/>
  <c r="Y25" i="17"/>
  <c r="U25" i="17"/>
  <c r="AF23" i="17"/>
  <c r="U11" i="18" s="1"/>
  <c r="AE23" i="17"/>
  <c r="T11" i="18" s="1"/>
  <c r="AD23" i="17"/>
  <c r="S11" i="18" s="1"/>
  <c r="AB23" i="17"/>
  <c r="Q11" i="18" s="1"/>
  <c r="AA23" i="17"/>
  <c r="P11" i="18" s="1"/>
  <c r="Z23" i="17"/>
  <c r="O11" i="18" s="1"/>
  <c r="X23" i="17"/>
  <c r="M11" i="18" s="1"/>
  <c r="W23" i="17"/>
  <c r="L11" i="18" s="1"/>
  <c r="V23" i="17"/>
  <c r="K11" i="18" s="1"/>
  <c r="T23" i="17"/>
  <c r="I11" i="18" s="1"/>
  <c r="S23" i="17"/>
  <c r="H11" i="18" s="1"/>
  <c r="R23" i="17"/>
  <c r="G11" i="18" s="1"/>
  <c r="O23" i="17"/>
  <c r="F11" i="18" s="1"/>
  <c r="N23" i="17"/>
  <c r="E11" i="18" s="1"/>
  <c r="M23" i="17"/>
  <c r="D11" i="18" s="1"/>
  <c r="K23" i="17"/>
  <c r="C11" i="18" s="1"/>
  <c r="J23" i="17"/>
  <c r="B11" i="18" s="1"/>
  <c r="AG22" i="17"/>
  <c r="AC22" i="17"/>
  <c r="Y22" i="17"/>
  <c r="U22" i="17"/>
  <c r="AG21" i="17"/>
  <c r="AG23" i="17" s="1"/>
  <c r="V11" i="18" s="1"/>
  <c r="AC21" i="17"/>
  <c r="Y21" i="17"/>
  <c r="U21" i="17"/>
  <c r="AF19" i="17"/>
  <c r="U10" i="18" s="1"/>
  <c r="AE19" i="17"/>
  <c r="AD19" i="17"/>
  <c r="S10" i="18" s="1"/>
  <c r="AC19" i="17"/>
  <c r="R10" i="18" s="1"/>
  <c r="AB19" i="17"/>
  <c r="Q10" i="18" s="1"/>
  <c r="AA19" i="17"/>
  <c r="P10" i="18" s="1"/>
  <c r="Z19" i="17"/>
  <c r="O10" i="18" s="1"/>
  <c r="X19" i="17"/>
  <c r="M10" i="18" s="1"/>
  <c r="W19" i="17"/>
  <c r="L10" i="18" s="1"/>
  <c r="V19" i="17"/>
  <c r="K10" i="18" s="1"/>
  <c r="T19" i="17"/>
  <c r="I10" i="18" s="1"/>
  <c r="S19" i="17"/>
  <c r="H10" i="18" s="1"/>
  <c r="R19" i="17"/>
  <c r="G10" i="18" s="1"/>
  <c r="O19" i="17"/>
  <c r="F10" i="18" s="1"/>
  <c r="N19" i="17"/>
  <c r="E10" i="18" s="1"/>
  <c r="M19" i="17"/>
  <c r="D10" i="18" s="1"/>
  <c r="K19" i="17"/>
  <c r="C10" i="18" s="1"/>
  <c r="J19" i="17"/>
  <c r="B10" i="18" s="1"/>
  <c r="AG18" i="17"/>
  <c r="AC18" i="17"/>
  <c r="Y18" i="17"/>
  <c r="U18" i="17"/>
  <c r="AG17" i="17"/>
  <c r="AC17" i="17"/>
  <c r="Y17" i="17"/>
  <c r="Y19" i="17" s="1"/>
  <c r="N10" i="18" s="1"/>
  <c r="U17" i="17"/>
  <c r="AH17" i="17" s="1"/>
  <c r="AI17" i="17" s="1"/>
  <c r="AF15" i="17"/>
  <c r="U9" i="18" s="1"/>
  <c r="AE15" i="17"/>
  <c r="T9" i="18" s="1"/>
  <c r="AD15" i="17"/>
  <c r="S9" i="18" s="1"/>
  <c r="AB15" i="17"/>
  <c r="Q9" i="18" s="1"/>
  <c r="AA15" i="17"/>
  <c r="P9" i="18" s="1"/>
  <c r="Z15" i="17"/>
  <c r="O9" i="18" s="1"/>
  <c r="X15" i="17"/>
  <c r="M9" i="18" s="1"/>
  <c r="W15" i="17"/>
  <c r="V15" i="17"/>
  <c r="K9" i="18" s="1"/>
  <c r="T15" i="17"/>
  <c r="I9" i="18" s="1"/>
  <c r="S15" i="17"/>
  <c r="H9" i="18" s="1"/>
  <c r="R15" i="17"/>
  <c r="G9" i="18" s="1"/>
  <c r="O15" i="17"/>
  <c r="F9" i="18" s="1"/>
  <c r="N15" i="17"/>
  <c r="E9" i="18" s="1"/>
  <c r="M15" i="17"/>
  <c r="D9" i="18" s="1"/>
  <c r="K15" i="17"/>
  <c r="C9" i="18" s="1"/>
  <c r="J15" i="17"/>
  <c r="B9" i="18" s="1"/>
  <c r="AG14" i="17"/>
  <c r="AC14" i="17"/>
  <c r="Y14" i="17"/>
  <c r="U14" i="17"/>
  <c r="AH14" i="17" s="1"/>
  <c r="AI14" i="17" s="1"/>
  <c r="AH13" i="17"/>
  <c r="AG13" i="17"/>
  <c r="AC13" i="17"/>
  <c r="Y13" i="17"/>
  <c r="Y15" i="17" s="1"/>
  <c r="N9" i="18" s="1"/>
  <c r="U13" i="17"/>
  <c r="AF11" i="17"/>
  <c r="U8" i="18" s="1"/>
  <c r="AE11" i="17"/>
  <c r="T8" i="18" s="1"/>
  <c r="AD11" i="17"/>
  <c r="S8" i="18" s="1"/>
  <c r="AB11" i="17"/>
  <c r="Q8" i="18" s="1"/>
  <c r="AA11" i="17"/>
  <c r="P8" i="18" s="1"/>
  <c r="Z11" i="17"/>
  <c r="O8" i="18" s="1"/>
  <c r="Y11" i="17"/>
  <c r="X11" i="17"/>
  <c r="M8" i="18" s="1"/>
  <c r="W11" i="17"/>
  <c r="L8" i="18" s="1"/>
  <c r="V11" i="17"/>
  <c r="T11" i="17"/>
  <c r="I8" i="18" s="1"/>
  <c r="S11" i="17"/>
  <c r="H8" i="18" s="1"/>
  <c r="R11" i="17"/>
  <c r="G8" i="18" s="1"/>
  <c r="O11" i="17"/>
  <c r="N11" i="17"/>
  <c r="E8" i="18" s="1"/>
  <c r="M11" i="17"/>
  <c r="K11" i="17"/>
  <c r="C8" i="18" s="1"/>
  <c r="J11" i="17"/>
  <c r="B8" i="18" s="1"/>
  <c r="AG10" i="17"/>
  <c r="AH10" i="17" s="1"/>
  <c r="AC10" i="17"/>
  <c r="Y10" i="17"/>
  <c r="U10" i="17"/>
  <c r="AG9" i="17"/>
  <c r="AG11" i="17" s="1"/>
  <c r="AC9" i="17"/>
  <c r="Y9" i="17"/>
  <c r="U9" i="17"/>
  <c r="U11" i="17" s="1"/>
  <c r="C18" i="16"/>
  <c r="Y17" i="16"/>
  <c r="A5" i="16"/>
  <c r="A25" i="16" s="1"/>
  <c r="A354" i="15"/>
  <c r="AF353" i="15"/>
  <c r="U23" i="16" s="1"/>
  <c r="AE353" i="15"/>
  <c r="T23" i="16" s="1"/>
  <c r="AD353" i="15"/>
  <c r="S23" i="16" s="1"/>
  <c r="AB353" i="15"/>
  <c r="Q23" i="16" s="1"/>
  <c r="AA353" i="15"/>
  <c r="P23" i="16" s="1"/>
  <c r="Z353" i="15"/>
  <c r="O23" i="16" s="1"/>
  <c r="X353" i="15"/>
  <c r="M23" i="16" s="1"/>
  <c r="W353" i="15"/>
  <c r="L23" i="16" s="1"/>
  <c r="V353" i="15"/>
  <c r="K23" i="16" s="1"/>
  <c r="I23" i="16"/>
  <c r="H23" i="16"/>
  <c r="R353" i="15"/>
  <c r="G23" i="16" s="1"/>
  <c r="O353" i="15"/>
  <c r="F23" i="16" s="1"/>
  <c r="N353" i="15"/>
  <c r="E23" i="16" s="1"/>
  <c r="M353" i="15"/>
  <c r="D23" i="16" s="1"/>
  <c r="C23" i="16"/>
  <c r="J353" i="15"/>
  <c r="AG352" i="15"/>
  <c r="AC352" i="15"/>
  <c r="Y352" i="15"/>
  <c r="U352" i="15"/>
  <c r="AG351" i="15"/>
  <c r="AG353" i="15" s="1"/>
  <c r="V23" i="16" s="1"/>
  <c r="AC351" i="15"/>
  <c r="AC353" i="15" s="1"/>
  <c r="R23" i="16" s="1"/>
  <c r="Y351" i="15"/>
  <c r="U351" i="15"/>
  <c r="AF349" i="15"/>
  <c r="U22" i="16" s="1"/>
  <c r="AE349" i="15"/>
  <c r="T22" i="16" s="1"/>
  <c r="AD349" i="15"/>
  <c r="S22" i="16" s="1"/>
  <c r="AB349" i="15"/>
  <c r="Q22" i="16" s="1"/>
  <c r="AA349" i="15"/>
  <c r="P22" i="16" s="1"/>
  <c r="Z349" i="15"/>
  <c r="O22" i="16" s="1"/>
  <c r="X349" i="15"/>
  <c r="M22" i="16" s="1"/>
  <c r="W349" i="15"/>
  <c r="L22" i="16" s="1"/>
  <c r="V349" i="15"/>
  <c r="K22" i="16" s="1"/>
  <c r="T349" i="15"/>
  <c r="I22" i="16" s="1"/>
  <c r="S349" i="15"/>
  <c r="H22" i="16" s="1"/>
  <c r="R349" i="15"/>
  <c r="G22" i="16" s="1"/>
  <c r="O349" i="15"/>
  <c r="F22" i="16" s="1"/>
  <c r="N349" i="15"/>
  <c r="E22" i="16" s="1"/>
  <c r="M349" i="15"/>
  <c r="D22" i="16" s="1"/>
  <c r="C22" i="16"/>
  <c r="B22" i="16"/>
  <c r="AG302" i="15"/>
  <c r="AC302" i="15"/>
  <c r="Y302" i="15"/>
  <c r="U302" i="15"/>
  <c r="U21" i="16"/>
  <c r="T21" i="16"/>
  <c r="S21" i="16"/>
  <c r="AB300" i="15"/>
  <c r="Q21" i="16" s="1"/>
  <c r="AA300" i="15"/>
  <c r="P21" i="16" s="1"/>
  <c r="Z300" i="15"/>
  <c r="O21" i="16" s="1"/>
  <c r="X300" i="15"/>
  <c r="M21" i="16" s="1"/>
  <c r="W300" i="15"/>
  <c r="L21" i="16" s="1"/>
  <c r="V300" i="15"/>
  <c r="K21" i="16" s="1"/>
  <c r="T300" i="15"/>
  <c r="I21" i="16" s="1"/>
  <c r="S300" i="15"/>
  <c r="H21" i="16" s="1"/>
  <c r="R300" i="15"/>
  <c r="G21" i="16" s="1"/>
  <c r="O300" i="15"/>
  <c r="F21" i="16" s="1"/>
  <c r="N300" i="15"/>
  <c r="E21" i="16" s="1"/>
  <c r="M300" i="15"/>
  <c r="D21" i="16" s="1"/>
  <c r="C21" i="16"/>
  <c r="B21" i="16"/>
  <c r="AC298" i="15"/>
  <c r="Y298" i="15"/>
  <c r="U298" i="15"/>
  <c r="AH298" i="15" s="1"/>
  <c r="AI298" i="15" s="1"/>
  <c r="AG297" i="15"/>
  <c r="AC297" i="15"/>
  <c r="Y297" i="15"/>
  <c r="U297" i="15"/>
  <c r="AH297" i="15" s="1"/>
  <c r="U20" i="16"/>
  <c r="AE272" i="15"/>
  <c r="T20" i="16" s="1"/>
  <c r="AD272" i="15"/>
  <c r="S20" i="16" s="1"/>
  <c r="AB272" i="15"/>
  <c r="Q20" i="16" s="1"/>
  <c r="AA272" i="15"/>
  <c r="P20" i="16" s="1"/>
  <c r="Z272" i="15"/>
  <c r="O20" i="16" s="1"/>
  <c r="X272" i="15"/>
  <c r="M20" i="16" s="1"/>
  <c r="W272" i="15"/>
  <c r="L20" i="16" s="1"/>
  <c r="V272" i="15"/>
  <c r="K20" i="16" s="1"/>
  <c r="T272" i="15"/>
  <c r="I20" i="16" s="1"/>
  <c r="S272" i="15"/>
  <c r="H20" i="16" s="1"/>
  <c r="R272" i="15"/>
  <c r="G20" i="16" s="1"/>
  <c r="O272" i="15"/>
  <c r="F20" i="16" s="1"/>
  <c r="N272" i="15"/>
  <c r="E20" i="16" s="1"/>
  <c r="M272" i="15"/>
  <c r="D20" i="16" s="1"/>
  <c r="C20" i="16"/>
  <c r="J272" i="15"/>
  <c r="B20" i="16" s="1"/>
  <c r="AG261" i="15"/>
  <c r="AG272" i="15" s="1"/>
  <c r="V20" i="16" s="1"/>
  <c r="AC261" i="15"/>
  <c r="Y261" i="15"/>
  <c r="Y272" i="15" s="1"/>
  <c r="N20" i="16" s="1"/>
  <c r="U261" i="15"/>
  <c r="AF259" i="15"/>
  <c r="U19" i="16" s="1"/>
  <c r="AE259" i="15"/>
  <c r="T19" i="16" s="1"/>
  <c r="AD259" i="15"/>
  <c r="S19" i="16" s="1"/>
  <c r="AB259" i="15"/>
  <c r="Q19" i="16" s="1"/>
  <c r="AA259" i="15"/>
  <c r="P19" i="16" s="1"/>
  <c r="Z259" i="15"/>
  <c r="O19" i="16" s="1"/>
  <c r="X259" i="15"/>
  <c r="M19" i="16" s="1"/>
  <c r="W259" i="15"/>
  <c r="L19" i="16" s="1"/>
  <c r="V259" i="15"/>
  <c r="K19" i="16" s="1"/>
  <c r="T259" i="15"/>
  <c r="I19" i="16" s="1"/>
  <c r="S259" i="15"/>
  <c r="H19" i="16" s="1"/>
  <c r="R259" i="15"/>
  <c r="G19" i="16" s="1"/>
  <c r="O259" i="15"/>
  <c r="F19" i="16" s="1"/>
  <c r="N259" i="15"/>
  <c r="E19" i="16" s="1"/>
  <c r="M259" i="15"/>
  <c r="D19" i="16" s="1"/>
  <c r="K259" i="15"/>
  <c r="C19" i="16" s="1"/>
  <c r="B19" i="16"/>
  <c r="AG258" i="15"/>
  <c r="AG259" i="15" s="1"/>
  <c r="V19" i="16" s="1"/>
  <c r="AC258" i="15"/>
  <c r="Y258" i="15"/>
  <c r="U258" i="15"/>
  <c r="U18" i="16"/>
  <c r="T18" i="16"/>
  <c r="AD256" i="15"/>
  <c r="S18" i="16" s="1"/>
  <c r="AB256" i="15"/>
  <c r="Q18" i="16" s="1"/>
  <c r="AA256" i="15"/>
  <c r="P18" i="16" s="1"/>
  <c r="Z256" i="15"/>
  <c r="O18" i="16" s="1"/>
  <c r="X256" i="15"/>
  <c r="M18" i="16" s="1"/>
  <c r="W256" i="15"/>
  <c r="L18" i="16" s="1"/>
  <c r="V256" i="15"/>
  <c r="K18" i="16" s="1"/>
  <c r="T256" i="15"/>
  <c r="I18" i="16" s="1"/>
  <c r="S256" i="15"/>
  <c r="H18" i="16" s="1"/>
  <c r="R256" i="15"/>
  <c r="G18" i="16" s="1"/>
  <c r="O256" i="15"/>
  <c r="F18" i="16" s="1"/>
  <c r="N256" i="15"/>
  <c r="E18" i="16" s="1"/>
  <c r="M256" i="15"/>
  <c r="D18" i="16" s="1"/>
  <c r="B18" i="16"/>
  <c r="AG251" i="15"/>
  <c r="AC251" i="15"/>
  <c r="AC256" i="15" s="1"/>
  <c r="R18" i="16" s="1"/>
  <c r="Y251" i="15"/>
  <c r="U251" i="15"/>
  <c r="AF249" i="15"/>
  <c r="U17" i="16" s="1"/>
  <c r="AE249" i="15"/>
  <c r="T17" i="16" s="1"/>
  <c r="AD249" i="15"/>
  <c r="S17" i="16" s="1"/>
  <c r="AB249" i="15"/>
  <c r="Q17" i="16" s="1"/>
  <c r="AA249" i="15"/>
  <c r="P17" i="16" s="1"/>
  <c r="Z249" i="15"/>
  <c r="O17" i="16" s="1"/>
  <c r="X249" i="15"/>
  <c r="M17" i="16" s="1"/>
  <c r="W249" i="15"/>
  <c r="L17" i="16" s="1"/>
  <c r="V249" i="15"/>
  <c r="K17" i="16" s="1"/>
  <c r="T249" i="15"/>
  <c r="I17" i="16" s="1"/>
  <c r="S249" i="15"/>
  <c r="H17" i="16" s="1"/>
  <c r="R249" i="15"/>
  <c r="G17" i="16" s="1"/>
  <c r="O249" i="15"/>
  <c r="F17" i="16" s="1"/>
  <c r="N249" i="15"/>
  <c r="E17" i="16" s="1"/>
  <c r="M249" i="15"/>
  <c r="D17" i="16" s="1"/>
  <c r="K249" i="15"/>
  <c r="C17" i="16" s="1"/>
  <c r="B17" i="16"/>
  <c r="AG221" i="15"/>
  <c r="AC221" i="15"/>
  <c r="AC249" i="15" s="1"/>
  <c r="R17" i="16" s="1"/>
  <c r="Y221" i="15"/>
  <c r="Y249" i="15" s="1"/>
  <c r="N17" i="16" s="1"/>
  <c r="U221" i="15"/>
  <c r="AF219" i="15"/>
  <c r="U16" i="16" s="1"/>
  <c r="AE219" i="15"/>
  <c r="T16" i="16" s="1"/>
  <c r="AD219" i="15"/>
  <c r="S16" i="16" s="1"/>
  <c r="AB219" i="15"/>
  <c r="Q16" i="16" s="1"/>
  <c r="AA219" i="15"/>
  <c r="P16" i="16" s="1"/>
  <c r="Z219" i="15"/>
  <c r="O16" i="16" s="1"/>
  <c r="X219" i="15"/>
  <c r="M16" i="16" s="1"/>
  <c r="W219" i="15"/>
  <c r="L16" i="16" s="1"/>
  <c r="V219" i="15"/>
  <c r="K16" i="16" s="1"/>
  <c r="T219" i="15"/>
  <c r="I16" i="16" s="1"/>
  <c r="S219" i="15"/>
  <c r="H16" i="16" s="1"/>
  <c r="R219" i="15"/>
  <c r="G16" i="16" s="1"/>
  <c r="O219" i="15"/>
  <c r="F16" i="16" s="1"/>
  <c r="N219" i="15"/>
  <c r="E16" i="16" s="1"/>
  <c r="M219" i="15"/>
  <c r="D16" i="16" s="1"/>
  <c r="C16" i="16"/>
  <c r="B16" i="16"/>
  <c r="AG188" i="15"/>
  <c r="AG219" i="15" s="1"/>
  <c r="V16" i="16" s="1"/>
  <c r="AC188" i="15"/>
  <c r="AC219" i="15" s="1"/>
  <c r="R16" i="16" s="1"/>
  <c r="Y188" i="15"/>
  <c r="Y219" i="15" s="1"/>
  <c r="N16" i="16" s="1"/>
  <c r="U188" i="15"/>
  <c r="U219" i="15" s="1"/>
  <c r="J16" i="16" s="1"/>
  <c r="AF186" i="15"/>
  <c r="U15" i="16" s="1"/>
  <c r="AE186" i="15"/>
  <c r="T15" i="16" s="1"/>
  <c r="AD186" i="15"/>
  <c r="S15" i="16" s="1"/>
  <c r="AB186" i="15"/>
  <c r="Q15" i="16" s="1"/>
  <c r="AA186" i="15"/>
  <c r="P15" i="16" s="1"/>
  <c r="Z186" i="15"/>
  <c r="O15" i="16" s="1"/>
  <c r="X186" i="15"/>
  <c r="M15" i="16" s="1"/>
  <c r="W186" i="15"/>
  <c r="L15" i="16" s="1"/>
  <c r="V186" i="15"/>
  <c r="K15" i="16" s="1"/>
  <c r="T186" i="15"/>
  <c r="I15" i="16" s="1"/>
  <c r="S186" i="15"/>
  <c r="H15" i="16" s="1"/>
  <c r="R186" i="15"/>
  <c r="G15" i="16" s="1"/>
  <c r="O186" i="15"/>
  <c r="F15" i="16" s="1"/>
  <c r="N186" i="15"/>
  <c r="E15" i="16" s="1"/>
  <c r="M186" i="15"/>
  <c r="D15" i="16" s="1"/>
  <c r="K186" i="15"/>
  <c r="C15" i="16" s="1"/>
  <c r="J186" i="15"/>
  <c r="B15" i="16" s="1"/>
  <c r="AG154" i="15"/>
  <c r="AC154" i="15"/>
  <c r="AC186" i="15" s="1"/>
  <c r="R15" i="16" s="1"/>
  <c r="Y154" i="15"/>
  <c r="U154" i="15"/>
  <c r="AF152" i="15"/>
  <c r="U14" i="16" s="1"/>
  <c r="AE152" i="15"/>
  <c r="T14" i="16" s="1"/>
  <c r="AD152" i="15"/>
  <c r="S14" i="16" s="1"/>
  <c r="AB152" i="15"/>
  <c r="Q14" i="16" s="1"/>
  <c r="AA152" i="15"/>
  <c r="P14" i="16" s="1"/>
  <c r="Z152" i="15"/>
  <c r="O14" i="16" s="1"/>
  <c r="X152" i="15"/>
  <c r="M14" i="16" s="1"/>
  <c r="W152" i="15"/>
  <c r="L14" i="16" s="1"/>
  <c r="V152" i="15"/>
  <c r="K14" i="16" s="1"/>
  <c r="T152" i="15"/>
  <c r="I14" i="16" s="1"/>
  <c r="S152" i="15"/>
  <c r="H14" i="16" s="1"/>
  <c r="R152" i="15"/>
  <c r="G14" i="16" s="1"/>
  <c r="O152" i="15"/>
  <c r="F14" i="16" s="1"/>
  <c r="N152" i="15"/>
  <c r="E14" i="16" s="1"/>
  <c r="M152" i="15"/>
  <c r="D14" i="16" s="1"/>
  <c r="C14" i="16"/>
  <c r="B14" i="16"/>
  <c r="AG124" i="15"/>
  <c r="AG152" i="15" s="1"/>
  <c r="V14" i="16" s="1"/>
  <c r="AC124" i="15"/>
  <c r="AC152" i="15" s="1"/>
  <c r="R14" i="16" s="1"/>
  <c r="Y124" i="15"/>
  <c r="Y152" i="15" s="1"/>
  <c r="N14" i="16" s="1"/>
  <c r="U124" i="15"/>
  <c r="AH124" i="15" s="1"/>
  <c r="AI124" i="15" s="1"/>
  <c r="AF122" i="15"/>
  <c r="U13" i="16" s="1"/>
  <c r="AE122" i="15"/>
  <c r="T13" i="16" s="1"/>
  <c r="AD122" i="15"/>
  <c r="S13" i="16" s="1"/>
  <c r="AB122" i="15"/>
  <c r="Q13" i="16" s="1"/>
  <c r="AA122" i="15"/>
  <c r="P13" i="16" s="1"/>
  <c r="Z122" i="15"/>
  <c r="O13" i="16" s="1"/>
  <c r="X122" i="15"/>
  <c r="M13" i="16" s="1"/>
  <c r="W122" i="15"/>
  <c r="L13" i="16" s="1"/>
  <c r="V122" i="15"/>
  <c r="K13" i="16" s="1"/>
  <c r="T122" i="15"/>
  <c r="I13" i="16" s="1"/>
  <c r="S122" i="15"/>
  <c r="H13" i="16" s="1"/>
  <c r="R122" i="15"/>
  <c r="G13" i="16" s="1"/>
  <c r="O122" i="15"/>
  <c r="F13" i="16" s="1"/>
  <c r="N122" i="15"/>
  <c r="E13" i="16" s="1"/>
  <c r="M122" i="15"/>
  <c r="D13" i="16" s="1"/>
  <c r="K122" i="15"/>
  <c r="C13" i="16" s="1"/>
  <c r="J122" i="15"/>
  <c r="B13" i="16" s="1"/>
  <c r="AG84" i="15"/>
  <c r="AC84" i="15"/>
  <c r="AC122" i="15" s="1"/>
  <c r="R13" i="16" s="1"/>
  <c r="Y84" i="15"/>
  <c r="Y122" i="15" s="1"/>
  <c r="N13" i="16" s="1"/>
  <c r="U84" i="15"/>
  <c r="AF82" i="15"/>
  <c r="U12" i="16" s="1"/>
  <c r="AE82" i="15"/>
  <c r="T12" i="16" s="1"/>
  <c r="S12" i="16"/>
  <c r="AB82" i="15"/>
  <c r="Q12" i="16" s="1"/>
  <c r="AA82" i="15"/>
  <c r="P12" i="16" s="1"/>
  <c r="Z82" i="15"/>
  <c r="O12" i="16" s="1"/>
  <c r="X82" i="15"/>
  <c r="M12" i="16" s="1"/>
  <c r="W82" i="15"/>
  <c r="L12" i="16" s="1"/>
  <c r="V82" i="15"/>
  <c r="K12" i="16" s="1"/>
  <c r="T82" i="15"/>
  <c r="I12" i="16" s="1"/>
  <c r="S82" i="15"/>
  <c r="H12" i="16" s="1"/>
  <c r="R82" i="15"/>
  <c r="G12" i="16" s="1"/>
  <c r="O82" i="15"/>
  <c r="F12" i="16" s="1"/>
  <c r="N82" i="15"/>
  <c r="E12" i="16" s="1"/>
  <c r="M82" i="15"/>
  <c r="D12" i="16" s="1"/>
  <c r="C12" i="16"/>
  <c r="B12" i="16"/>
  <c r="AG46" i="15"/>
  <c r="AC46" i="15"/>
  <c r="Y46" i="15"/>
  <c r="U46" i="15"/>
  <c r="U82" i="15" s="1"/>
  <c r="U11" i="16"/>
  <c r="AE44" i="15"/>
  <c r="T11" i="16" s="1"/>
  <c r="AD44" i="15"/>
  <c r="S11" i="16" s="1"/>
  <c r="AB44" i="15"/>
  <c r="Q11" i="16" s="1"/>
  <c r="AA44" i="15"/>
  <c r="P11" i="16" s="1"/>
  <c r="Z44" i="15"/>
  <c r="O11" i="16" s="1"/>
  <c r="X44" i="15"/>
  <c r="M11" i="16" s="1"/>
  <c r="W44" i="15"/>
  <c r="L11" i="16" s="1"/>
  <c r="V44" i="15"/>
  <c r="K11" i="16" s="1"/>
  <c r="T44" i="15"/>
  <c r="I11" i="16" s="1"/>
  <c r="S44" i="15"/>
  <c r="H11" i="16" s="1"/>
  <c r="R44" i="15"/>
  <c r="G11" i="16" s="1"/>
  <c r="O44" i="15"/>
  <c r="F11" i="16" s="1"/>
  <c r="N44" i="15"/>
  <c r="E11" i="16" s="1"/>
  <c r="M44" i="15"/>
  <c r="D11" i="16" s="1"/>
  <c r="C11" i="16"/>
  <c r="B11" i="16"/>
  <c r="AC30" i="15"/>
  <c r="Y30" i="15"/>
  <c r="U30" i="15"/>
  <c r="AH30" i="15" s="1"/>
  <c r="AI30" i="15" s="1"/>
  <c r="AG29" i="15"/>
  <c r="AC29" i="15"/>
  <c r="Y29" i="15"/>
  <c r="U29" i="15"/>
  <c r="U44" i="15" s="1"/>
  <c r="U10" i="16"/>
  <c r="AE27" i="15"/>
  <c r="T10" i="16" s="1"/>
  <c r="AD27" i="15"/>
  <c r="S10" i="16" s="1"/>
  <c r="AB27" i="15"/>
  <c r="Q10" i="16" s="1"/>
  <c r="AA27" i="15"/>
  <c r="P10" i="16" s="1"/>
  <c r="Z27" i="15"/>
  <c r="O10" i="16" s="1"/>
  <c r="X27" i="15"/>
  <c r="M10" i="16" s="1"/>
  <c r="W27" i="15"/>
  <c r="L10" i="16" s="1"/>
  <c r="V27" i="15"/>
  <c r="K10" i="16" s="1"/>
  <c r="T27" i="15"/>
  <c r="I10" i="16" s="1"/>
  <c r="S27" i="15"/>
  <c r="H10" i="16" s="1"/>
  <c r="R27" i="15"/>
  <c r="G10" i="16" s="1"/>
  <c r="O27" i="15"/>
  <c r="F10" i="16" s="1"/>
  <c r="N27" i="15"/>
  <c r="E10" i="16" s="1"/>
  <c r="M27" i="15"/>
  <c r="D10" i="16" s="1"/>
  <c r="C10" i="16"/>
  <c r="B10" i="16"/>
  <c r="AC21" i="15"/>
  <c r="Y21" i="15"/>
  <c r="U21" i="15"/>
  <c r="AH21" i="15" s="1"/>
  <c r="AI21" i="15" s="1"/>
  <c r="AG20" i="15"/>
  <c r="AC20" i="15"/>
  <c r="AC27" i="15" s="1"/>
  <c r="R10" i="16" s="1"/>
  <c r="Y20" i="15"/>
  <c r="U20" i="15"/>
  <c r="AF18" i="15"/>
  <c r="U9" i="16" s="1"/>
  <c r="AE18" i="15"/>
  <c r="T9" i="16" s="1"/>
  <c r="AD18" i="15"/>
  <c r="S9" i="16" s="1"/>
  <c r="AB18" i="15"/>
  <c r="Q9" i="16" s="1"/>
  <c r="AA18" i="15"/>
  <c r="P9" i="16" s="1"/>
  <c r="Z18" i="15"/>
  <c r="O9" i="16" s="1"/>
  <c r="X18" i="15"/>
  <c r="M9" i="16" s="1"/>
  <c r="W18" i="15"/>
  <c r="L9" i="16" s="1"/>
  <c r="V18" i="15"/>
  <c r="K9" i="16" s="1"/>
  <c r="T18" i="15"/>
  <c r="I9" i="16" s="1"/>
  <c r="S18" i="15"/>
  <c r="H9" i="16" s="1"/>
  <c r="R18" i="15"/>
  <c r="G9" i="16" s="1"/>
  <c r="O18" i="15"/>
  <c r="F9" i="16" s="1"/>
  <c r="N18" i="15"/>
  <c r="E9" i="16" s="1"/>
  <c r="M18" i="15"/>
  <c r="D9" i="16" s="1"/>
  <c r="K18" i="15"/>
  <c r="C9" i="16" s="1"/>
  <c r="J18" i="15"/>
  <c r="B9" i="16" s="1"/>
  <c r="AG17" i="15"/>
  <c r="AC17" i="15"/>
  <c r="Y17" i="15"/>
  <c r="U17" i="15"/>
  <c r="AH17" i="15" s="1"/>
  <c r="AG16" i="15"/>
  <c r="AC16" i="15"/>
  <c r="AC18" i="15" s="1"/>
  <c r="R9" i="16" s="1"/>
  <c r="Y16" i="15"/>
  <c r="Y18" i="15" s="1"/>
  <c r="N9" i="16" s="1"/>
  <c r="U16" i="15"/>
  <c r="AF14" i="15"/>
  <c r="AE14" i="15"/>
  <c r="T8" i="16" s="1"/>
  <c r="AD14" i="15"/>
  <c r="S8" i="16" s="1"/>
  <c r="AB14" i="15"/>
  <c r="Q8" i="16" s="1"/>
  <c r="AA14" i="15"/>
  <c r="Z14" i="15"/>
  <c r="O8" i="16" s="1"/>
  <c r="X14" i="15"/>
  <c r="M8" i="16" s="1"/>
  <c r="W14" i="15"/>
  <c r="L8" i="16" s="1"/>
  <c r="V14" i="15"/>
  <c r="V354" i="15" s="1"/>
  <c r="T14" i="15"/>
  <c r="I8" i="16" s="1"/>
  <c r="S14" i="15"/>
  <c r="R14" i="15"/>
  <c r="G8" i="16" s="1"/>
  <c r="O14" i="15"/>
  <c r="F8" i="16" s="1"/>
  <c r="N14" i="15"/>
  <c r="E8" i="16" s="1"/>
  <c r="M14" i="15"/>
  <c r="D8" i="16" s="1"/>
  <c r="B8" i="16"/>
  <c r="AC13" i="15"/>
  <c r="AH13" i="15" s="1"/>
  <c r="AG9" i="15"/>
  <c r="AG14" i="15" s="1"/>
  <c r="V8" i="16" s="1"/>
  <c r="AC9" i="15"/>
  <c r="AC14" i="15" s="1"/>
  <c r="Y9" i="15"/>
  <c r="Y14" i="15" s="1"/>
  <c r="N8" i="16" s="1"/>
  <c r="U9" i="15"/>
  <c r="AH9" i="15" s="1"/>
  <c r="AI9" i="15" s="1"/>
  <c r="C18" i="14"/>
  <c r="Y17" i="14"/>
  <c r="A5" i="14"/>
  <c r="A24" i="14" s="1"/>
  <c r="A72" i="13"/>
  <c r="U23" i="14"/>
  <c r="T23" i="14"/>
  <c r="S23" i="14"/>
  <c r="P23" i="14"/>
  <c r="O23" i="14"/>
  <c r="M23" i="14"/>
  <c r="L23" i="14"/>
  <c r="K23" i="14"/>
  <c r="I23" i="14"/>
  <c r="O71" i="13"/>
  <c r="F23" i="14" s="1"/>
  <c r="N71" i="13"/>
  <c r="E23" i="14" s="1"/>
  <c r="M71" i="13"/>
  <c r="D23" i="14" s="1"/>
  <c r="C23" i="14"/>
  <c r="J71" i="13"/>
  <c r="B23" i="14" s="1"/>
  <c r="AG70" i="13"/>
  <c r="AC70" i="13"/>
  <c r="AH70" i="13" s="1"/>
  <c r="AH71" i="13" s="1"/>
  <c r="Y70" i="13"/>
  <c r="AG68" i="13"/>
  <c r="AC68" i="13"/>
  <c r="U68" i="13"/>
  <c r="AF66" i="13"/>
  <c r="U22" i="14" s="1"/>
  <c r="AE66" i="13"/>
  <c r="T22" i="14" s="1"/>
  <c r="AD66" i="13"/>
  <c r="S22" i="14" s="1"/>
  <c r="AB66" i="13"/>
  <c r="Q22" i="14" s="1"/>
  <c r="AA66" i="13"/>
  <c r="P22" i="14" s="1"/>
  <c r="Z66" i="13"/>
  <c r="O22" i="14" s="1"/>
  <c r="X66" i="13"/>
  <c r="M22" i="14" s="1"/>
  <c r="W66" i="13"/>
  <c r="L22" i="14" s="1"/>
  <c r="V66" i="13"/>
  <c r="K22" i="14" s="1"/>
  <c r="T66" i="13"/>
  <c r="I22" i="14" s="1"/>
  <c r="S66" i="13"/>
  <c r="H22" i="14" s="1"/>
  <c r="R66" i="13"/>
  <c r="G22" i="14" s="1"/>
  <c r="O66" i="13"/>
  <c r="F22" i="14" s="1"/>
  <c r="N66" i="13"/>
  <c r="E22" i="14" s="1"/>
  <c r="M66" i="13"/>
  <c r="D22" i="14" s="1"/>
  <c r="K66" i="13"/>
  <c r="C22" i="14" s="1"/>
  <c r="J66" i="13"/>
  <c r="B22" i="14" s="1"/>
  <c r="AG65" i="13"/>
  <c r="AC65" i="13"/>
  <c r="Y65" i="13"/>
  <c r="U65" i="13"/>
  <c r="AG64" i="13"/>
  <c r="AC64" i="13"/>
  <c r="Y64" i="13"/>
  <c r="U64" i="13"/>
  <c r="AF62" i="13"/>
  <c r="U21" i="14" s="1"/>
  <c r="AE62" i="13"/>
  <c r="T21" i="14" s="1"/>
  <c r="AD62" i="13"/>
  <c r="S21" i="14" s="1"/>
  <c r="AB62" i="13"/>
  <c r="Q21" i="14" s="1"/>
  <c r="AA62" i="13"/>
  <c r="P21" i="14" s="1"/>
  <c r="Z62" i="13"/>
  <c r="O21" i="14" s="1"/>
  <c r="X62" i="13"/>
  <c r="M21" i="14" s="1"/>
  <c r="W62" i="13"/>
  <c r="L21" i="14" s="1"/>
  <c r="V62" i="13"/>
  <c r="K21" i="14" s="1"/>
  <c r="T62" i="13"/>
  <c r="I21" i="14" s="1"/>
  <c r="S62" i="13"/>
  <c r="H21" i="14" s="1"/>
  <c r="R62" i="13"/>
  <c r="G21" i="14" s="1"/>
  <c r="O62" i="13"/>
  <c r="F21" i="14" s="1"/>
  <c r="N62" i="13"/>
  <c r="E21" i="14" s="1"/>
  <c r="M62" i="13"/>
  <c r="D21" i="14" s="1"/>
  <c r="K62" i="13"/>
  <c r="C21" i="14" s="1"/>
  <c r="J62" i="13"/>
  <c r="B21" i="14" s="1"/>
  <c r="AG61" i="13"/>
  <c r="AC61" i="13"/>
  <c r="Y61" i="13"/>
  <c r="U61" i="13"/>
  <c r="AG60" i="13"/>
  <c r="AC60" i="13"/>
  <c r="AC62" i="13" s="1"/>
  <c r="R21" i="14" s="1"/>
  <c r="Y60" i="13"/>
  <c r="U60" i="13"/>
  <c r="AF58" i="13"/>
  <c r="U20" i="14" s="1"/>
  <c r="AE58" i="13"/>
  <c r="T20" i="14" s="1"/>
  <c r="AD58" i="13"/>
  <c r="S20" i="14" s="1"/>
  <c r="AB58" i="13"/>
  <c r="Q20" i="14" s="1"/>
  <c r="AA58" i="13"/>
  <c r="P20" i="14" s="1"/>
  <c r="Z58" i="13"/>
  <c r="O20" i="14" s="1"/>
  <c r="X58" i="13"/>
  <c r="M20" i="14" s="1"/>
  <c r="W58" i="13"/>
  <c r="L20" i="14" s="1"/>
  <c r="V58" i="13"/>
  <c r="K20" i="14" s="1"/>
  <c r="T58" i="13"/>
  <c r="I20" i="14" s="1"/>
  <c r="S58" i="13"/>
  <c r="H20" i="14" s="1"/>
  <c r="R58" i="13"/>
  <c r="G20" i="14" s="1"/>
  <c r="O58" i="13"/>
  <c r="F20" i="14" s="1"/>
  <c r="N58" i="13"/>
  <c r="E20" i="14" s="1"/>
  <c r="M58" i="13"/>
  <c r="D20" i="14" s="1"/>
  <c r="K58" i="13"/>
  <c r="C20" i="14" s="1"/>
  <c r="J58" i="13"/>
  <c r="B20" i="14" s="1"/>
  <c r="AG57" i="13"/>
  <c r="AC57" i="13"/>
  <c r="Y57" i="13"/>
  <c r="U57" i="13"/>
  <c r="AG56" i="13"/>
  <c r="AC56" i="13"/>
  <c r="Y56" i="13"/>
  <c r="U56" i="13"/>
  <c r="U58" i="13" s="1"/>
  <c r="J20" i="14" s="1"/>
  <c r="AF54" i="13"/>
  <c r="U19" i="14" s="1"/>
  <c r="AE54" i="13"/>
  <c r="T19" i="14" s="1"/>
  <c r="AD54" i="13"/>
  <c r="S19" i="14" s="1"/>
  <c r="AB54" i="13"/>
  <c r="Q19" i="14" s="1"/>
  <c r="AA54" i="13"/>
  <c r="P19" i="14" s="1"/>
  <c r="Z54" i="13"/>
  <c r="O19" i="14" s="1"/>
  <c r="X54" i="13"/>
  <c r="M19" i="14" s="1"/>
  <c r="W54" i="13"/>
  <c r="L19" i="14" s="1"/>
  <c r="V54" i="13"/>
  <c r="K19" i="14" s="1"/>
  <c r="T54" i="13"/>
  <c r="I19" i="14" s="1"/>
  <c r="S54" i="13"/>
  <c r="H19" i="14" s="1"/>
  <c r="R54" i="13"/>
  <c r="G19" i="14" s="1"/>
  <c r="O54" i="13"/>
  <c r="F19" i="14" s="1"/>
  <c r="N54" i="13"/>
  <c r="E19" i="14" s="1"/>
  <c r="M54" i="13"/>
  <c r="D19" i="14" s="1"/>
  <c r="K54" i="13"/>
  <c r="C19" i="14" s="1"/>
  <c r="J54" i="13"/>
  <c r="B19" i="14" s="1"/>
  <c r="AG53" i="13"/>
  <c r="AC53" i="13"/>
  <c r="Y53" i="13"/>
  <c r="U53" i="13"/>
  <c r="U54" i="13" s="1"/>
  <c r="J19" i="14" s="1"/>
  <c r="AG52" i="13"/>
  <c r="AC52" i="13"/>
  <c r="Y52" i="13"/>
  <c r="Y54" i="13" s="1"/>
  <c r="N19" i="14" s="1"/>
  <c r="U52" i="13"/>
  <c r="AF50" i="13"/>
  <c r="U18" i="14" s="1"/>
  <c r="AE50" i="13"/>
  <c r="T18" i="14" s="1"/>
  <c r="AD50" i="13"/>
  <c r="S18" i="14" s="1"/>
  <c r="AB50" i="13"/>
  <c r="Q18" i="14" s="1"/>
  <c r="AA50" i="13"/>
  <c r="P18" i="14" s="1"/>
  <c r="Z50" i="13"/>
  <c r="O18" i="14" s="1"/>
  <c r="X50" i="13"/>
  <c r="M18" i="14" s="1"/>
  <c r="W50" i="13"/>
  <c r="L18" i="14" s="1"/>
  <c r="V50" i="13"/>
  <c r="K18" i="14" s="1"/>
  <c r="T50" i="13"/>
  <c r="I18" i="14" s="1"/>
  <c r="S50" i="13"/>
  <c r="H18" i="14" s="1"/>
  <c r="R50" i="13"/>
  <c r="G18" i="14" s="1"/>
  <c r="O50" i="13"/>
  <c r="F18" i="14" s="1"/>
  <c r="N50" i="13"/>
  <c r="E18" i="14" s="1"/>
  <c r="M50" i="13"/>
  <c r="D18" i="14" s="1"/>
  <c r="J50" i="13"/>
  <c r="B18" i="14" s="1"/>
  <c r="AG49" i="13"/>
  <c r="AC49" i="13"/>
  <c r="Y49" i="13"/>
  <c r="U49" i="13"/>
  <c r="AG48" i="13"/>
  <c r="AC48" i="13"/>
  <c r="Y48" i="13"/>
  <c r="Y50" i="13" s="1"/>
  <c r="N18" i="14" s="1"/>
  <c r="U48" i="13"/>
  <c r="AF46" i="13"/>
  <c r="U17" i="14" s="1"/>
  <c r="AE46" i="13"/>
  <c r="T17" i="14" s="1"/>
  <c r="AD46" i="13"/>
  <c r="S17" i="14" s="1"/>
  <c r="AB46" i="13"/>
  <c r="Q17" i="14" s="1"/>
  <c r="AA46" i="13"/>
  <c r="P17" i="14" s="1"/>
  <c r="Z46" i="13"/>
  <c r="O17" i="14" s="1"/>
  <c r="X46" i="13"/>
  <c r="M17" i="14" s="1"/>
  <c r="W46" i="13"/>
  <c r="L17" i="14" s="1"/>
  <c r="V46" i="13"/>
  <c r="K17" i="14" s="1"/>
  <c r="T46" i="13"/>
  <c r="I17" i="14" s="1"/>
  <c r="S46" i="13"/>
  <c r="H17" i="14" s="1"/>
  <c r="R46" i="13"/>
  <c r="G17" i="14" s="1"/>
  <c r="O46" i="13"/>
  <c r="F17" i="14" s="1"/>
  <c r="N46" i="13"/>
  <c r="E17" i="14" s="1"/>
  <c r="M46" i="13"/>
  <c r="D17" i="14" s="1"/>
  <c r="K46" i="13"/>
  <c r="C17" i="14" s="1"/>
  <c r="J46" i="13"/>
  <c r="B17" i="14" s="1"/>
  <c r="AG45" i="13"/>
  <c r="AC45" i="13"/>
  <c r="Y45" i="13"/>
  <c r="U45" i="13"/>
  <c r="AG44" i="13"/>
  <c r="AC44" i="13"/>
  <c r="Y44" i="13"/>
  <c r="U44" i="13"/>
  <c r="AH44" i="13" s="1"/>
  <c r="AF42" i="13"/>
  <c r="U16" i="14" s="1"/>
  <c r="AE42" i="13"/>
  <c r="T16" i="14" s="1"/>
  <c r="AD42" i="13"/>
  <c r="S16" i="14" s="1"/>
  <c r="AB42" i="13"/>
  <c r="Q16" i="14" s="1"/>
  <c r="AA42" i="13"/>
  <c r="P16" i="14" s="1"/>
  <c r="Z42" i="13"/>
  <c r="O16" i="14" s="1"/>
  <c r="X42" i="13"/>
  <c r="M16" i="14" s="1"/>
  <c r="W42" i="13"/>
  <c r="L16" i="14" s="1"/>
  <c r="V42" i="13"/>
  <c r="K16" i="14" s="1"/>
  <c r="T42" i="13"/>
  <c r="I16" i="14" s="1"/>
  <c r="S42" i="13"/>
  <c r="H16" i="14" s="1"/>
  <c r="R42" i="13"/>
  <c r="G16" i="14" s="1"/>
  <c r="O42" i="13"/>
  <c r="F16" i="14" s="1"/>
  <c r="N42" i="13"/>
  <c r="E16" i="14" s="1"/>
  <c r="M42" i="13"/>
  <c r="D16" i="14" s="1"/>
  <c r="K42" i="13"/>
  <c r="C16" i="14" s="1"/>
  <c r="J42" i="13"/>
  <c r="B16" i="14" s="1"/>
  <c r="AG41" i="13"/>
  <c r="AC41" i="13"/>
  <c r="Y41" i="13"/>
  <c r="U41" i="13"/>
  <c r="AG40" i="13"/>
  <c r="AG42" i="13" s="1"/>
  <c r="V16" i="14" s="1"/>
  <c r="AC40" i="13"/>
  <c r="Y40" i="13"/>
  <c r="U40" i="13"/>
  <c r="AF38" i="13"/>
  <c r="U15" i="14" s="1"/>
  <c r="AE38" i="13"/>
  <c r="T15" i="14" s="1"/>
  <c r="AD38" i="13"/>
  <c r="S15" i="14" s="1"/>
  <c r="AB38" i="13"/>
  <c r="Q15" i="14" s="1"/>
  <c r="AA38" i="13"/>
  <c r="P15" i="14" s="1"/>
  <c r="Z38" i="13"/>
  <c r="O15" i="14" s="1"/>
  <c r="X38" i="13"/>
  <c r="M15" i="14" s="1"/>
  <c r="W38" i="13"/>
  <c r="L15" i="14" s="1"/>
  <c r="V38" i="13"/>
  <c r="K15" i="14" s="1"/>
  <c r="T38" i="13"/>
  <c r="I15" i="14" s="1"/>
  <c r="S38" i="13"/>
  <c r="H15" i="14" s="1"/>
  <c r="R38" i="13"/>
  <c r="G15" i="14" s="1"/>
  <c r="O38" i="13"/>
  <c r="F15" i="14" s="1"/>
  <c r="N38" i="13"/>
  <c r="E15" i="14" s="1"/>
  <c r="M38" i="13"/>
  <c r="D15" i="14" s="1"/>
  <c r="K38" i="13"/>
  <c r="C15" i="14" s="1"/>
  <c r="J38" i="13"/>
  <c r="B15" i="14" s="1"/>
  <c r="AG37" i="13"/>
  <c r="AC37" i="13"/>
  <c r="Y37" i="13"/>
  <c r="U37" i="13"/>
  <c r="AG36" i="13"/>
  <c r="AC36" i="13"/>
  <c r="Y36" i="13"/>
  <c r="U36" i="13"/>
  <c r="AF34" i="13"/>
  <c r="U14" i="14" s="1"/>
  <c r="AE34" i="13"/>
  <c r="T14" i="14" s="1"/>
  <c r="AD34" i="13"/>
  <c r="S14" i="14" s="1"/>
  <c r="AB34" i="13"/>
  <c r="Q14" i="14" s="1"/>
  <c r="AA34" i="13"/>
  <c r="P14" i="14" s="1"/>
  <c r="Z34" i="13"/>
  <c r="O14" i="14" s="1"/>
  <c r="X34" i="13"/>
  <c r="M14" i="14" s="1"/>
  <c r="W34" i="13"/>
  <c r="L14" i="14" s="1"/>
  <c r="V34" i="13"/>
  <c r="K14" i="14" s="1"/>
  <c r="T34" i="13"/>
  <c r="I14" i="14" s="1"/>
  <c r="S34" i="13"/>
  <c r="H14" i="14" s="1"/>
  <c r="R34" i="13"/>
  <c r="G14" i="14" s="1"/>
  <c r="O34" i="13"/>
  <c r="F14" i="14" s="1"/>
  <c r="N34" i="13"/>
  <c r="E14" i="14" s="1"/>
  <c r="M34" i="13"/>
  <c r="D14" i="14" s="1"/>
  <c r="K34" i="13"/>
  <c r="C14" i="14" s="1"/>
  <c r="J34" i="13"/>
  <c r="B14" i="14" s="1"/>
  <c r="AG33" i="13"/>
  <c r="AC33" i="13"/>
  <c r="Y33" i="13"/>
  <c r="U33" i="13"/>
  <c r="AG32" i="13"/>
  <c r="AC32" i="13"/>
  <c r="Y32" i="13"/>
  <c r="U32" i="13"/>
  <c r="AF30" i="13"/>
  <c r="U13" i="14" s="1"/>
  <c r="AE30" i="13"/>
  <c r="T13" i="14" s="1"/>
  <c r="AD30" i="13"/>
  <c r="S13" i="14" s="1"/>
  <c r="AB30" i="13"/>
  <c r="Q13" i="14" s="1"/>
  <c r="AA30" i="13"/>
  <c r="P13" i="14" s="1"/>
  <c r="Z30" i="13"/>
  <c r="O13" i="14" s="1"/>
  <c r="X30" i="13"/>
  <c r="M13" i="14" s="1"/>
  <c r="W30" i="13"/>
  <c r="L13" i="14" s="1"/>
  <c r="V30" i="13"/>
  <c r="K13" i="14" s="1"/>
  <c r="T30" i="13"/>
  <c r="I13" i="14" s="1"/>
  <c r="S30" i="13"/>
  <c r="H13" i="14" s="1"/>
  <c r="R30" i="13"/>
  <c r="G13" i="14" s="1"/>
  <c r="O30" i="13"/>
  <c r="F13" i="14" s="1"/>
  <c r="N30" i="13"/>
  <c r="E13" i="14" s="1"/>
  <c r="M30" i="13"/>
  <c r="D13" i="14" s="1"/>
  <c r="K30" i="13"/>
  <c r="C13" i="14" s="1"/>
  <c r="J30" i="13"/>
  <c r="B13" i="14" s="1"/>
  <c r="AG29" i="13"/>
  <c r="AC29" i="13"/>
  <c r="Y29" i="13"/>
  <c r="Y30" i="13" s="1"/>
  <c r="N13" i="14" s="1"/>
  <c r="U29" i="13"/>
  <c r="AF27" i="13"/>
  <c r="U12" i="14" s="1"/>
  <c r="AE27" i="13"/>
  <c r="T12" i="14" s="1"/>
  <c r="AD27" i="13"/>
  <c r="S12" i="14" s="1"/>
  <c r="AB27" i="13"/>
  <c r="Q12" i="14" s="1"/>
  <c r="AA27" i="13"/>
  <c r="P12" i="14" s="1"/>
  <c r="Z27" i="13"/>
  <c r="O12" i="14" s="1"/>
  <c r="X27" i="13"/>
  <c r="M12" i="14" s="1"/>
  <c r="W27" i="13"/>
  <c r="L12" i="14" s="1"/>
  <c r="V27" i="13"/>
  <c r="K12" i="14" s="1"/>
  <c r="T27" i="13"/>
  <c r="I12" i="14" s="1"/>
  <c r="S27" i="13"/>
  <c r="H12" i="14" s="1"/>
  <c r="R27" i="13"/>
  <c r="G12" i="14" s="1"/>
  <c r="O27" i="13"/>
  <c r="F12" i="14" s="1"/>
  <c r="N27" i="13"/>
  <c r="E12" i="14" s="1"/>
  <c r="M27" i="13"/>
  <c r="D12" i="14" s="1"/>
  <c r="K27" i="13"/>
  <c r="C12" i="14" s="1"/>
  <c r="J27" i="13"/>
  <c r="B12" i="14" s="1"/>
  <c r="AG26" i="13"/>
  <c r="AC26" i="13"/>
  <c r="Y26" i="13"/>
  <c r="U26" i="13"/>
  <c r="AG25" i="13"/>
  <c r="AC25" i="13"/>
  <c r="Y25" i="13"/>
  <c r="U25" i="13"/>
  <c r="AF23" i="13"/>
  <c r="U11" i="14" s="1"/>
  <c r="AE23" i="13"/>
  <c r="T11" i="14" s="1"/>
  <c r="AD23" i="13"/>
  <c r="S11" i="14" s="1"/>
  <c r="AB23" i="13"/>
  <c r="Q11" i="14" s="1"/>
  <c r="AA23" i="13"/>
  <c r="P11" i="14" s="1"/>
  <c r="Z23" i="13"/>
  <c r="O11" i="14" s="1"/>
  <c r="X23" i="13"/>
  <c r="M11" i="14" s="1"/>
  <c r="W23" i="13"/>
  <c r="L11" i="14" s="1"/>
  <c r="V23" i="13"/>
  <c r="K11" i="14" s="1"/>
  <c r="T23" i="13"/>
  <c r="I11" i="14" s="1"/>
  <c r="S23" i="13"/>
  <c r="H11" i="14" s="1"/>
  <c r="R23" i="13"/>
  <c r="G11" i="14" s="1"/>
  <c r="O23" i="13"/>
  <c r="F11" i="14" s="1"/>
  <c r="N23" i="13"/>
  <c r="E11" i="14" s="1"/>
  <c r="M23" i="13"/>
  <c r="D11" i="14" s="1"/>
  <c r="K23" i="13"/>
  <c r="C11" i="14" s="1"/>
  <c r="J23" i="13"/>
  <c r="B11" i="14" s="1"/>
  <c r="AG22" i="13"/>
  <c r="AC22" i="13"/>
  <c r="Y22" i="13"/>
  <c r="U22" i="13"/>
  <c r="AG21" i="13"/>
  <c r="AC21" i="13"/>
  <c r="Y21" i="13"/>
  <c r="U21" i="13"/>
  <c r="AF19" i="13"/>
  <c r="U10" i="14" s="1"/>
  <c r="AE19" i="13"/>
  <c r="T10" i="14" s="1"/>
  <c r="AD19" i="13"/>
  <c r="S10" i="14" s="1"/>
  <c r="AB19" i="13"/>
  <c r="Q10" i="14" s="1"/>
  <c r="AA19" i="13"/>
  <c r="P10" i="14" s="1"/>
  <c r="Z19" i="13"/>
  <c r="O10" i="14" s="1"/>
  <c r="X19" i="13"/>
  <c r="M10" i="14" s="1"/>
  <c r="W19" i="13"/>
  <c r="L10" i="14" s="1"/>
  <c r="V19" i="13"/>
  <c r="K10" i="14" s="1"/>
  <c r="T19" i="13"/>
  <c r="I10" i="14" s="1"/>
  <c r="S19" i="13"/>
  <c r="H10" i="14" s="1"/>
  <c r="R19" i="13"/>
  <c r="G10" i="14" s="1"/>
  <c r="O19" i="13"/>
  <c r="F10" i="14" s="1"/>
  <c r="N19" i="13"/>
  <c r="E10" i="14" s="1"/>
  <c r="M19" i="13"/>
  <c r="D10" i="14" s="1"/>
  <c r="K19" i="13"/>
  <c r="C10" i="14" s="1"/>
  <c r="J19" i="13"/>
  <c r="B10" i="14" s="1"/>
  <c r="AG18" i="13"/>
  <c r="AC18" i="13"/>
  <c r="Y18" i="13"/>
  <c r="U18" i="13"/>
  <c r="AG17" i="13"/>
  <c r="AC17" i="13"/>
  <c r="Y17" i="13"/>
  <c r="Y19" i="13" s="1"/>
  <c r="N10" i="14" s="1"/>
  <c r="U17" i="13"/>
  <c r="AF15" i="13"/>
  <c r="U9" i="14" s="1"/>
  <c r="AE15" i="13"/>
  <c r="T9" i="14" s="1"/>
  <c r="AD15" i="13"/>
  <c r="S9" i="14" s="1"/>
  <c r="AB15" i="13"/>
  <c r="Q9" i="14" s="1"/>
  <c r="AA15" i="13"/>
  <c r="P9" i="14" s="1"/>
  <c r="Z15" i="13"/>
  <c r="O9" i="14" s="1"/>
  <c r="X15" i="13"/>
  <c r="M9" i="14" s="1"/>
  <c r="W15" i="13"/>
  <c r="L9" i="14" s="1"/>
  <c r="V15" i="13"/>
  <c r="K9" i="14" s="1"/>
  <c r="T15" i="13"/>
  <c r="I9" i="14" s="1"/>
  <c r="S15" i="13"/>
  <c r="H9" i="14" s="1"/>
  <c r="R15" i="13"/>
  <c r="G9" i="14" s="1"/>
  <c r="O15" i="13"/>
  <c r="F9" i="14" s="1"/>
  <c r="N15" i="13"/>
  <c r="E9" i="14" s="1"/>
  <c r="M15" i="13"/>
  <c r="D9" i="14" s="1"/>
  <c r="K15" i="13"/>
  <c r="C9" i="14" s="1"/>
  <c r="J15" i="13"/>
  <c r="B9" i="14" s="1"/>
  <c r="AG14" i="13"/>
  <c r="AC14" i="13"/>
  <c r="Y14" i="13"/>
  <c r="U14" i="13"/>
  <c r="AG13" i="13"/>
  <c r="AC13" i="13"/>
  <c r="Y13" i="13"/>
  <c r="Y15" i="13" s="1"/>
  <c r="N9" i="14" s="1"/>
  <c r="U13" i="13"/>
  <c r="AF11" i="13"/>
  <c r="U8" i="14" s="1"/>
  <c r="AE11" i="13"/>
  <c r="T8" i="14" s="1"/>
  <c r="AD11" i="13"/>
  <c r="AB11" i="13"/>
  <c r="Q8" i="14" s="1"/>
  <c r="AA11" i="13"/>
  <c r="P8" i="14" s="1"/>
  <c r="Z11" i="13"/>
  <c r="O8" i="14" s="1"/>
  <c r="X11" i="13"/>
  <c r="M8" i="14" s="1"/>
  <c r="W11" i="13"/>
  <c r="L8" i="14" s="1"/>
  <c r="V11" i="13"/>
  <c r="T11" i="13"/>
  <c r="I8" i="14" s="1"/>
  <c r="S11" i="13"/>
  <c r="H8" i="14" s="1"/>
  <c r="R11" i="13"/>
  <c r="G8" i="14" s="1"/>
  <c r="O11" i="13"/>
  <c r="F8" i="14" s="1"/>
  <c r="N11" i="13"/>
  <c r="E8" i="14" s="1"/>
  <c r="M11" i="13"/>
  <c r="D8" i="14" s="1"/>
  <c r="K11" i="13"/>
  <c r="J11" i="13"/>
  <c r="B8" i="14" s="1"/>
  <c r="AG10" i="13"/>
  <c r="AC10" i="13"/>
  <c r="Y10" i="13"/>
  <c r="U10" i="13"/>
  <c r="AG9" i="13"/>
  <c r="AC9" i="13"/>
  <c r="Y9" i="13"/>
  <c r="U9" i="13"/>
  <c r="O20" i="12"/>
  <c r="C18" i="12"/>
  <c r="Y17" i="12"/>
  <c r="A5" i="12"/>
  <c r="A24" i="12" s="1"/>
  <c r="A71" i="11"/>
  <c r="AF70" i="11"/>
  <c r="U23" i="12" s="1"/>
  <c r="AE70" i="11"/>
  <c r="T23" i="12" s="1"/>
  <c r="AD70" i="11"/>
  <c r="S23" i="12" s="1"/>
  <c r="AB70" i="11"/>
  <c r="Q23" i="12" s="1"/>
  <c r="AA70" i="11"/>
  <c r="P23" i="12" s="1"/>
  <c r="Z70" i="11"/>
  <c r="O23" i="12" s="1"/>
  <c r="X70" i="11"/>
  <c r="M23" i="12" s="1"/>
  <c r="W70" i="11"/>
  <c r="L23" i="12" s="1"/>
  <c r="V70" i="11"/>
  <c r="K23" i="12" s="1"/>
  <c r="T70" i="11"/>
  <c r="I23" i="12" s="1"/>
  <c r="S70" i="11"/>
  <c r="H23" i="12" s="1"/>
  <c r="R70" i="11"/>
  <c r="G23" i="12" s="1"/>
  <c r="O70" i="11"/>
  <c r="F23" i="12" s="1"/>
  <c r="N70" i="11"/>
  <c r="E23" i="12" s="1"/>
  <c r="M70" i="11"/>
  <c r="D23" i="12" s="1"/>
  <c r="K70" i="11"/>
  <c r="C23" i="12" s="1"/>
  <c r="J70" i="11"/>
  <c r="B23" i="12" s="1"/>
  <c r="AG69" i="11"/>
  <c r="AG70" i="11" s="1"/>
  <c r="V23" i="12" s="1"/>
  <c r="AC69" i="11"/>
  <c r="AC70" i="11" s="1"/>
  <c r="R23" i="12" s="1"/>
  <c r="Y69" i="11"/>
  <c r="Y70" i="11" s="1"/>
  <c r="N23" i="12" s="1"/>
  <c r="U69" i="11"/>
  <c r="AF67" i="11"/>
  <c r="U22" i="12" s="1"/>
  <c r="AE67" i="11"/>
  <c r="T22" i="12" s="1"/>
  <c r="AD67" i="11"/>
  <c r="S22" i="12" s="1"/>
  <c r="AB67" i="11"/>
  <c r="Q22" i="12" s="1"/>
  <c r="AA67" i="11"/>
  <c r="P22" i="12" s="1"/>
  <c r="Z67" i="11"/>
  <c r="O22" i="12" s="1"/>
  <c r="X67" i="11"/>
  <c r="M22" i="12" s="1"/>
  <c r="W67" i="11"/>
  <c r="L22" i="12" s="1"/>
  <c r="V67" i="11"/>
  <c r="K22" i="12" s="1"/>
  <c r="T67" i="11"/>
  <c r="I22" i="12" s="1"/>
  <c r="S67" i="11"/>
  <c r="H22" i="12" s="1"/>
  <c r="R67" i="11"/>
  <c r="G22" i="12" s="1"/>
  <c r="O67" i="11"/>
  <c r="F22" i="12" s="1"/>
  <c r="N67" i="11"/>
  <c r="E22" i="12" s="1"/>
  <c r="M67" i="11"/>
  <c r="D22" i="12" s="1"/>
  <c r="K67" i="11"/>
  <c r="C22" i="12" s="1"/>
  <c r="J67" i="11"/>
  <c r="B22" i="12" s="1"/>
  <c r="AG66" i="11"/>
  <c r="AC66" i="11"/>
  <c r="AC67" i="11" s="1"/>
  <c r="R22" i="12" s="1"/>
  <c r="Y66" i="11"/>
  <c r="U66" i="11"/>
  <c r="AG65" i="11"/>
  <c r="AG67" i="11" s="1"/>
  <c r="V22" i="12" s="1"/>
  <c r="AC65" i="11"/>
  <c r="Y65" i="11"/>
  <c r="Y67" i="11" s="1"/>
  <c r="N22" i="12" s="1"/>
  <c r="U65" i="11"/>
  <c r="U67" i="11" s="1"/>
  <c r="J22" i="12" s="1"/>
  <c r="AF63" i="11"/>
  <c r="U21" i="12" s="1"/>
  <c r="AE63" i="11"/>
  <c r="T21" i="12" s="1"/>
  <c r="AD63" i="11"/>
  <c r="S21" i="12" s="1"/>
  <c r="AB63" i="11"/>
  <c r="Q21" i="12" s="1"/>
  <c r="AA63" i="11"/>
  <c r="P21" i="12" s="1"/>
  <c r="Z63" i="11"/>
  <c r="O21" i="12" s="1"/>
  <c r="X63" i="11"/>
  <c r="M21" i="12" s="1"/>
  <c r="W63" i="11"/>
  <c r="L21" i="12" s="1"/>
  <c r="V63" i="11"/>
  <c r="K21" i="12" s="1"/>
  <c r="U63" i="11"/>
  <c r="J21" i="12" s="1"/>
  <c r="T63" i="11"/>
  <c r="I21" i="12" s="1"/>
  <c r="S63" i="11"/>
  <c r="H21" i="12" s="1"/>
  <c r="R63" i="11"/>
  <c r="G21" i="12" s="1"/>
  <c r="O63" i="11"/>
  <c r="F21" i="12" s="1"/>
  <c r="N63" i="11"/>
  <c r="E21" i="12" s="1"/>
  <c r="M63" i="11"/>
  <c r="D21" i="12" s="1"/>
  <c r="K63" i="11"/>
  <c r="C21" i="12" s="1"/>
  <c r="J63" i="11"/>
  <c r="B21" i="12" s="1"/>
  <c r="AG62" i="11"/>
  <c r="AC62" i="11"/>
  <c r="Y62" i="11"/>
  <c r="U62" i="11"/>
  <c r="AH62" i="11" s="1"/>
  <c r="AI62" i="11" s="1"/>
  <c r="AG61" i="11"/>
  <c r="AC61" i="11"/>
  <c r="AC63" i="11" s="1"/>
  <c r="R21" i="12" s="1"/>
  <c r="Y61" i="11"/>
  <c r="AH61" i="11" s="1"/>
  <c r="U61" i="11"/>
  <c r="AF59" i="11"/>
  <c r="U20" i="12" s="1"/>
  <c r="AE59" i="11"/>
  <c r="T20" i="12" s="1"/>
  <c r="AD59" i="11"/>
  <c r="S20" i="12" s="1"/>
  <c r="AB59" i="11"/>
  <c r="Q20" i="12" s="1"/>
  <c r="AA59" i="11"/>
  <c r="P20" i="12" s="1"/>
  <c r="Z59" i="11"/>
  <c r="X59" i="11"/>
  <c r="M20" i="12" s="1"/>
  <c r="W59" i="11"/>
  <c r="L20" i="12" s="1"/>
  <c r="V59" i="11"/>
  <c r="K20" i="12" s="1"/>
  <c r="T59" i="11"/>
  <c r="I20" i="12" s="1"/>
  <c r="S59" i="11"/>
  <c r="H20" i="12" s="1"/>
  <c r="R59" i="11"/>
  <c r="G20" i="12" s="1"/>
  <c r="O59" i="11"/>
  <c r="F20" i="12" s="1"/>
  <c r="N59" i="11"/>
  <c r="E20" i="12" s="1"/>
  <c r="M59" i="11"/>
  <c r="D20" i="12" s="1"/>
  <c r="K59" i="11"/>
  <c r="C20" i="12" s="1"/>
  <c r="J59" i="11"/>
  <c r="B20" i="12" s="1"/>
  <c r="AG58" i="11"/>
  <c r="AC58" i="11"/>
  <c r="Y58" i="11"/>
  <c r="U58" i="11"/>
  <c r="AG57" i="11"/>
  <c r="AC57" i="11"/>
  <c r="AC59" i="11" s="1"/>
  <c r="R20" i="12" s="1"/>
  <c r="Y57" i="11"/>
  <c r="Y59" i="11" s="1"/>
  <c r="N20" i="12" s="1"/>
  <c r="U57" i="11"/>
  <c r="U59" i="11" s="1"/>
  <c r="J20" i="12" s="1"/>
  <c r="AF55" i="11"/>
  <c r="U19" i="12" s="1"/>
  <c r="AE55" i="11"/>
  <c r="T19" i="12" s="1"/>
  <c r="AD55" i="11"/>
  <c r="S19" i="12" s="1"/>
  <c r="AB55" i="11"/>
  <c r="Q19" i="12" s="1"/>
  <c r="AA55" i="11"/>
  <c r="P19" i="12" s="1"/>
  <c r="Z55" i="11"/>
  <c r="O19" i="12" s="1"/>
  <c r="Y55" i="11"/>
  <c r="N19" i="12" s="1"/>
  <c r="X55" i="11"/>
  <c r="M19" i="12" s="1"/>
  <c r="W55" i="11"/>
  <c r="L19" i="12" s="1"/>
  <c r="V55" i="11"/>
  <c r="K19" i="12" s="1"/>
  <c r="T55" i="11"/>
  <c r="I19" i="12" s="1"/>
  <c r="S55" i="11"/>
  <c r="H19" i="12" s="1"/>
  <c r="R55" i="11"/>
  <c r="G19" i="12" s="1"/>
  <c r="O55" i="11"/>
  <c r="F19" i="12" s="1"/>
  <c r="N55" i="11"/>
  <c r="E19" i="12" s="1"/>
  <c r="M55" i="11"/>
  <c r="D19" i="12" s="1"/>
  <c r="K55" i="11"/>
  <c r="C19" i="12" s="1"/>
  <c r="J55" i="11"/>
  <c r="B19" i="12" s="1"/>
  <c r="AG54" i="11"/>
  <c r="AC54" i="11"/>
  <c r="Y54" i="11"/>
  <c r="U54" i="11"/>
  <c r="U55" i="11" s="1"/>
  <c r="J19" i="12" s="1"/>
  <c r="AG53" i="11"/>
  <c r="AC53" i="11"/>
  <c r="AC55" i="11" s="1"/>
  <c r="R19" i="12" s="1"/>
  <c r="Y53" i="11"/>
  <c r="U53" i="11"/>
  <c r="AF51" i="11"/>
  <c r="U18" i="12" s="1"/>
  <c r="AE51" i="11"/>
  <c r="T18" i="12" s="1"/>
  <c r="AD51" i="11"/>
  <c r="S18" i="12" s="1"/>
  <c r="AB51" i="11"/>
  <c r="Q18" i="12" s="1"/>
  <c r="AA51" i="11"/>
  <c r="P18" i="12" s="1"/>
  <c r="Z51" i="11"/>
  <c r="O18" i="12" s="1"/>
  <c r="X51" i="11"/>
  <c r="M18" i="12" s="1"/>
  <c r="W51" i="11"/>
  <c r="L18" i="12" s="1"/>
  <c r="V51" i="11"/>
  <c r="K18" i="12" s="1"/>
  <c r="T51" i="11"/>
  <c r="I18" i="12" s="1"/>
  <c r="S51" i="11"/>
  <c r="H18" i="12" s="1"/>
  <c r="R51" i="11"/>
  <c r="G18" i="12" s="1"/>
  <c r="O51" i="11"/>
  <c r="F18" i="12" s="1"/>
  <c r="N51" i="11"/>
  <c r="E18" i="12" s="1"/>
  <c r="M51" i="11"/>
  <c r="D18" i="12" s="1"/>
  <c r="J51" i="11"/>
  <c r="B18" i="12" s="1"/>
  <c r="AG50" i="11"/>
  <c r="AC50" i="11"/>
  <c r="Y50" i="11"/>
  <c r="AH50" i="11" s="1"/>
  <c r="AI50" i="11" s="1"/>
  <c r="U50" i="11"/>
  <c r="AG49" i="11"/>
  <c r="AC49" i="11"/>
  <c r="AC51" i="11" s="1"/>
  <c r="R18" i="12" s="1"/>
  <c r="Y49" i="11"/>
  <c r="U49" i="11"/>
  <c r="U51" i="11" s="1"/>
  <c r="J18" i="12" s="1"/>
  <c r="AF47" i="11"/>
  <c r="U17" i="12" s="1"/>
  <c r="AE47" i="11"/>
  <c r="T17" i="12" s="1"/>
  <c r="AD47" i="11"/>
  <c r="S17" i="12" s="1"/>
  <c r="AB47" i="11"/>
  <c r="Q17" i="12" s="1"/>
  <c r="AA47" i="11"/>
  <c r="P17" i="12" s="1"/>
  <c r="Z47" i="11"/>
  <c r="O17" i="12" s="1"/>
  <c r="X47" i="11"/>
  <c r="M17" i="12" s="1"/>
  <c r="W47" i="11"/>
  <c r="L17" i="12" s="1"/>
  <c r="V47" i="11"/>
  <c r="K17" i="12" s="1"/>
  <c r="T47" i="11"/>
  <c r="I17" i="12" s="1"/>
  <c r="S47" i="11"/>
  <c r="H17" i="12" s="1"/>
  <c r="R47" i="11"/>
  <c r="G17" i="12" s="1"/>
  <c r="O47" i="11"/>
  <c r="F17" i="12" s="1"/>
  <c r="N47" i="11"/>
  <c r="E17" i="12" s="1"/>
  <c r="M47" i="11"/>
  <c r="D17" i="12" s="1"/>
  <c r="K47" i="11"/>
  <c r="C17" i="12" s="1"/>
  <c r="J47" i="11"/>
  <c r="B17" i="12" s="1"/>
  <c r="AG46" i="11"/>
  <c r="AC46" i="11"/>
  <c r="Y46" i="11"/>
  <c r="U46" i="11"/>
  <c r="AG45" i="11"/>
  <c r="AC45" i="11"/>
  <c r="AC47" i="11" s="1"/>
  <c r="R17" i="12" s="1"/>
  <c r="Y45" i="11"/>
  <c r="Y47" i="11" s="1"/>
  <c r="N17" i="12" s="1"/>
  <c r="U45" i="11"/>
  <c r="U47" i="11" s="1"/>
  <c r="J17" i="12" s="1"/>
  <c r="AF43" i="11"/>
  <c r="U16" i="12" s="1"/>
  <c r="AE43" i="11"/>
  <c r="T16" i="12" s="1"/>
  <c r="AD43" i="11"/>
  <c r="S16" i="12" s="1"/>
  <c r="AB43" i="11"/>
  <c r="Q16" i="12" s="1"/>
  <c r="AA43" i="11"/>
  <c r="P16" i="12" s="1"/>
  <c r="Z43" i="11"/>
  <c r="O16" i="12" s="1"/>
  <c r="X43" i="11"/>
  <c r="M16" i="12" s="1"/>
  <c r="W43" i="11"/>
  <c r="L16" i="12" s="1"/>
  <c r="V43" i="11"/>
  <c r="K16" i="12" s="1"/>
  <c r="T43" i="11"/>
  <c r="I16" i="12" s="1"/>
  <c r="S43" i="11"/>
  <c r="H16" i="12" s="1"/>
  <c r="R43" i="11"/>
  <c r="G16" i="12" s="1"/>
  <c r="O43" i="11"/>
  <c r="F16" i="12" s="1"/>
  <c r="N43" i="11"/>
  <c r="E16" i="12" s="1"/>
  <c r="M43" i="11"/>
  <c r="D16" i="12" s="1"/>
  <c r="K43" i="11"/>
  <c r="C16" i="12" s="1"/>
  <c r="J43" i="11"/>
  <c r="B16" i="12" s="1"/>
  <c r="AG42" i="11"/>
  <c r="AC42" i="11"/>
  <c r="Y42" i="11"/>
  <c r="U42" i="11"/>
  <c r="AH42" i="11" s="1"/>
  <c r="AG41" i="11"/>
  <c r="AC41" i="11"/>
  <c r="AC43" i="11" s="1"/>
  <c r="R16" i="12" s="1"/>
  <c r="Y41" i="11"/>
  <c r="Y43" i="11" s="1"/>
  <c r="N16" i="12" s="1"/>
  <c r="U41" i="11"/>
  <c r="AF39" i="11"/>
  <c r="U15" i="12" s="1"/>
  <c r="AE39" i="11"/>
  <c r="T15" i="12" s="1"/>
  <c r="AD39" i="11"/>
  <c r="S15" i="12" s="1"/>
  <c r="AC39" i="11"/>
  <c r="R15" i="12" s="1"/>
  <c r="AB39" i="11"/>
  <c r="Q15" i="12" s="1"/>
  <c r="AA39" i="11"/>
  <c r="P15" i="12" s="1"/>
  <c r="Z39" i="11"/>
  <c r="O15" i="12" s="1"/>
  <c r="X39" i="11"/>
  <c r="M15" i="12" s="1"/>
  <c r="W39" i="11"/>
  <c r="L15" i="12" s="1"/>
  <c r="V39" i="11"/>
  <c r="K15" i="12" s="1"/>
  <c r="T39" i="11"/>
  <c r="I15" i="12" s="1"/>
  <c r="S39" i="11"/>
  <c r="H15" i="12" s="1"/>
  <c r="R39" i="11"/>
  <c r="G15" i="12" s="1"/>
  <c r="O39" i="11"/>
  <c r="F15" i="12" s="1"/>
  <c r="N39" i="11"/>
  <c r="E15" i="12" s="1"/>
  <c r="M39" i="11"/>
  <c r="D15" i="12" s="1"/>
  <c r="K39" i="11"/>
  <c r="C15" i="12" s="1"/>
  <c r="J39" i="11"/>
  <c r="B15" i="12" s="1"/>
  <c r="AG38" i="11"/>
  <c r="AG39" i="11" s="1"/>
  <c r="V15" i="12" s="1"/>
  <c r="AC38" i="11"/>
  <c r="Y38" i="11"/>
  <c r="U38" i="11"/>
  <c r="AG37" i="11"/>
  <c r="AC37" i="11"/>
  <c r="Y37" i="11"/>
  <c r="AH37" i="11" s="1"/>
  <c r="U37" i="11"/>
  <c r="U39" i="11" s="1"/>
  <c r="J15" i="12" s="1"/>
  <c r="AF35" i="11"/>
  <c r="U14" i="12" s="1"/>
  <c r="AE35" i="11"/>
  <c r="T14" i="12" s="1"/>
  <c r="AD35" i="11"/>
  <c r="S14" i="12" s="1"/>
  <c r="AB35" i="11"/>
  <c r="Q14" i="12" s="1"/>
  <c r="AA35" i="11"/>
  <c r="P14" i="12" s="1"/>
  <c r="Z35" i="11"/>
  <c r="O14" i="12" s="1"/>
  <c r="X35" i="11"/>
  <c r="M14" i="12" s="1"/>
  <c r="W35" i="11"/>
  <c r="L14" i="12" s="1"/>
  <c r="V35" i="11"/>
  <c r="K14" i="12" s="1"/>
  <c r="T35" i="11"/>
  <c r="I14" i="12" s="1"/>
  <c r="S35" i="11"/>
  <c r="H14" i="12" s="1"/>
  <c r="R35" i="11"/>
  <c r="G14" i="12" s="1"/>
  <c r="O35" i="11"/>
  <c r="F14" i="12" s="1"/>
  <c r="N35" i="11"/>
  <c r="E14" i="12" s="1"/>
  <c r="M35" i="11"/>
  <c r="D14" i="12" s="1"/>
  <c r="K35" i="11"/>
  <c r="C14" i="12" s="1"/>
  <c r="J35" i="11"/>
  <c r="B14" i="12" s="1"/>
  <c r="AI34" i="11"/>
  <c r="AH34" i="11"/>
  <c r="AG34" i="11"/>
  <c r="AC34" i="11"/>
  <c r="Y34" i="11"/>
  <c r="U34" i="11"/>
  <c r="AG33" i="11"/>
  <c r="AC33" i="11"/>
  <c r="AC35" i="11" s="1"/>
  <c r="R14" i="12" s="1"/>
  <c r="Y33" i="11"/>
  <c r="Y35" i="11" s="1"/>
  <c r="N14" i="12" s="1"/>
  <c r="U33" i="11"/>
  <c r="U35" i="11" s="1"/>
  <c r="J14" i="12" s="1"/>
  <c r="AF31" i="11"/>
  <c r="U13" i="12" s="1"/>
  <c r="AE31" i="11"/>
  <c r="T13" i="12" s="1"/>
  <c r="AD31" i="11"/>
  <c r="S13" i="12" s="1"/>
  <c r="AB31" i="11"/>
  <c r="Q13" i="12" s="1"/>
  <c r="AA31" i="11"/>
  <c r="P13" i="12" s="1"/>
  <c r="Z31" i="11"/>
  <c r="O13" i="12" s="1"/>
  <c r="X31" i="11"/>
  <c r="M13" i="12" s="1"/>
  <c r="W31" i="11"/>
  <c r="L13" i="12" s="1"/>
  <c r="V31" i="11"/>
  <c r="K13" i="12" s="1"/>
  <c r="T31" i="11"/>
  <c r="I13" i="12" s="1"/>
  <c r="S31" i="11"/>
  <c r="H13" i="12" s="1"/>
  <c r="R31" i="11"/>
  <c r="G13" i="12" s="1"/>
  <c r="O31" i="11"/>
  <c r="F13" i="12" s="1"/>
  <c r="N31" i="11"/>
  <c r="E13" i="12" s="1"/>
  <c r="M31" i="11"/>
  <c r="D13" i="12" s="1"/>
  <c r="K31" i="11"/>
  <c r="C13" i="12" s="1"/>
  <c r="J31" i="11"/>
  <c r="B13" i="12" s="1"/>
  <c r="AG30" i="11"/>
  <c r="AC30" i="11"/>
  <c r="Y30" i="11"/>
  <c r="U30" i="11"/>
  <c r="AG29" i="11"/>
  <c r="AC29" i="11"/>
  <c r="Y29" i="11"/>
  <c r="Y31" i="11" s="1"/>
  <c r="N13" i="12" s="1"/>
  <c r="U29" i="11"/>
  <c r="AF27" i="11"/>
  <c r="U12" i="12" s="1"/>
  <c r="AE27" i="11"/>
  <c r="T12" i="12" s="1"/>
  <c r="AD27" i="11"/>
  <c r="S12" i="12" s="1"/>
  <c r="AB27" i="11"/>
  <c r="Q12" i="12" s="1"/>
  <c r="AA27" i="11"/>
  <c r="P12" i="12" s="1"/>
  <c r="Z27" i="11"/>
  <c r="O12" i="12" s="1"/>
  <c r="X27" i="11"/>
  <c r="M12" i="12" s="1"/>
  <c r="W27" i="11"/>
  <c r="L12" i="12" s="1"/>
  <c r="V27" i="11"/>
  <c r="K12" i="12" s="1"/>
  <c r="T27" i="11"/>
  <c r="I12" i="12" s="1"/>
  <c r="S27" i="11"/>
  <c r="H12" i="12" s="1"/>
  <c r="R27" i="11"/>
  <c r="G12" i="12" s="1"/>
  <c r="O27" i="11"/>
  <c r="F12" i="12" s="1"/>
  <c r="N27" i="11"/>
  <c r="E12" i="12" s="1"/>
  <c r="M27" i="11"/>
  <c r="D12" i="12" s="1"/>
  <c r="K27" i="11"/>
  <c r="C12" i="12" s="1"/>
  <c r="J27" i="11"/>
  <c r="B12" i="12" s="1"/>
  <c r="AG26" i="11"/>
  <c r="AC26" i="11"/>
  <c r="AC27" i="11" s="1"/>
  <c r="R12" i="12" s="1"/>
  <c r="Y26" i="11"/>
  <c r="U26" i="11"/>
  <c r="AG25" i="11"/>
  <c r="AG27" i="11" s="1"/>
  <c r="V12" i="12" s="1"/>
  <c r="AC25" i="11"/>
  <c r="Y25" i="11"/>
  <c r="Y27" i="11" s="1"/>
  <c r="N12" i="12" s="1"/>
  <c r="U25" i="11"/>
  <c r="U27" i="11" s="1"/>
  <c r="J12" i="12" s="1"/>
  <c r="AF23" i="11"/>
  <c r="U11" i="12" s="1"/>
  <c r="AE23" i="11"/>
  <c r="T11" i="12" s="1"/>
  <c r="AD23" i="11"/>
  <c r="S11" i="12" s="1"/>
  <c r="AB23" i="11"/>
  <c r="Q11" i="12" s="1"/>
  <c r="AA23" i="11"/>
  <c r="P11" i="12" s="1"/>
  <c r="Z23" i="11"/>
  <c r="O11" i="12" s="1"/>
  <c r="X23" i="11"/>
  <c r="M11" i="12" s="1"/>
  <c r="W23" i="11"/>
  <c r="L11" i="12" s="1"/>
  <c r="V23" i="11"/>
  <c r="K11" i="12" s="1"/>
  <c r="T23" i="11"/>
  <c r="I11" i="12" s="1"/>
  <c r="S23" i="11"/>
  <c r="H11" i="12" s="1"/>
  <c r="R23" i="11"/>
  <c r="G11" i="12" s="1"/>
  <c r="O23" i="11"/>
  <c r="F11" i="12" s="1"/>
  <c r="N23" i="11"/>
  <c r="E11" i="12" s="1"/>
  <c r="M23" i="11"/>
  <c r="D11" i="12" s="1"/>
  <c r="K23" i="11"/>
  <c r="C11" i="12" s="1"/>
  <c r="J23" i="11"/>
  <c r="B11" i="12" s="1"/>
  <c r="AG22" i="11"/>
  <c r="AC22" i="11"/>
  <c r="Y22" i="11"/>
  <c r="U22" i="11"/>
  <c r="AH22" i="11" s="1"/>
  <c r="AG21" i="11"/>
  <c r="AC21" i="11"/>
  <c r="AC23" i="11" s="1"/>
  <c r="R11" i="12" s="1"/>
  <c r="Y21" i="11"/>
  <c r="AH21" i="11" s="1"/>
  <c r="U21" i="11"/>
  <c r="U23" i="11" s="1"/>
  <c r="J11" i="12" s="1"/>
  <c r="AF19" i="11"/>
  <c r="U10" i="12" s="1"/>
  <c r="AE19" i="11"/>
  <c r="T10" i="12" s="1"/>
  <c r="AD19" i="11"/>
  <c r="S10" i="12" s="1"/>
  <c r="AB19" i="11"/>
  <c r="Q10" i="12" s="1"/>
  <c r="AA19" i="11"/>
  <c r="P10" i="12" s="1"/>
  <c r="Z19" i="11"/>
  <c r="O10" i="12" s="1"/>
  <c r="X19" i="11"/>
  <c r="M10" i="12" s="1"/>
  <c r="W19" i="11"/>
  <c r="L10" i="12" s="1"/>
  <c r="V19" i="11"/>
  <c r="K10" i="12" s="1"/>
  <c r="T19" i="11"/>
  <c r="I10" i="12" s="1"/>
  <c r="S19" i="11"/>
  <c r="H10" i="12" s="1"/>
  <c r="R19" i="11"/>
  <c r="G10" i="12" s="1"/>
  <c r="O19" i="11"/>
  <c r="F10" i="12" s="1"/>
  <c r="N19" i="11"/>
  <c r="E10" i="12" s="1"/>
  <c r="M19" i="11"/>
  <c r="D10" i="12" s="1"/>
  <c r="K19" i="11"/>
  <c r="C10" i="12" s="1"/>
  <c r="J19" i="11"/>
  <c r="B10" i="12" s="1"/>
  <c r="AG18" i="11"/>
  <c r="AC18" i="11"/>
  <c r="Y18" i="11"/>
  <c r="Y19" i="11" s="1"/>
  <c r="N10" i="12" s="1"/>
  <c r="U18" i="11"/>
  <c r="AG17" i="11"/>
  <c r="AC17" i="11"/>
  <c r="AC19" i="11" s="1"/>
  <c r="R10" i="12" s="1"/>
  <c r="Y17" i="11"/>
  <c r="U17" i="11"/>
  <c r="U19" i="11" s="1"/>
  <c r="J10" i="12" s="1"/>
  <c r="AF15" i="11"/>
  <c r="U9" i="12" s="1"/>
  <c r="AE15" i="11"/>
  <c r="T9" i="12" s="1"/>
  <c r="AD15" i="11"/>
  <c r="S9" i="12" s="1"/>
  <c r="AB15" i="11"/>
  <c r="Q9" i="12" s="1"/>
  <c r="AA15" i="11"/>
  <c r="P9" i="12" s="1"/>
  <c r="Z15" i="11"/>
  <c r="O9" i="12" s="1"/>
  <c r="X15" i="11"/>
  <c r="M9" i="12" s="1"/>
  <c r="W15" i="11"/>
  <c r="L9" i="12" s="1"/>
  <c r="V15" i="11"/>
  <c r="K9" i="12" s="1"/>
  <c r="T15" i="11"/>
  <c r="I9" i="12" s="1"/>
  <c r="S15" i="11"/>
  <c r="H9" i="12" s="1"/>
  <c r="R15" i="11"/>
  <c r="G9" i="12" s="1"/>
  <c r="O15" i="11"/>
  <c r="F9" i="12" s="1"/>
  <c r="N15" i="11"/>
  <c r="E9" i="12" s="1"/>
  <c r="M15" i="11"/>
  <c r="D9" i="12" s="1"/>
  <c r="K15" i="11"/>
  <c r="C9" i="12" s="1"/>
  <c r="J15" i="11"/>
  <c r="B9" i="12" s="1"/>
  <c r="AG14" i="11"/>
  <c r="AC14" i="11"/>
  <c r="Y14" i="11"/>
  <c r="U14" i="11"/>
  <c r="AG13" i="11"/>
  <c r="AC13" i="11"/>
  <c r="AC15" i="11" s="1"/>
  <c r="R9" i="12" s="1"/>
  <c r="Y13" i="11"/>
  <c r="Y15" i="11" s="1"/>
  <c r="N9" i="12" s="1"/>
  <c r="U13" i="11"/>
  <c r="U15" i="11" s="1"/>
  <c r="J9" i="12" s="1"/>
  <c r="AF11" i="11"/>
  <c r="U8" i="12" s="1"/>
  <c r="AE11" i="11"/>
  <c r="T8" i="12" s="1"/>
  <c r="AD11" i="11"/>
  <c r="AB11" i="11"/>
  <c r="Q8" i="12" s="1"/>
  <c r="AA11" i="11"/>
  <c r="P8" i="12" s="1"/>
  <c r="Z11" i="11"/>
  <c r="O8" i="12" s="1"/>
  <c r="X11" i="11"/>
  <c r="M8" i="12" s="1"/>
  <c r="W11" i="11"/>
  <c r="L8" i="12" s="1"/>
  <c r="V11" i="11"/>
  <c r="T11" i="11"/>
  <c r="I8" i="12" s="1"/>
  <c r="S11" i="11"/>
  <c r="H8" i="12" s="1"/>
  <c r="R11" i="11"/>
  <c r="G8" i="12" s="1"/>
  <c r="O11" i="11"/>
  <c r="F8" i="12" s="1"/>
  <c r="N11" i="11"/>
  <c r="E8" i="12" s="1"/>
  <c r="M11" i="11"/>
  <c r="D8" i="12" s="1"/>
  <c r="K11" i="11"/>
  <c r="J11" i="11"/>
  <c r="B8" i="12" s="1"/>
  <c r="AG10" i="11"/>
  <c r="AC10" i="11"/>
  <c r="Y10" i="11"/>
  <c r="U10" i="11"/>
  <c r="AH10" i="11" s="1"/>
  <c r="AG9" i="11"/>
  <c r="AC9" i="11"/>
  <c r="AC11" i="11" s="1"/>
  <c r="R8" i="12" s="1"/>
  <c r="Y9" i="11"/>
  <c r="Y11" i="11" s="1"/>
  <c r="U9" i="11"/>
  <c r="E23" i="10"/>
  <c r="U20" i="10"/>
  <c r="T20" i="10"/>
  <c r="S20" i="10"/>
  <c r="M20" i="10"/>
  <c r="K20" i="10"/>
  <c r="D20" i="10"/>
  <c r="C20" i="10"/>
  <c r="T19" i="10"/>
  <c r="C18" i="10"/>
  <c r="Y17" i="10"/>
  <c r="F17" i="10"/>
  <c r="E17" i="10"/>
  <c r="D17" i="10"/>
  <c r="K16" i="10"/>
  <c r="F16" i="10"/>
  <c r="E16" i="10"/>
  <c r="F14" i="10"/>
  <c r="T13" i="10"/>
  <c r="U12" i="10"/>
  <c r="T12" i="10"/>
  <c r="L12" i="10"/>
  <c r="E12" i="10"/>
  <c r="L11" i="10"/>
  <c r="D11" i="10"/>
  <c r="U9" i="10"/>
  <c r="L9" i="10"/>
  <c r="E8" i="10"/>
  <c r="D8" i="10"/>
  <c r="A5" i="10"/>
  <c r="A24" i="10" s="1"/>
  <c r="A71" i="9"/>
  <c r="AF70" i="9"/>
  <c r="U23" i="10" s="1"/>
  <c r="AE70" i="9"/>
  <c r="T23" i="10" s="1"/>
  <c r="AD70" i="9"/>
  <c r="S23" i="10" s="1"/>
  <c r="AB70" i="9"/>
  <c r="Q23" i="10" s="1"/>
  <c r="AA70" i="9"/>
  <c r="P23" i="10" s="1"/>
  <c r="Z70" i="9"/>
  <c r="O23" i="10" s="1"/>
  <c r="X70" i="9"/>
  <c r="M23" i="10" s="1"/>
  <c r="W70" i="9"/>
  <c r="L23" i="10" s="1"/>
  <c r="V70" i="9"/>
  <c r="K23" i="10" s="1"/>
  <c r="T70" i="9"/>
  <c r="I23" i="10" s="1"/>
  <c r="S70" i="9"/>
  <c r="H23" i="10" s="1"/>
  <c r="R70" i="9"/>
  <c r="G23" i="10" s="1"/>
  <c r="O70" i="9"/>
  <c r="F23" i="10" s="1"/>
  <c r="N70" i="9"/>
  <c r="M70" i="9"/>
  <c r="D23" i="10" s="1"/>
  <c r="K70" i="9"/>
  <c r="C23" i="10" s="1"/>
  <c r="J70" i="9"/>
  <c r="B23" i="10" s="1"/>
  <c r="AG69" i="9"/>
  <c r="AG70" i="9" s="1"/>
  <c r="V23" i="10" s="1"/>
  <c r="AC69" i="9"/>
  <c r="AC70" i="9" s="1"/>
  <c r="R23" i="10" s="1"/>
  <c r="Y69" i="9"/>
  <c r="U69" i="9"/>
  <c r="U70" i="9" s="1"/>
  <c r="J23" i="10" s="1"/>
  <c r="AF67" i="9"/>
  <c r="U22" i="10" s="1"/>
  <c r="AE67" i="9"/>
  <c r="T22" i="10" s="1"/>
  <c r="AD67" i="9"/>
  <c r="S22" i="10" s="1"/>
  <c r="AB67" i="9"/>
  <c r="Q22" i="10" s="1"/>
  <c r="AA67" i="9"/>
  <c r="P22" i="10" s="1"/>
  <c r="Z67" i="9"/>
  <c r="O22" i="10" s="1"/>
  <c r="X67" i="9"/>
  <c r="M22" i="10" s="1"/>
  <c r="W67" i="9"/>
  <c r="L22" i="10" s="1"/>
  <c r="V67" i="9"/>
  <c r="K22" i="10" s="1"/>
  <c r="T67" i="9"/>
  <c r="I22" i="10" s="1"/>
  <c r="S67" i="9"/>
  <c r="H22" i="10" s="1"/>
  <c r="R67" i="9"/>
  <c r="G22" i="10" s="1"/>
  <c r="O67" i="9"/>
  <c r="F22" i="10" s="1"/>
  <c r="N67" i="9"/>
  <c r="E22" i="10" s="1"/>
  <c r="M67" i="9"/>
  <c r="D22" i="10" s="1"/>
  <c r="K67" i="9"/>
  <c r="C22" i="10" s="1"/>
  <c r="J67" i="9"/>
  <c r="B22" i="10" s="1"/>
  <c r="AG66" i="9"/>
  <c r="AC66" i="9"/>
  <c r="Y66" i="9"/>
  <c r="U66" i="9"/>
  <c r="AG65" i="9"/>
  <c r="AC65" i="9"/>
  <c r="AC67" i="9" s="1"/>
  <c r="R22" i="10" s="1"/>
  <c r="Y65" i="9"/>
  <c r="Y67" i="9" s="1"/>
  <c r="N22" i="10" s="1"/>
  <c r="U65" i="9"/>
  <c r="U67" i="9" s="1"/>
  <c r="J22" i="10" s="1"/>
  <c r="AF63" i="9"/>
  <c r="U21" i="10" s="1"/>
  <c r="AE63" i="9"/>
  <c r="T21" i="10" s="1"/>
  <c r="AD63" i="9"/>
  <c r="S21" i="10" s="1"/>
  <c r="AB63" i="9"/>
  <c r="Q21" i="10" s="1"/>
  <c r="AA63" i="9"/>
  <c r="P21" i="10" s="1"/>
  <c r="Z63" i="9"/>
  <c r="O21" i="10" s="1"/>
  <c r="X63" i="9"/>
  <c r="M21" i="10" s="1"/>
  <c r="W63" i="9"/>
  <c r="L21" i="10" s="1"/>
  <c r="V63" i="9"/>
  <c r="K21" i="10" s="1"/>
  <c r="T63" i="9"/>
  <c r="I21" i="10" s="1"/>
  <c r="S63" i="9"/>
  <c r="H21" i="10" s="1"/>
  <c r="R63" i="9"/>
  <c r="G21" i="10" s="1"/>
  <c r="O63" i="9"/>
  <c r="F21" i="10" s="1"/>
  <c r="N63" i="9"/>
  <c r="E21" i="10" s="1"/>
  <c r="M63" i="9"/>
  <c r="D21" i="10" s="1"/>
  <c r="K63" i="9"/>
  <c r="C21" i="10" s="1"/>
  <c r="J63" i="9"/>
  <c r="B21" i="10" s="1"/>
  <c r="AG62" i="9"/>
  <c r="AC62" i="9"/>
  <c r="Y62" i="9"/>
  <c r="Y63" i="9" s="1"/>
  <c r="N21" i="10" s="1"/>
  <c r="U62" i="9"/>
  <c r="AG61" i="9"/>
  <c r="AG63" i="9" s="1"/>
  <c r="V21" i="10" s="1"/>
  <c r="AC61" i="9"/>
  <c r="AC63" i="9" s="1"/>
  <c r="R21" i="10" s="1"/>
  <c r="Y61" i="9"/>
  <c r="U61" i="9"/>
  <c r="AF59" i="9"/>
  <c r="AE59" i="9"/>
  <c r="AD59" i="9"/>
  <c r="AB59" i="9"/>
  <c r="Q20" i="10" s="1"/>
  <c r="AA59" i="9"/>
  <c r="P20" i="10" s="1"/>
  <c r="Z59" i="9"/>
  <c r="O20" i="10" s="1"/>
  <c r="X59" i="9"/>
  <c r="W59" i="9"/>
  <c r="L20" i="10" s="1"/>
  <c r="V59" i="9"/>
  <c r="T59" i="9"/>
  <c r="I20" i="10" s="1"/>
  <c r="S59" i="9"/>
  <c r="H20" i="10" s="1"/>
  <c r="R59" i="9"/>
  <c r="G20" i="10" s="1"/>
  <c r="O59" i="9"/>
  <c r="F20" i="10" s="1"/>
  <c r="N59" i="9"/>
  <c r="E20" i="10" s="1"/>
  <c r="M59" i="9"/>
  <c r="K59" i="9"/>
  <c r="J59" i="9"/>
  <c r="B20" i="10" s="1"/>
  <c r="AG58" i="9"/>
  <c r="AC58" i="9"/>
  <c r="AC59" i="9" s="1"/>
  <c r="R20" i="10" s="1"/>
  <c r="Y58" i="9"/>
  <c r="U58" i="9"/>
  <c r="AG57" i="9"/>
  <c r="AC57" i="9"/>
  <c r="Y57" i="9"/>
  <c r="U57" i="9"/>
  <c r="AH57" i="9" s="1"/>
  <c r="AF55" i="9"/>
  <c r="U19" i="10" s="1"/>
  <c r="AE55" i="9"/>
  <c r="AD55" i="9"/>
  <c r="S19" i="10" s="1"/>
  <c r="AB55" i="9"/>
  <c r="Q19" i="10" s="1"/>
  <c r="AA55" i="9"/>
  <c r="P19" i="10" s="1"/>
  <c r="Z55" i="9"/>
  <c r="O19" i="10" s="1"/>
  <c r="X55" i="9"/>
  <c r="M19" i="10" s="1"/>
  <c r="W55" i="9"/>
  <c r="L19" i="10" s="1"/>
  <c r="V55" i="9"/>
  <c r="K19" i="10" s="1"/>
  <c r="T55" i="9"/>
  <c r="I19" i="10" s="1"/>
  <c r="S55" i="9"/>
  <c r="H19" i="10" s="1"/>
  <c r="R55" i="9"/>
  <c r="G19" i="10" s="1"/>
  <c r="O55" i="9"/>
  <c r="F19" i="10" s="1"/>
  <c r="N55" i="9"/>
  <c r="E19" i="10" s="1"/>
  <c r="M55" i="9"/>
  <c r="D19" i="10" s="1"/>
  <c r="K55" i="9"/>
  <c r="C19" i="10" s="1"/>
  <c r="J55" i="9"/>
  <c r="B19" i="10" s="1"/>
  <c r="AG54" i="9"/>
  <c r="AC54" i="9"/>
  <c r="Y54" i="9"/>
  <c r="Y55" i="9" s="1"/>
  <c r="N19" i="10" s="1"/>
  <c r="U54" i="9"/>
  <c r="AH54" i="9" s="1"/>
  <c r="AI54" i="9" s="1"/>
  <c r="AG53" i="9"/>
  <c r="AG55" i="9" s="1"/>
  <c r="V19" i="10" s="1"/>
  <c r="AC53" i="9"/>
  <c r="Y53" i="9"/>
  <c r="U53" i="9"/>
  <c r="AF51" i="9"/>
  <c r="U18" i="10" s="1"/>
  <c r="AE51" i="9"/>
  <c r="T18" i="10" s="1"/>
  <c r="AD51" i="9"/>
  <c r="S18" i="10" s="1"/>
  <c r="AB51" i="9"/>
  <c r="Q18" i="10" s="1"/>
  <c r="AA51" i="9"/>
  <c r="P18" i="10" s="1"/>
  <c r="Z51" i="9"/>
  <c r="O18" i="10" s="1"/>
  <c r="X51" i="9"/>
  <c r="M18" i="10" s="1"/>
  <c r="W51" i="9"/>
  <c r="L18" i="10" s="1"/>
  <c r="V51" i="9"/>
  <c r="K18" i="10" s="1"/>
  <c r="T51" i="9"/>
  <c r="I18" i="10" s="1"/>
  <c r="S51" i="9"/>
  <c r="H18" i="10" s="1"/>
  <c r="R51" i="9"/>
  <c r="G18" i="10" s="1"/>
  <c r="O51" i="9"/>
  <c r="F18" i="10" s="1"/>
  <c r="N51" i="9"/>
  <c r="E18" i="10" s="1"/>
  <c r="M51" i="9"/>
  <c r="D18" i="10" s="1"/>
  <c r="J51" i="9"/>
  <c r="B18" i="10" s="1"/>
  <c r="AG50" i="9"/>
  <c r="AG51" i="9" s="1"/>
  <c r="V18" i="10" s="1"/>
  <c r="AC50" i="9"/>
  <c r="AC51" i="9" s="1"/>
  <c r="R18" i="10" s="1"/>
  <c r="Y50" i="9"/>
  <c r="U50" i="9"/>
  <c r="AG49" i="9"/>
  <c r="AC49" i="9"/>
  <c r="Y49" i="9"/>
  <c r="U49" i="9"/>
  <c r="AF47" i="9"/>
  <c r="U17" i="10" s="1"/>
  <c r="AE47" i="9"/>
  <c r="T17" i="10" s="1"/>
  <c r="AD47" i="9"/>
  <c r="S17" i="10" s="1"/>
  <c r="AC47" i="9"/>
  <c r="R17" i="10" s="1"/>
  <c r="AB47" i="9"/>
  <c r="Q17" i="10" s="1"/>
  <c r="AA47" i="9"/>
  <c r="P17" i="10" s="1"/>
  <c r="Z47" i="9"/>
  <c r="O17" i="10" s="1"/>
  <c r="X47" i="9"/>
  <c r="M17" i="10" s="1"/>
  <c r="W47" i="9"/>
  <c r="L17" i="10" s="1"/>
  <c r="V47" i="9"/>
  <c r="K17" i="10" s="1"/>
  <c r="T47" i="9"/>
  <c r="I17" i="10" s="1"/>
  <c r="S47" i="9"/>
  <c r="H17" i="10" s="1"/>
  <c r="R47" i="9"/>
  <c r="G17" i="10" s="1"/>
  <c r="O47" i="9"/>
  <c r="N47" i="9"/>
  <c r="M47" i="9"/>
  <c r="K47" i="9"/>
  <c r="C17" i="10" s="1"/>
  <c r="J47" i="9"/>
  <c r="B17" i="10" s="1"/>
  <c r="AG46" i="9"/>
  <c r="AC46" i="9"/>
  <c r="Y46" i="9"/>
  <c r="U46" i="9"/>
  <c r="AG45" i="9"/>
  <c r="AC45" i="9"/>
  <c r="Y45" i="9"/>
  <c r="Y47" i="9" s="1"/>
  <c r="N17" i="10" s="1"/>
  <c r="U45" i="9"/>
  <c r="U47" i="9" s="1"/>
  <c r="J17" i="10" s="1"/>
  <c r="AF43" i="9"/>
  <c r="U16" i="10" s="1"/>
  <c r="AE43" i="9"/>
  <c r="T16" i="10" s="1"/>
  <c r="AD43" i="9"/>
  <c r="S16" i="10" s="1"/>
  <c r="AB43" i="9"/>
  <c r="Q16" i="10" s="1"/>
  <c r="AA43" i="9"/>
  <c r="P16" i="10" s="1"/>
  <c r="Z43" i="9"/>
  <c r="O16" i="10" s="1"/>
  <c r="X43" i="9"/>
  <c r="M16" i="10" s="1"/>
  <c r="W43" i="9"/>
  <c r="L16" i="10" s="1"/>
  <c r="V43" i="9"/>
  <c r="T43" i="9"/>
  <c r="I16" i="10" s="1"/>
  <c r="S43" i="9"/>
  <c r="H16" i="10" s="1"/>
  <c r="R43" i="9"/>
  <c r="G16" i="10" s="1"/>
  <c r="O43" i="9"/>
  <c r="N43" i="9"/>
  <c r="M43" i="9"/>
  <c r="D16" i="10" s="1"/>
  <c r="K43" i="9"/>
  <c r="C16" i="10" s="1"/>
  <c r="J43" i="9"/>
  <c r="B16" i="10" s="1"/>
  <c r="AG42" i="9"/>
  <c r="AC42" i="9"/>
  <c r="Y42" i="9"/>
  <c r="Y43" i="9" s="1"/>
  <c r="N16" i="10" s="1"/>
  <c r="U42" i="9"/>
  <c r="AH42" i="9" s="1"/>
  <c r="AI42" i="9" s="1"/>
  <c r="AH41" i="9"/>
  <c r="AG41" i="9"/>
  <c r="AC41" i="9"/>
  <c r="AC43" i="9" s="1"/>
  <c r="R16" i="10" s="1"/>
  <c r="Y41" i="9"/>
  <c r="U41" i="9"/>
  <c r="AF39" i="9"/>
  <c r="U15" i="10" s="1"/>
  <c r="AE39" i="9"/>
  <c r="T15" i="10" s="1"/>
  <c r="AD39" i="9"/>
  <c r="S15" i="10" s="1"/>
  <c r="AB39" i="9"/>
  <c r="Q15" i="10" s="1"/>
  <c r="AA39" i="9"/>
  <c r="P15" i="10" s="1"/>
  <c r="Z39" i="9"/>
  <c r="O15" i="10" s="1"/>
  <c r="X39" i="9"/>
  <c r="M15" i="10" s="1"/>
  <c r="W39" i="9"/>
  <c r="L15" i="10" s="1"/>
  <c r="V39" i="9"/>
  <c r="K15" i="10" s="1"/>
  <c r="T39" i="9"/>
  <c r="I15" i="10" s="1"/>
  <c r="S39" i="9"/>
  <c r="H15" i="10" s="1"/>
  <c r="R39" i="9"/>
  <c r="G15" i="10" s="1"/>
  <c r="O39" i="9"/>
  <c r="F15" i="10" s="1"/>
  <c r="N39" i="9"/>
  <c r="E15" i="10" s="1"/>
  <c r="M39" i="9"/>
  <c r="D15" i="10" s="1"/>
  <c r="K39" i="9"/>
  <c r="C15" i="10" s="1"/>
  <c r="J39" i="9"/>
  <c r="B15" i="10" s="1"/>
  <c r="AG38" i="9"/>
  <c r="AC38" i="9"/>
  <c r="Y38" i="9"/>
  <c r="U38" i="9"/>
  <c r="AG37" i="9"/>
  <c r="AC37" i="9"/>
  <c r="Y37" i="9"/>
  <c r="Y39" i="9" s="1"/>
  <c r="N15" i="10" s="1"/>
  <c r="U37" i="9"/>
  <c r="U39" i="9" s="1"/>
  <c r="J15" i="10" s="1"/>
  <c r="AF35" i="9"/>
  <c r="U14" i="10" s="1"/>
  <c r="AE35" i="9"/>
  <c r="T14" i="10" s="1"/>
  <c r="AD35" i="9"/>
  <c r="S14" i="10" s="1"/>
  <c r="AB35" i="9"/>
  <c r="Q14" i="10" s="1"/>
  <c r="AA35" i="9"/>
  <c r="P14" i="10" s="1"/>
  <c r="Z35" i="9"/>
  <c r="O14" i="10" s="1"/>
  <c r="X35" i="9"/>
  <c r="M14" i="10" s="1"/>
  <c r="W35" i="9"/>
  <c r="L14" i="10" s="1"/>
  <c r="V35" i="9"/>
  <c r="K14" i="10" s="1"/>
  <c r="T35" i="9"/>
  <c r="I14" i="10" s="1"/>
  <c r="S35" i="9"/>
  <c r="H14" i="10" s="1"/>
  <c r="R35" i="9"/>
  <c r="G14" i="10" s="1"/>
  <c r="O35" i="9"/>
  <c r="N35" i="9"/>
  <c r="E14" i="10" s="1"/>
  <c r="M35" i="9"/>
  <c r="D14" i="10" s="1"/>
  <c r="K35" i="9"/>
  <c r="C14" i="10" s="1"/>
  <c r="J35" i="9"/>
  <c r="B14" i="10" s="1"/>
  <c r="AG34" i="9"/>
  <c r="AC34" i="9"/>
  <c r="Y34" i="9"/>
  <c r="U34" i="9"/>
  <c r="AG33" i="9"/>
  <c r="AC33" i="9"/>
  <c r="Y33" i="9"/>
  <c r="Y35" i="9" s="1"/>
  <c r="N14" i="10" s="1"/>
  <c r="U33" i="9"/>
  <c r="AF31" i="9"/>
  <c r="U13" i="10" s="1"/>
  <c r="AE31" i="9"/>
  <c r="AD31" i="9"/>
  <c r="S13" i="10" s="1"/>
  <c r="AB31" i="9"/>
  <c r="Q13" i="10" s="1"/>
  <c r="AA31" i="9"/>
  <c r="P13" i="10" s="1"/>
  <c r="Z31" i="9"/>
  <c r="O13" i="10" s="1"/>
  <c r="Y31" i="9"/>
  <c r="N13" i="10" s="1"/>
  <c r="X31" i="9"/>
  <c r="M13" i="10" s="1"/>
  <c r="W31" i="9"/>
  <c r="L13" i="10" s="1"/>
  <c r="V31" i="9"/>
  <c r="K13" i="10" s="1"/>
  <c r="T31" i="9"/>
  <c r="I13" i="10" s="1"/>
  <c r="S31" i="9"/>
  <c r="H13" i="10" s="1"/>
  <c r="R31" i="9"/>
  <c r="G13" i="10" s="1"/>
  <c r="O31" i="9"/>
  <c r="F13" i="10" s="1"/>
  <c r="N31" i="9"/>
  <c r="E13" i="10" s="1"/>
  <c r="M31" i="9"/>
  <c r="D13" i="10" s="1"/>
  <c r="K31" i="9"/>
  <c r="C13" i="10" s="1"/>
  <c r="J31" i="9"/>
  <c r="B13" i="10" s="1"/>
  <c r="AG30" i="9"/>
  <c r="AC30" i="9"/>
  <c r="Y30" i="9"/>
  <c r="U30" i="9"/>
  <c r="AH30" i="9" s="1"/>
  <c r="AI30" i="9" s="1"/>
  <c r="AG29" i="9"/>
  <c r="AC29" i="9"/>
  <c r="AC31" i="9" s="1"/>
  <c r="R13" i="10" s="1"/>
  <c r="Y29" i="9"/>
  <c r="U29" i="9"/>
  <c r="AF27" i="9"/>
  <c r="AE27" i="9"/>
  <c r="AD27" i="9"/>
  <c r="S12" i="10" s="1"/>
  <c r="AB27" i="9"/>
  <c r="Q12" i="10" s="1"/>
  <c r="AA27" i="9"/>
  <c r="P12" i="10" s="1"/>
  <c r="Z27" i="9"/>
  <c r="O12" i="10" s="1"/>
  <c r="X27" i="9"/>
  <c r="M12" i="10" s="1"/>
  <c r="W27" i="9"/>
  <c r="V27" i="9"/>
  <c r="K12" i="10" s="1"/>
  <c r="T27" i="9"/>
  <c r="I12" i="10" s="1"/>
  <c r="S27" i="9"/>
  <c r="H12" i="10" s="1"/>
  <c r="R27" i="9"/>
  <c r="G12" i="10" s="1"/>
  <c r="O27" i="9"/>
  <c r="F12" i="10" s="1"/>
  <c r="N27" i="9"/>
  <c r="M27" i="9"/>
  <c r="D12" i="10" s="1"/>
  <c r="K27" i="9"/>
  <c r="C12" i="10" s="1"/>
  <c r="J27" i="9"/>
  <c r="B12" i="10" s="1"/>
  <c r="AG26" i="9"/>
  <c r="AC26" i="9"/>
  <c r="Y26" i="9"/>
  <c r="Y27" i="9" s="1"/>
  <c r="N12" i="10" s="1"/>
  <c r="U26" i="9"/>
  <c r="AG25" i="9"/>
  <c r="AC25" i="9"/>
  <c r="Y25" i="9"/>
  <c r="U25" i="9"/>
  <c r="U27" i="9" s="1"/>
  <c r="J12" i="10" s="1"/>
  <c r="AF23" i="9"/>
  <c r="U11" i="10" s="1"/>
  <c r="AE23" i="9"/>
  <c r="T11" i="10" s="1"/>
  <c r="AD23" i="9"/>
  <c r="S11" i="10" s="1"/>
  <c r="AB23" i="9"/>
  <c r="Q11" i="10" s="1"/>
  <c r="AA23" i="9"/>
  <c r="P11" i="10" s="1"/>
  <c r="Z23" i="9"/>
  <c r="O11" i="10" s="1"/>
  <c r="X23" i="9"/>
  <c r="M11" i="10" s="1"/>
  <c r="W23" i="9"/>
  <c r="V23" i="9"/>
  <c r="K11" i="10" s="1"/>
  <c r="T23" i="9"/>
  <c r="I11" i="10" s="1"/>
  <c r="S23" i="9"/>
  <c r="H11" i="10" s="1"/>
  <c r="R23" i="9"/>
  <c r="G11" i="10" s="1"/>
  <c r="O23" i="9"/>
  <c r="N23" i="9"/>
  <c r="E11" i="10" s="1"/>
  <c r="M23" i="9"/>
  <c r="K23" i="9"/>
  <c r="C11" i="10" s="1"/>
  <c r="J23" i="9"/>
  <c r="B11" i="10" s="1"/>
  <c r="AG22" i="9"/>
  <c r="AC22" i="9"/>
  <c r="Y22" i="9"/>
  <c r="U22" i="9"/>
  <c r="AG21" i="9"/>
  <c r="AC21" i="9"/>
  <c r="Y21" i="9"/>
  <c r="Y23" i="9" s="1"/>
  <c r="N11" i="10" s="1"/>
  <c r="U21" i="9"/>
  <c r="U23" i="9" s="1"/>
  <c r="J11" i="10" s="1"/>
  <c r="AF19" i="9"/>
  <c r="AE19" i="9"/>
  <c r="T10" i="10" s="1"/>
  <c r="AD19" i="9"/>
  <c r="S10" i="10" s="1"/>
  <c r="AB19" i="9"/>
  <c r="Q10" i="10" s="1"/>
  <c r="AA19" i="9"/>
  <c r="P10" i="10" s="1"/>
  <c r="Z19" i="9"/>
  <c r="O10" i="10" s="1"/>
  <c r="X19" i="9"/>
  <c r="W19" i="9"/>
  <c r="L10" i="10" s="1"/>
  <c r="V19" i="9"/>
  <c r="K10" i="10" s="1"/>
  <c r="T19" i="9"/>
  <c r="I10" i="10" s="1"/>
  <c r="S19" i="9"/>
  <c r="H10" i="10" s="1"/>
  <c r="R19" i="9"/>
  <c r="G10" i="10" s="1"/>
  <c r="O19" i="9"/>
  <c r="F10" i="10" s="1"/>
  <c r="N19" i="9"/>
  <c r="M19" i="9"/>
  <c r="D10" i="10" s="1"/>
  <c r="K19" i="9"/>
  <c r="C10" i="10" s="1"/>
  <c r="J19" i="9"/>
  <c r="B10" i="10" s="1"/>
  <c r="AG18" i="9"/>
  <c r="AC18" i="9"/>
  <c r="Y18" i="9"/>
  <c r="U18" i="9"/>
  <c r="AG17" i="9"/>
  <c r="AC17" i="9"/>
  <c r="Y17" i="9"/>
  <c r="U17" i="9"/>
  <c r="AF15" i="9"/>
  <c r="AE15" i="9"/>
  <c r="T9" i="10" s="1"/>
  <c r="AD15" i="9"/>
  <c r="S9" i="10" s="1"/>
  <c r="AB15" i="9"/>
  <c r="Q9" i="10" s="1"/>
  <c r="AA15" i="9"/>
  <c r="P9" i="10" s="1"/>
  <c r="Z15" i="9"/>
  <c r="O9" i="10" s="1"/>
  <c r="X15" i="9"/>
  <c r="M9" i="10" s="1"/>
  <c r="W15" i="9"/>
  <c r="V15" i="9"/>
  <c r="K9" i="10" s="1"/>
  <c r="T15" i="9"/>
  <c r="I9" i="10" s="1"/>
  <c r="S15" i="9"/>
  <c r="H9" i="10" s="1"/>
  <c r="R15" i="9"/>
  <c r="G9" i="10" s="1"/>
  <c r="O15" i="9"/>
  <c r="F9" i="10" s="1"/>
  <c r="N15" i="9"/>
  <c r="E9" i="10" s="1"/>
  <c r="M15" i="9"/>
  <c r="D9" i="10" s="1"/>
  <c r="K15" i="9"/>
  <c r="C9" i="10" s="1"/>
  <c r="J15" i="9"/>
  <c r="B9" i="10" s="1"/>
  <c r="AG14" i="9"/>
  <c r="AC14" i="9"/>
  <c r="AC15" i="9" s="1"/>
  <c r="R9" i="10" s="1"/>
  <c r="Y14" i="9"/>
  <c r="U14" i="9"/>
  <c r="AH14" i="9" s="1"/>
  <c r="AI14" i="9" s="1"/>
  <c r="AG13" i="9"/>
  <c r="AC13" i="9"/>
  <c r="Y13" i="9"/>
  <c r="U13" i="9"/>
  <c r="AF11" i="9"/>
  <c r="U8" i="10" s="1"/>
  <c r="AE11" i="9"/>
  <c r="T8" i="10" s="1"/>
  <c r="AD11" i="9"/>
  <c r="AC11" i="9"/>
  <c r="R8" i="10" s="1"/>
  <c r="AB11" i="9"/>
  <c r="AA11" i="9"/>
  <c r="Z11" i="9"/>
  <c r="O8" i="10" s="1"/>
  <c r="X11" i="9"/>
  <c r="M8" i="10" s="1"/>
  <c r="W11" i="9"/>
  <c r="V11" i="9"/>
  <c r="T11" i="9"/>
  <c r="S11" i="9"/>
  <c r="R11" i="9"/>
  <c r="G8" i="10" s="1"/>
  <c r="O11" i="9"/>
  <c r="F8" i="10" s="1"/>
  <c r="N11" i="9"/>
  <c r="M11" i="9"/>
  <c r="K11" i="9"/>
  <c r="J11" i="9"/>
  <c r="B8" i="10" s="1"/>
  <c r="AG10" i="9"/>
  <c r="AH10" i="9" s="1"/>
  <c r="AC10" i="9"/>
  <c r="Y10" i="9"/>
  <c r="U10" i="9"/>
  <c r="AG9" i="9"/>
  <c r="AC9" i="9"/>
  <c r="Y9" i="9"/>
  <c r="U9" i="9"/>
  <c r="U11" i="9" s="1"/>
  <c r="J8" i="10" s="1"/>
  <c r="Q23" i="8"/>
  <c r="U21" i="8"/>
  <c r="Q21" i="8"/>
  <c r="M21" i="8"/>
  <c r="I21" i="8"/>
  <c r="E21" i="8"/>
  <c r="U19" i="8"/>
  <c r="Q19" i="8"/>
  <c r="M19" i="8"/>
  <c r="I19" i="8"/>
  <c r="E19" i="8"/>
  <c r="C18" i="8"/>
  <c r="Y17" i="8"/>
  <c r="U17" i="8"/>
  <c r="Q17" i="8"/>
  <c r="M17" i="8"/>
  <c r="I17" i="8"/>
  <c r="E17" i="8"/>
  <c r="U16" i="8"/>
  <c r="Q16" i="8"/>
  <c r="M16" i="8"/>
  <c r="I16" i="8"/>
  <c r="E16" i="8"/>
  <c r="U15" i="8"/>
  <c r="Q15" i="8"/>
  <c r="M15" i="8"/>
  <c r="I15" i="8"/>
  <c r="E15" i="8"/>
  <c r="U14" i="8"/>
  <c r="Q14" i="8"/>
  <c r="M14" i="8"/>
  <c r="I14" i="8"/>
  <c r="E14" i="8"/>
  <c r="A5" i="8"/>
  <c r="A24" i="8" s="1"/>
  <c r="A72" i="7"/>
  <c r="U23" i="8"/>
  <c r="T23" i="8"/>
  <c r="S23" i="8"/>
  <c r="P23" i="8"/>
  <c r="O23" i="8"/>
  <c r="M23" i="8"/>
  <c r="L23" i="8"/>
  <c r="K23" i="8"/>
  <c r="T71" i="7"/>
  <c r="I23" i="8" s="1"/>
  <c r="S71" i="7"/>
  <c r="H23" i="8" s="1"/>
  <c r="R71" i="7"/>
  <c r="G23" i="8" s="1"/>
  <c r="O71" i="7"/>
  <c r="F23" i="8" s="1"/>
  <c r="N71" i="7"/>
  <c r="E23" i="8" s="1"/>
  <c r="M71" i="7"/>
  <c r="D23" i="8" s="1"/>
  <c r="C23" i="8"/>
  <c r="J71" i="7"/>
  <c r="B23" i="8" s="1"/>
  <c r="AG70" i="7"/>
  <c r="AC70" i="7"/>
  <c r="Y70" i="7"/>
  <c r="U70" i="7"/>
  <c r="AG69" i="7"/>
  <c r="AC69" i="7"/>
  <c r="R23" i="8" s="1"/>
  <c r="Y69" i="7"/>
  <c r="N23" i="8" s="1"/>
  <c r="U69" i="7"/>
  <c r="U71" i="7" s="1"/>
  <c r="J23" i="8" s="1"/>
  <c r="AF67" i="7"/>
  <c r="U22" i="8" s="1"/>
  <c r="AE67" i="7"/>
  <c r="T22" i="8" s="1"/>
  <c r="AD67" i="7"/>
  <c r="S22" i="8" s="1"/>
  <c r="AB67" i="7"/>
  <c r="Q22" i="8" s="1"/>
  <c r="AA67" i="7"/>
  <c r="P22" i="8" s="1"/>
  <c r="Z67" i="7"/>
  <c r="O22" i="8" s="1"/>
  <c r="X67" i="7"/>
  <c r="M22" i="8" s="1"/>
  <c r="W67" i="7"/>
  <c r="L22" i="8" s="1"/>
  <c r="V67" i="7"/>
  <c r="K22" i="8" s="1"/>
  <c r="T67" i="7"/>
  <c r="I22" i="8" s="1"/>
  <c r="S67" i="7"/>
  <c r="H22" i="8" s="1"/>
  <c r="R67" i="7"/>
  <c r="G22" i="8" s="1"/>
  <c r="O67" i="7"/>
  <c r="F22" i="8" s="1"/>
  <c r="N67" i="7"/>
  <c r="E22" i="8" s="1"/>
  <c r="M67" i="7"/>
  <c r="D22" i="8" s="1"/>
  <c r="K67" i="7"/>
  <c r="C22" i="8" s="1"/>
  <c r="J67" i="7"/>
  <c r="B22" i="8" s="1"/>
  <c r="AG66" i="7"/>
  <c r="AC66" i="7"/>
  <c r="AH66" i="7" s="1"/>
  <c r="Y66" i="7"/>
  <c r="U66" i="7"/>
  <c r="AG65" i="7"/>
  <c r="AG67" i="7" s="1"/>
  <c r="V22" i="8" s="1"/>
  <c r="AC65" i="7"/>
  <c r="AC67" i="7" s="1"/>
  <c r="R22" i="8" s="1"/>
  <c r="Y65" i="7"/>
  <c r="AH65" i="7" s="1"/>
  <c r="U65" i="7"/>
  <c r="U67" i="7" s="1"/>
  <c r="J22" i="8" s="1"/>
  <c r="AF63" i="7"/>
  <c r="AE63" i="7"/>
  <c r="T21" i="8" s="1"/>
  <c r="AD63" i="7"/>
  <c r="S21" i="8" s="1"/>
  <c r="AB63" i="7"/>
  <c r="AA63" i="7"/>
  <c r="P21" i="8" s="1"/>
  <c r="Z63" i="7"/>
  <c r="O21" i="8" s="1"/>
  <c r="Y63" i="7"/>
  <c r="N21" i="8" s="1"/>
  <c r="X63" i="7"/>
  <c r="W63" i="7"/>
  <c r="L21" i="8" s="1"/>
  <c r="V63" i="7"/>
  <c r="K21" i="8" s="1"/>
  <c r="T63" i="7"/>
  <c r="S63" i="7"/>
  <c r="H21" i="8" s="1"/>
  <c r="R63" i="7"/>
  <c r="G21" i="8" s="1"/>
  <c r="O63" i="7"/>
  <c r="F21" i="8" s="1"/>
  <c r="N63" i="7"/>
  <c r="M63" i="7"/>
  <c r="D21" i="8" s="1"/>
  <c r="K63" i="7"/>
  <c r="C21" i="8" s="1"/>
  <c r="J63" i="7"/>
  <c r="B21" i="8" s="1"/>
  <c r="AH62" i="7"/>
  <c r="AI62" i="7" s="1"/>
  <c r="AG62" i="7"/>
  <c r="AC62" i="7"/>
  <c r="Y62" i="7"/>
  <c r="U62" i="7"/>
  <c r="AG61" i="7"/>
  <c r="AG63" i="7" s="1"/>
  <c r="V21" i="8" s="1"/>
  <c r="AC61" i="7"/>
  <c r="AC63" i="7" s="1"/>
  <c r="R21" i="8" s="1"/>
  <c r="Y61" i="7"/>
  <c r="U61" i="7"/>
  <c r="AH61" i="7" s="1"/>
  <c r="AF59" i="7"/>
  <c r="U20" i="8" s="1"/>
  <c r="AE59" i="7"/>
  <c r="T20" i="8" s="1"/>
  <c r="AD59" i="7"/>
  <c r="S20" i="8" s="1"/>
  <c r="AB59" i="7"/>
  <c r="Q20" i="8" s="1"/>
  <c r="AA59" i="7"/>
  <c r="P20" i="8" s="1"/>
  <c r="Z59" i="7"/>
  <c r="O20" i="8" s="1"/>
  <c r="X59" i="7"/>
  <c r="M20" i="8" s="1"/>
  <c r="W59" i="7"/>
  <c r="L20" i="8" s="1"/>
  <c r="V59" i="7"/>
  <c r="K20" i="8" s="1"/>
  <c r="T59" i="7"/>
  <c r="I20" i="8" s="1"/>
  <c r="S59" i="7"/>
  <c r="H20" i="8" s="1"/>
  <c r="R59" i="7"/>
  <c r="G20" i="8" s="1"/>
  <c r="O59" i="7"/>
  <c r="F20" i="8" s="1"/>
  <c r="N59" i="7"/>
  <c r="E20" i="8" s="1"/>
  <c r="M59" i="7"/>
  <c r="D20" i="8" s="1"/>
  <c r="K59" i="7"/>
  <c r="C20" i="8" s="1"/>
  <c r="J59" i="7"/>
  <c r="B20" i="8" s="1"/>
  <c r="AG58" i="7"/>
  <c r="AC58" i="7"/>
  <c r="Y58" i="7"/>
  <c r="AH58" i="7" s="1"/>
  <c r="U58" i="7"/>
  <c r="AG57" i="7"/>
  <c r="AG59" i="7" s="1"/>
  <c r="V20" i="8" s="1"/>
  <c r="AC57" i="7"/>
  <c r="AC59" i="7" s="1"/>
  <c r="R20" i="8" s="1"/>
  <c r="Y57" i="7"/>
  <c r="Y59" i="7" s="1"/>
  <c r="N20" i="8" s="1"/>
  <c r="U57" i="7"/>
  <c r="U59" i="7" s="1"/>
  <c r="J20" i="8" s="1"/>
  <c r="AF55" i="7"/>
  <c r="AE55" i="7"/>
  <c r="T19" i="8" s="1"/>
  <c r="AD55" i="7"/>
  <c r="S19" i="8" s="1"/>
  <c r="AC55" i="7"/>
  <c r="R19" i="8" s="1"/>
  <c r="AB55" i="7"/>
  <c r="AA55" i="7"/>
  <c r="P19" i="8" s="1"/>
  <c r="Z55" i="7"/>
  <c r="O19" i="8" s="1"/>
  <c r="X55" i="7"/>
  <c r="W55" i="7"/>
  <c r="L19" i="8" s="1"/>
  <c r="V55" i="7"/>
  <c r="K19" i="8" s="1"/>
  <c r="T55" i="7"/>
  <c r="S55" i="7"/>
  <c r="H19" i="8" s="1"/>
  <c r="R55" i="7"/>
  <c r="G19" i="8" s="1"/>
  <c r="O55" i="7"/>
  <c r="F19" i="8" s="1"/>
  <c r="N55" i="7"/>
  <c r="M55" i="7"/>
  <c r="D19" i="8" s="1"/>
  <c r="K55" i="7"/>
  <c r="C19" i="8" s="1"/>
  <c r="J55" i="7"/>
  <c r="B19" i="8" s="1"/>
  <c r="AG54" i="7"/>
  <c r="AC54" i="7"/>
  <c r="Y54" i="7"/>
  <c r="U54" i="7"/>
  <c r="U55" i="7" s="1"/>
  <c r="J19" i="8" s="1"/>
  <c r="AG53" i="7"/>
  <c r="AG55" i="7" s="1"/>
  <c r="V19" i="8" s="1"/>
  <c r="AC53" i="7"/>
  <c r="Y53" i="7"/>
  <c r="Y55" i="7" s="1"/>
  <c r="N19" i="8" s="1"/>
  <c r="U53" i="7"/>
  <c r="AH53" i="7" s="1"/>
  <c r="AF51" i="7"/>
  <c r="U18" i="8" s="1"/>
  <c r="AE51" i="7"/>
  <c r="T18" i="8" s="1"/>
  <c r="AD51" i="7"/>
  <c r="S18" i="8" s="1"/>
  <c r="AB51" i="7"/>
  <c r="Q18" i="8" s="1"/>
  <c r="AA51" i="7"/>
  <c r="P18" i="8" s="1"/>
  <c r="Z51" i="7"/>
  <c r="O18" i="8" s="1"/>
  <c r="X51" i="7"/>
  <c r="M18" i="8" s="1"/>
  <c r="W51" i="7"/>
  <c r="L18" i="8" s="1"/>
  <c r="V51" i="7"/>
  <c r="K18" i="8" s="1"/>
  <c r="T51" i="7"/>
  <c r="I18" i="8" s="1"/>
  <c r="S51" i="7"/>
  <c r="H18" i="8" s="1"/>
  <c r="R51" i="7"/>
  <c r="G18" i="8" s="1"/>
  <c r="O51" i="7"/>
  <c r="F18" i="8" s="1"/>
  <c r="N51" i="7"/>
  <c r="E18" i="8" s="1"/>
  <c r="M51" i="7"/>
  <c r="D18" i="8" s="1"/>
  <c r="J51" i="7"/>
  <c r="B18" i="8" s="1"/>
  <c r="AG50" i="7"/>
  <c r="AC50" i="7"/>
  <c r="Y50" i="7"/>
  <c r="AH50" i="7" s="1"/>
  <c r="U50" i="7"/>
  <c r="AH49" i="7"/>
  <c r="AI49" i="7" s="1"/>
  <c r="AG49" i="7"/>
  <c r="AG51" i="7" s="1"/>
  <c r="V18" i="8" s="1"/>
  <c r="AC49" i="7"/>
  <c r="AC51" i="7" s="1"/>
  <c r="R18" i="8" s="1"/>
  <c r="Y49" i="7"/>
  <c r="Y51" i="7" s="1"/>
  <c r="N18" i="8" s="1"/>
  <c r="U49" i="7"/>
  <c r="U51" i="7" s="1"/>
  <c r="J18" i="8" s="1"/>
  <c r="AF47" i="7"/>
  <c r="AE47" i="7"/>
  <c r="T17" i="8" s="1"/>
  <c r="AD47" i="7"/>
  <c r="S17" i="8" s="1"/>
  <c r="AB47" i="7"/>
  <c r="AA47" i="7"/>
  <c r="P17" i="8" s="1"/>
  <c r="Z47" i="7"/>
  <c r="O17" i="8" s="1"/>
  <c r="Y47" i="7"/>
  <c r="N17" i="8" s="1"/>
  <c r="X47" i="7"/>
  <c r="W47" i="7"/>
  <c r="L17" i="8" s="1"/>
  <c r="V47" i="7"/>
  <c r="K17" i="8" s="1"/>
  <c r="U47" i="7"/>
  <c r="J17" i="8" s="1"/>
  <c r="T47" i="7"/>
  <c r="S47" i="7"/>
  <c r="H17" i="8" s="1"/>
  <c r="R47" i="7"/>
  <c r="G17" i="8" s="1"/>
  <c r="O47" i="7"/>
  <c r="F17" i="8" s="1"/>
  <c r="N47" i="7"/>
  <c r="M47" i="7"/>
  <c r="D17" i="8" s="1"/>
  <c r="K47" i="7"/>
  <c r="C17" i="8" s="1"/>
  <c r="J47" i="7"/>
  <c r="B17" i="8" s="1"/>
  <c r="AG46" i="7"/>
  <c r="AG47" i="7" s="1"/>
  <c r="V17" i="8" s="1"/>
  <c r="AC46" i="7"/>
  <c r="Y46" i="7"/>
  <c r="U46" i="7"/>
  <c r="AH46" i="7" s="1"/>
  <c r="AG45" i="7"/>
  <c r="AC45" i="7"/>
  <c r="AC47" i="7" s="1"/>
  <c r="R17" i="8" s="1"/>
  <c r="Y45" i="7"/>
  <c r="AH45" i="7" s="1"/>
  <c r="U45" i="7"/>
  <c r="AF43" i="7"/>
  <c r="AE43" i="7"/>
  <c r="T16" i="8" s="1"/>
  <c r="AD43" i="7"/>
  <c r="S16" i="8" s="1"/>
  <c r="AB43" i="7"/>
  <c r="AA43" i="7"/>
  <c r="P16" i="8" s="1"/>
  <c r="Z43" i="7"/>
  <c r="O16" i="8" s="1"/>
  <c r="X43" i="7"/>
  <c r="W43" i="7"/>
  <c r="L16" i="8" s="1"/>
  <c r="V43" i="7"/>
  <c r="K16" i="8" s="1"/>
  <c r="T43" i="7"/>
  <c r="S43" i="7"/>
  <c r="H16" i="8" s="1"/>
  <c r="R43" i="7"/>
  <c r="G16" i="8" s="1"/>
  <c r="O43" i="7"/>
  <c r="F16" i="8" s="1"/>
  <c r="N43" i="7"/>
  <c r="M43" i="7"/>
  <c r="D16" i="8" s="1"/>
  <c r="K43" i="7"/>
  <c r="C16" i="8" s="1"/>
  <c r="J43" i="7"/>
  <c r="B16" i="8" s="1"/>
  <c r="AG42" i="7"/>
  <c r="AC42" i="7"/>
  <c r="Y42" i="7"/>
  <c r="U42" i="7"/>
  <c r="AH42" i="7" s="1"/>
  <c r="AG41" i="7"/>
  <c r="AG43" i="7" s="1"/>
  <c r="V16" i="8" s="1"/>
  <c r="AC41" i="7"/>
  <c r="AC43" i="7" s="1"/>
  <c r="R16" i="8" s="1"/>
  <c r="Y41" i="7"/>
  <c r="Y43" i="7" s="1"/>
  <c r="N16" i="8" s="1"/>
  <c r="U41" i="7"/>
  <c r="U43" i="7" s="1"/>
  <c r="J16" i="8" s="1"/>
  <c r="AF39" i="7"/>
  <c r="AE39" i="7"/>
  <c r="T15" i="8" s="1"/>
  <c r="AD39" i="7"/>
  <c r="S15" i="8" s="1"/>
  <c r="AC39" i="7"/>
  <c r="R15" i="8" s="1"/>
  <c r="AB39" i="7"/>
  <c r="AA39" i="7"/>
  <c r="P15" i="8" s="1"/>
  <c r="Z39" i="7"/>
  <c r="O15" i="8" s="1"/>
  <c r="Y39" i="7"/>
  <c r="N15" i="8" s="1"/>
  <c r="X39" i="7"/>
  <c r="W39" i="7"/>
  <c r="L15" i="8" s="1"/>
  <c r="V39" i="7"/>
  <c r="K15" i="8" s="1"/>
  <c r="U39" i="7"/>
  <c r="J15" i="8" s="1"/>
  <c r="T39" i="7"/>
  <c r="S39" i="7"/>
  <c r="H15" i="8" s="1"/>
  <c r="R39" i="7"/>
  <c r="G15" i="8" s="1"/>
  <c r="O39" i="7"/>
  <c r="F15" i="8" s="1"/>
  <c r="N39" i="7"/>
  <c r="M39" i="7"/>
  <c r="D15" i="8" s="1"/>
  <c r="K39" i="7"/>
  <c r="C15" i="8" s="1"/>
  <c r="J39" i="7"/>
  <c r="B15" i="8" s="1"/>
  <c r="AG38" i="7"/>
  <c r="AG39" i="7" s="1"/>
  <c r="V15" i="8" s="1"/>
  <c r="AC38" i="7"/>
  <c r="Y38" i="7"/>
  <c r="AH38" i="7" s="1"/>
  <c r="U38" i="7"/>
  <c r="AG37" i="7"/>
  <c r="AC37" i="7"/>
  <c r="Y37" i="7"/>
  <c r="U37" i="7"/>
  <c r="AH37" i="7" s="1"/>
  <c r="AF35" i="7"/>
  <c r="AE35" i="7"/>
  <c r="T14" i="8" s="1"/>
  <c r="AD35" i="7"/>
  <c r="S14" i="8" s="1"/>
  <c r="AB35" i="7"/>
  <c r="AA35" i="7"/>
  <c r="P14" i="8" s="1"/>
  <c r="Z35" i="7"/>
  <c r="O14" i="8" s="1"/>
  <c r="X35" i="7"/>
  <c r="W35" i="7"/>
  <c r="L14" i="8" s="1"/>
  <c r="V35" i="7"/>
  <c r="K14" i="8" s="1"/>
  <c r="T35" i="7"/>
  <c r="S35" i="7"/>
  <c r="H14" i="8" s="1"/>
  <c r="R35" i="7"/>
  <c r="G14" i="8" s="1"/>
  <c r="O35" i="7"/>
  <c r="F14" i="8" s="1"/>
  <c r="N35" i="7"/>
  <c r="M35" i="7"/>
  <c r="D14" i="8" s="1"/>
  <c r="K35" i="7"/>
  <c r="C14" i="8" s="1"/>
  <c r="J35" i="7"/>
  <c r="B14" i="8" s="1"/>
  <c r="AG34" i="7"/>
  <c r="AC34" i="7"/>
  <c r="Y34" i="7"/>
  <c r="AH34" i="7" s="1"/>
  <c r="U34" i="7"/>
  <c r="AH33" i="7"/>
  <c r="AI33" i="7" s="1"/>
  <c r="AG33" i="7"/>
  <c r="AG35" i="7" s="1"/>
  <c r="V14" i="8" s="1"/>
  <c r="AC33" i="7"/>
  <c r="AC35" i="7" s="1"/>
  <c r="R14" i="8" s="1"/>
  <c r="Y33" i="7"/>
  <c r="Y35" i="7" s="1"/>
  <c r="N14" i="8" s="1"/>
  <c r="U33" i="7"/>
  <c r="U35" i="7" s="1"/>
  <c r="J14" i="8" s="1"/>
  <c r="AF31" i="7"/>
  <c r="U13" i="8" s="1"/>
  <c r="AE31" i="7"/>
  <c r="T13" i="8" s="1"/>
  <c r="AD31" i="7"/>
  <c r="S13" i="8" s="1"/>
  <c r="AB31" i="7"/>
  <c r="Q13" i="8" s="1"/>
  <c r="AA31" i="7"/>
  <c r="P13" i="8" s="1"/>
  <c r="Z31" i="7"/>
  <c r="O13" i="8" s="1"/>
  <c r="Y31" i="7"/>
  <c r="N13" i="8" s="1"/>
  <c r="X31" i="7"/>
  <c r="M13" i="8" s="1"/>
  <c r="W31" i="7"/>
  <c r="L13" i="8" s="1"/>
  <c r="V31" i="7"/>
  <c r="K13" i="8" s="1"/>
  <c r="U31" i="7"/>
  <c r="J13" i="8" s="1"/>
  <c r="T31" i="7"/>
  <c r="I13" i="8" s="1"/>
  <c r="S31" i="7"/>
  <c r="H13" i="8" s="1"/>
  <c r="R31" i="7"/>
  <c r="G13" i="8" s="1"/>
  <c r="O31" i="7"/>
  <c r="F13" i="8" s="1"/>
  <c r="N31" i="7"/>
  <c r="E13" i="8" s="1"/>
  <c r="M31" i="7"/>
  <c r="D13" i="8" s="1"/>
  <c r="K31" i="7"/>
  <c r="C13" i="8" s="1"/>
  <c r="J31" i="7"/>
  <c r="B13" i="8" s="1"/>
  <c r="AG30" i="7"/>
  <c r="AG31" i="7" s="1"/>
  <c r="V13" i="8" s="1"/>
  <c r="AC30" i="7"/>
  <c r="Y30" i="7"/>
  <c r="U30" i="7"/>
  <c r="AH30" i="7" s="1"/>
  <c r="AG29" i="7"/>
  <c r="AC29" i="7"/>
  <c r="AC31" i="7" s="1"/>
  <c r="R13" i="8" s="1"/>
  <c r="Y29" i="7"/>
  <c r="AH29" i="7" s="1"/>
  <c r="U29" i="7"/>
  <c r="AF27" i="7"/>
  <c r="U12" i="8" s="1"/>
  <c r="AE27" i="7"/>
  <c r="T12" i="8" s="1"/>
  <c r="AD27" i="7"/>
  <c r="S12" i="8" s="1"/>
  <c r="AB27" i="7"/>
  <c r="Q12" i="8" s="1"/>
  <c r="AA27" i="7"/>
  <c r="P12" i="8" s="1"/>
  <c r="Z27" i="7"/>
  <c r="O12" i="8" s="1"/>
  <c r="X27" i="7"/>
  <c r="M12" i="8" s="1"/>
  <c r="W27" i="7"/>
  <c r="L12" i="8" s="1"/>
  <c r="V27" i="7"/>
  <c r="K12" i="8" s="1"/>
  <c r="T27" i="7"/>
  <c r="I12" i="8" s="1"/>
  <c r="S27" i="7"/>
  <c r="H12" i="8" s="1"/>
  <c r="R27" i="7"/>
  <c r="G12" i="8" s="1"/>
  <c r="O27" i="7"/>
  <c r="F12" i="8" s="1"/>
  <c r="N27" i="7"/>
  <c r="E12" i="8" s="1"/>
  <c r="M27" i="7"/>
  <c r="D12" i="8" s="1"/>
  <c r="K27" i="7"/>
  <c r="C12" i="8" s="1"/>
  <c r="J27" i="7"/>
  <c r="B12" i="8" s="1"/>
  <c r="AG26" i="7"/>
  <c r="AC26" i="7"/>
  <c r="Y26" i="7"/>
  <c r="AH26" i="7" s="1"/>
  <c r="U26" i="7"/>
  <c r="AG25" i="7"/>
  <c r="AG27" i="7" s="1"/>
  <c r="V12" i="8" s="1"/>
  <c r="AC25" i="7"/>
  <c r="AC27" i="7" s="1"/>
  <c r="R12" i="8" s="1"/>
  <c r="Y25" i="7"/>
  <c r="Y27" i="7" s="1"/>
  <c r="N12" i="8" s="1"/>
  <c r="U25" i="7"/>
  <c r="U27" i="7" s="1"/>
  <c r="J12" i="8" s="1"/>
  <c r="AF23" i="7"/>
  <c r="U11" i="8" s="1"/>
  <c r="AE23" i="7"/>
  <c r="T11" i="8" s="1"/>
  <c r="AD23" i="7"/>
  <c r="S11" i="8" s="1"/>
  <c r="AC23" i="7"/>
  <c r="R11" i="8" s="1"/>
  <c r="AB23" i="7"/>
  <c r="Q11" i="8" s="1"/>
  <c r="AA23" i="7"/>
  <c r="P11" i="8" s="1"/>
  <c r="Z23" i="7"/>
  <c r="O11" i="8" s="1"/>
  <c r="Y23" i="7"/>
  <c r="N11" i="8" s="1"/>
  <c r="X23" i="7"/>
  <c r="M11" i="8" s="1"/>
  <c r="W23" i="7"/>
  <c r="L11" i="8" s="1"/>
  <c r="V23" i="7"/>
  <c r="K11" i="8" s="1"/>
  <c r="U23" i="7"/>
  <c r="J11" i="8" s="1"/>
  <c r="T23" i="7"/>
  <c r="I11" i="8" s="1"/>
  <c r="S23" i="7"/>
  <c r="H11" i="8" s="1"/>
  <c r="R23" i="7"/>
  <c r="G11" i="8" s="1"/>
  <c r="O23" i="7"/>
  <c r="F11" i="8" s="1"/>
  <c r="N23" i="7"/>
  <c r="E11" i="8" s="1"/>
  <c r="M23" i="7"/>
  <c r="D11" i="8" s="1"/>
  <c r="K23" i="7"/>
  <c r="C11" i="8" s="1"/>
  <c r="J23" i="7"/>
  <c r="B11" i="8" s="1"/>
  <c r="AG22" i="7"/>
  <c r="AG23" i="7" s="1"/>
  <c r="V11" i="8" s="1"/>
  <c r="AC22" i="7"/>
  <c r="Y22" i="7"/>
  <c r="U22" i="7"/>
  <c r="AH22" i="7" s="1"/>
  <c r="AG21" i="7"/>
  <c r="AC21" i="7"/>
  <c r="Y21" i="7"/>
  <c r="U21" i="7"/>
  <c r="AH21" i="7" s="1"/>
  <c r="AF19" i="7"/>
  <c r="U10" i="8" s="1"/>
  <c r="AE19" i="7"/>
  <c r="T10" i="8" s="1"/>
  <c r="AD19" i="7"/>
  <c r="S10" i="8" s="1"/>
  <c r="AB19" i="7"/>
  <c r="Q10" i="8" s="1"/>
  <c r="AA19" i="7"/>
  <c r="P10" i="8" s="1"/>
  <c r="Z19" i="7"/>
  <c r="O10" i="8" s="1"/>
  <c r="X19" i="7"/>
  <c r="M10" i="8" s="1"/>
  <c r="W19" i="7"/>
  <c r="L10" i="8" s="1"/>
  <c r="V19" i="7"/>
  <c r="K10" i="8" s="1"/>
  <c r="T19" i="7"/>
  <c r="I10" i="8" s="1"/>
  <c r="S19" i="7"/>
  <c r="H10" i="8" s="1"/>
  <c r="R19" i="7"/>
  <c r="G10" i="8" s="1"/>
  <c r="O19" i="7"/>
  <c r="F10" i="8" s="1"/>
  <c r="N19" i="7"/>
  <c r="E10" i="8" s="1"/>
  <c r="M19" i="7"/>
  <c r="D10" i="8" s="1"/>
  <c r="K19" i="7"/>
  <c r="C10" i="8" s="1"/>
  <c r="J19" i="7"/>
  <c r="B10" i="8" s="1"/>
  <c r="AG18" i="7"/>
  <c r="AC18" i="7"/>
  <c r="Y18" i="7"/>
  <c r="U18" i="7"/>
  <c r="AH18" i="7" s="1"/>
  <c r="AH17" i="7"/>
  <c r="AI17" i="7" s="1"/>
  <c r="AG17" i="7"/>
  <c r="AG19" i="7" s="1"/>
  <c r="V10" i="8" s="1"/>
  <c r="AC17" i="7"/>
  <c r="AC19" i="7" s="1"/>
  <c r="R10" i="8" s="1"/>
  <c r="Y17" i="7"/>
  <c r="Y19" i="7" s="1"/>
  <c r="N10" i="8" s="1"/>
  <c r="U17" i="7"/>
  <c r="U19" i="7" s="1"/>
  <c r="J10" i="8" s="1"/>
  <c r="AF15" i="7"/>
  <c r="U9" i="8" s="1"/>
  <c r="AE15" i="7"/>
  <c r="T9" i="8" s="1"/>
  <c r="AD15" i="7"/>
  <c r="S9" i="8" s="1"/>
  <c r="AB15" i="7"/>
  <c r="Q9" i="8" s="1"/>
  <c r="AA15" i="7"/>
  <c r="P9" i="8" s="1"/>
  <c r="Z15" i="7"/>
  <c r="O9" i="8" s="1"/>
  <c r="Y15" i="7"/>
  <c r="N9" i="8" s="1"/>
  <c r="X15" i="7"/>
  <c r="M9" i="8" s="1"/>
  <c r="W15" i="7"/>
  <c r="L9" i="8" s="1"/>
  <c r="V15" i="7"/>
  <c r="K9" i="8" s="1"/>
  <c r="U15" i="7"/>
  <c r="J9" i="8" s="1"/>
  <c r="T15" i="7"/>
  <c r="I9" i="8" s="1"/>
  <c r="S15" i="7"/>
  <c r="H9" i="8" s="1"/>
  <c r="R15" i="7"/>
  <c r="G9" i="8" s="1"/>
  <c r="O15" i="7"/>
  <c r="F9" i="8" s="1"/>
  <c r="N15" i="7"/>
  <c r="E9" i="8" s="1"/>
  <c r="M15" i="7"/>
  <c r="D9" i="8" s="1"/>
  <c r="K15" i="7"/>
  <c r="C9" i="8" s="1"/>
  <c r="J15" i="7"/>
  <c r="B9" i="8" s="1"/>
  <c r="AG14" i="7"/>
  <c r="AG15" i="7" s="1"/>
  <c r="V9" i="8" s="1"/>
  <c r="AC14" i="7"/>
  <c r="Y14" i="7"/>
  <c r="U14" i="7"/>
  <c r="AH14" i="7" s="1"/>
  <c r="AG13" i="7"/>
  <c r="AC13" i="7"/>
  <c r="AC15" i="7" s="1"/>
  <c r="R9" i="8" s="1"/>
  <c r="Y13" i="7"/>
  <c r="U13" i="7"/>
  <c r="AH13" i="7" s="1"/>
  <c r="AF11" i="7"/>
  <c r="U8" i="8" s="1"/>
  <c r="AE11" i="7"/>
  <c r="T8" i="8" s="1"/>
  <c r="AD11" i="7"/>
  <c r="AB11" i="7"/>
  <c r="Q8" i="8" s="1"/>
  <c r="AA11" i="7"/>
  <c r="P8" i="8" s="1"/>
  <c r="Z11" i="7"/>
  <c r="O8" i="8" s="1"/>
  <c r="X11" i="7"/>
  <c r="M8" i="8" s="1"/>
  <c r="W11" i="7"/>
  <c r="L8" i="8" s="1"/>
  <c r="V11" i="7"/>
  <c r="V72" i="7" s="1"/>
  <c r="T11" i="7"/>
  <c r="I8" i="8" s="1"/>
  <c r="S11" i="7"/>
  <c r="H8" i="8" s="1"/>
  <c r="R11" i="7"/>
  <c r="G8" i="8" s="1"/>
  <c r="O11" i="7"/>
  <c r="F8" i="8" s="1"/>
  <c r="N11" i="7"/>
  <c r="E8" i="8" s="1"/>
  <c r="M11" i="7"/>
  <c r="D8" i="8" s="1"/>
  <c r="K11" i="7"/>
  <c r="J11" i="7"/>
  <c r="B8" i="8" s="1"/>
  <c r="AG10" i="7"/>
  <c r="AC10" i="7"/>
  <c r="Y10" i="7"/>
  <c r="AH10" i="7" s="1"/>
  <c r="U10" i="7"/>
  <c r="AG9" i="7"/>
  <c r="AG11" i="7" s="1"/>
  <c r="AC9" i="7"/>
  <c r="AC11" i="7" s="1"/>
  <c r="Y9" i="7"/>
  <c r="Y11" i="7" s="1"/>
  <c r="U9" i="7"/>
  <c r="U11" i="7" s="1"/>
  <c r="K23" i="6"/>
  <c r="C20" i="6"/>
  <c r="C18" i="6"/>
  <c r="Y17" i="6"/>
  <c r="T16" i="6"/>
  <c r="B13" i="6"/>
  <c r="C8" i="6"/>
  <c r="A5" i="6"/>
  <c r="A24" i="6" s="1"/>
  <c r="A71" i="5"/>
  <c r="AF70" i="5"/>
  <c r="U23" i="6" s="1"/>
  <c r="AE70" i="5"/>
  <c r="T23" i="6" s="1"/>
  <c r="AD70" i="5"/>
  <c r="S23" i="6" s="1"/>
  <c r="AB70" i="5"/>
  <c r="Q23" i="6" s="1"/>
  <c r="AA70" i="5"/>
  <c r="P23" i="6" s="1"/>
  <c r="Z70" i="5"/>
  <c r="O23" i="6" s="1"/>
  <c r="X70" i="5"/>
  <c r="M23" i="6" s="1"/>
  <c r="W70" i="5"/>
  <c r="L23" i="6" s="1"/>
  <c r="V70" i="5"/>
  <c r="T70" i="5"/>
  <c r="I23" i="6" s="1"/>
  <c r="S70" i="5"/>
  <c r="H23" i="6" s="1"/>
  <c r="R70" i="5"/>
  <c r="G23" i="6" s="1"/>
  <c r="O70" i="5"/>
  <c r="F23" i="6" s="1"/>
  <c r="N70" i="5"/>
  <c r="E23" i="6" s="1"/>
  <c r="M70" i="5"/>
  <c r="D23" i="6" s="1"/>
  <c r="K70" i="5"/>
  <c r="C23" i="6" s="1"/>
  <c r="J70" i="5"/>
  <c r="B23" i="6" s="1"/>
  <c r="AG69" i="5"/>
  <c r="AG70" i="5" s="1"/>
  <c r="V23" i="6" s="1"/>
  <c r="AC69" i="5"/>
  <c r="AC70" i="5" s="1"/>
  <c r="R23" i="6" s="1"/>
  <c r="Y69" i="5"/>
  <c r="Y70" i="5" s="1"/>
  <c r="N23" i="6" s="1"/>
  <c r="U69" i="5"/>
  <c r="U70" i="5" s="1"/>
  <c r="J23" i="6" s="1"/>
  <c r="AF67" i="5"/>
  <c r="U22" i="6" s="1"/>
  <c r="AE67" i="5"/>
  <c r="T22" i="6" s="1"/>
  <c r="AD67" i="5"/>
  <c r="S22" i="6" s="1"/>
  <c r="AB67" i="5"/>
  <c r="Q22" i="6" s="1"/>
  <c r="AA67" i="5"/>
  <c r="P22" i="6" s="1"/>
  <c r="Z67" i="5"/>
  <c r="O22" i="6" s="1"/>
  <c r="X67" i="5"/>
  <c r="M22" i="6" s="1"/>
  <c r="W67" i="5"/>
  <c r="L22" i="6" s="1"/>
  <c r="V67" i="5"/>
  <c r="K22" i="6" s="1"/>
  <c r="T67" i="5"/>
  <c r="I22" i="6" s="1"/>
  <c r="S67" i="5"/>
  <c r="H22" i="6" s="1"/>
  <c r="R67" i="5"/>
  <c r="G22" i="6" s="1"/>
  <c r="O67" i="5"/>
  <c r="F22" i="6" s="1"/>
  <c r="N67" i="5"/>
  <c r="E22" i="6" s="1"/>
  <c r="M67" i="5"/>
  <c r="D22" i="6" s="1"/>
  <c r="K67" i="5"/>
  <c r="C22" i="6" s="1"/>
  <c r="J67" i="5"/>
  <c r="B22" i="6" s="1"/>
  <c r="AG66" i="5"/>
  <c r="AG67" i="5" s="1"/>
  <c r="V22" i="6" s="1"/>
  <c r="AC66" i="5"/>
  <c r="Y66" i="5"/>
  <c r="U66" i="5"/>
  <c r="AG65" i="5"/>
  <c r="AC65" i="5"/>
  <c r="Y65" i="5"/>
  <c r="U65" i="5"/>
  <c r="AF63" i="5"/>
  <c r="U21" i="6" s="1"/>
  <c r="AE63" i="5"/>
  <c r="T21" i="6" s="1"/>
  <c r="AD63" i="5"/>
  <c r="S21" i="6" s="1"/>
  <c r="AB63" i="5"/>
  <c r="Q21" i="6" s="1"/>
  <c r="AA63" i="5"/>
  <c r="P21" i="6" s="1"/>
  <c r="Z63" i="5"/>
  <c r="O21" i="6" s="1"/>
  <c r="X63" i="5"/>
  <c r="M21" i="6" s="1"/>
  <c r="W63" i="5"/>
  <c r="L21" i="6" s="1"/>
  <c r="V63" i="5"/>
  <c r="K21" i="6" s="1"/>
  <c r="T63" i="5"/>
  <c r="I21" i="6" s="1"/>
  <c r="S63" i="5"/>
  <c r="H21" i="6" s="1"/>
  <c r="R63" i="5"/>
  <c r="G21" i="6" s="1"/>
  <c r="O63" i="5"/>
  <c r="F21" i="6" s="1"/>
  <c r="N63" i="5"/>
  <c r="E21" i="6" s="1"/>
  <c r="M63" i="5"/>
  <c r="D21" i="6" s="1"/>
  <c r="K63" i="5"/>
  <c r="C21" i="6" s="1"/>
  <c r="J63" i="5"/>
  <c r="B21" i="6" s="1"/>
  <c r="AG62" i="5"/>
  <c r="AG63" i="5" s="1"/>
  <c r="V21" i="6" s="1"/>
  <c r="AC62" i="5"/>
  <c r="Y62" i="5"/>
  <c r="U62" i="5"/>
  <c r="AG61" i="5"/>
  <c r="AC61" i="5"/>
  <c r="AC63" i="5" s="1"/>
  <c r="R21" i="6" s="1"/>
  <c r="Y61" i="5"/>
  <c r="U61" i="5"/>
  <c r="U63" i="5" s="1"/>
  <c r="J21" i="6" s="1"/>
  <c r="AF59" i="5"/>
  <c r="U20" i="6" s="1"/>
  <c r="AE59" i="5"/>
  <c r="T20" i="6" s="1"/>
  <c r="AD59" i="5"/>
  <c r="S20" i="6" s="1"/>
  <c r="AB59" i="5"/>
  <c r="Q20" i="6" s="1"/>
  <c r="AA59" i="5"/>
  <c r="P20" i="6" s="1"/>
  <c r="Z59" i="5"/>
  <c r="O20" i="6" s="1"/>
  <c r="X59" i="5"/>
  <c r="M20" i="6" s="1"/>
  <c r="W59" i="5"/>
  <c r="L20" i="6" s="1"/>
  <c r="V59" i="5"/>
  <c r="K20" i="6" s="1"/>
  <c r="T59" i="5"/>
  <c r="I20" i="6" s="1"/>
  <c r="S59" i="5"/>
  <c r="H20" i="6" s="1"/>
  <c r="R59" i="5"/>
  <c r="G20" i="6" s="1"/>
  <c r="O59" i="5"/>
  <c r="F20" i="6" s="1"/>
  <c r="N59" i="5"/>
  <c r="E20" i="6" s="1"/>
  <c r="M59" i="5"/>
  <c r="D20" i="6" s="1"/>
  <c r="K59" i="5"/>
  <c r="J59" i="5"/>
  <c r="B20" i="6" s="1"/>
  <c r="AG58" i="5"/>
  <c r="AC58" i="5"/>
  <c r="Y58" i="5"/>
  <c r="Y59" i="5" s="1"/>
  <c r="N20" i="6" s="1"/>
  <c r="U58" i="5"/>
  <c r="AG57" i="5"/>
  <c r="AC57" i="5"/>
  <c r="AC59" i="5" s="1"/>
  <c r="R20" i="6" s="1"/>
  <c r="Y57" i="5"/>
  <c r="U57" i="5"/>
  <c r="U59" i="5" s="1"/>
  <c r="J20" i="6" s="1"/>
  <c r="AF55" i="5"/>
  <c r="U19" i="6" s="1"/>
  <c r="AE55" i="5"/>
  <c r="T19" i="6" s="1"/>
  <c r="AD55" i="5"/>
  <c r="S19" i="6" s="1"/>
  <c r="AB55" i="5"/>
  <c r="Q19" i="6" s="1"/>
  <c r="AA55" i="5"/>
  <c r="P19" i="6" s="1"/>
  <c r="Z55" i="5"/>
  <c r="O19" i="6" s="1"/>
  <c r="X55" i="5"/>
  <c r="M19" i="6" s="1"/>
  <c r="W55" i="5"/>
  <c r="L19" i="6" s="1"/>
  <c r="V55" i="5"/>
  <c r="K19" i="6" s="1"/>
  <c r="T55" i="5"/>
  <c r="I19" i="6" s="1"/>
  <c r="S55" i="5"/>
  <c r="H19" i="6" s="1"/>
  <c r="R55" i="5"/>
  <c r="G19" i="6" s="1"/>
  <c r="O55" i="5"/>
  <c r="F19" i="6" s="1"/>
  <c r="N55" i="5"/>
  <c r="E19" i="6" s="1"/>
  <c r="M55" i="5"/>
  <c r="D19" i="6" s="1"/>
  <c r="K55" i="5"/>
  <c r="C19" i="6" s="1"/>
  <c r="J55" i="5"/>
  <c r="B19" i="6" s="1"/>
  <c r="AG54" i="5"/>
  <c r="AC54" i="5"/>
  <c r="Y54" i="5"/>
  <c r="U54" i="5"/>
  <c r="AG53" i="5"/>
  <c r="AG55" i="5" s="1"/>
  <c r="V19" i="6" s="1"/>
  <c r="AC53" i="5"/>
  <c r="Y53" i="5"/>
  <c r="Y55" i="5" s="1"/>
  <c r="N19" i="6" s="1"/>
  <c r="U53" i="5"/>
  <c r="AF51" i="5"/>
  <c r="U18" i="6" s="1"/>
  <c r="AE51" i="5"/>
  <c r="T18" i="6" s="1"/>
  <c r="AD51" i="5"/>
  <c r="S18" i="6" s="1"/>
  <c r="AB51" i="5"/>
  <c r="Q18" i="6" s="1"/>
  <c r="AA51" i="5"/>
  <c r="P18" i="6" s="1"/>
  <c r="Z51" i="5"/>
  <c r="O18" i="6" s="1"/>
  <c r="X51" i="5"/>
  <c r="M18" i="6" s="1"/>
  <c r="W51" i="5"/>
  <c r="L18" i="6" s="1"/>
  <c r="V51" i="5"/>
  <c r="K18" i="6" s="1"/>
  <c r="T51" i="5"/>
  <c r="I18" i="6" s="1"/>
  <c r="S51" i="5"/>
  <c r="H18" i="6" s="1"/>
  <c r="R51" i="5"/>
  <c r="G18" i="6" s="1"/>
  <c r="O51" i="5"/>
  <c r="F18" i="6" s="1"/>
  <c r="N51" i="5"/>
  <c r="E18" i="6" s="1"/>
  <c r="M51" i="5"/>
  <c r="D18" i="6" s="1"/>
  <c r="J51" i="5"/>
  <c r="B18" i="6" s="1"/>
  <c r="AG50" i="5"/>
  <c r="AC50" i="5"/>
  <c r="AC51" i="5" s="1"/>
  <c r="R18" i="6" s="1"/>
  <c r="Y50" i="5"/>
  <c r="U50" i="5"/>
  <c r="AG49" i="5"/>
  <c r="AG51" i="5" s="1"/>
  <c r="V18" i="6" s="1"/>
  <c r="AC49" i="5"/>
  <c r="Y49" i="5"/>
  <c r="AH49" i="5" s="1"/>
  <c r="AI49" i="5" s="1"/>
  <c r="U49" i="5"/>
  <c r="AF47" i="5"/>
  <c r="U17" i="6" s="1"/>
  <c r="AE47" i="5"/>
  <c r="T17" i="6" s="1"/>
  <c r="AD47" i="5"/>
  <c r="S17" i="6" s="1"/>
  <c r="AB47" i="5"/>
  <c r="Q17" i="6" s="1"/>
  <c r="AA47" i="5"/>
  <c r="P17" i="6" s="1"/>
  <c r="Z47" i="5"/>
  <c r="O17" i="6" s="1"/>
  <c r="X47" i="5"/>
  <c r="M17" i="6" s="1"/>
  <c r="W47" i="5"/>
  <c r="L17" i="6" s="1"/>
  <c r="V47" i="5"/>
  <c r="K17" i="6" s="1"/>
  <c r="T47" i="5"/>
  <c r="I17" i="6" s="1"/>
  <c r="S47" i="5"/>
  <c r="H17" i="6" s="1"/>
  <c r="R47" i="5"/>
  <c r="G17" i="6" s="1"/>
  <c r="O47" i="5"/>
  <c r="F17" i="6" s="1"/>
  <c r="N47" i="5"/>
  <c r="E17" i="6" s="1"/>
  <c r="M47" i="5"/>
  <c r="D17" i="6" s="1"/>
  <c r="K47" i="5"/>
  <c r="C17" i="6" s="1"/>
  <c r="J47" i="5"/>
  <c r="B17" i="6" s="1"/>
  <c r="AH46" i="5"/>
  <c r="AI46" i="5" s="1"/>
  <c r="AG46" i="5"/>
  <c r="AC46" i="5"/>
  <c r="Y46" i="5"/>
  <c r="U46" i="5"/>
  <c r="AG45" i="5"/>
  <c r="AC45" i="5"/>
  <c r="Y45" i="5"/>
  <c r="U45" i="5"/>
  <c r="AF43" i="5"/>
  <c r="U16" i="6" s="1"/>
  <c r="AE43" i="5"/>
  <c r="AD43" i="5"/>
  <c r="S16" i="6" s="1"/>
  <c r="AB43" i="5"/>
  <c r="Q16" i="6" s="1"/>
  <c r="AA43" i="5"/>
  <c r="P16" i="6" s="1"/>
  <c r="Z43" i="5"/>
  <c r="O16" i="6" s="1"/>
  <c r="X43" i="5"/>
  <c r="M16" i="6" s="1"/>
  <c r="W43" i="5"/>
  <c r="L16" i="6" s="1"/>
  <c r="V43" i="5"/>
  <c r="K16" i="6" s="1"/>
  <c r="T43" i="5"/>
  <c r="I16" i="6" s="1"/>
  <c r="S43" i="5"/>
  <c r="H16" i="6" s="1"/>
  <c r="R43" i="5"/>
  <c r="G16" i="6" s="1"/>
  <c r="O43" i="5"/>
  <c r="F16" i="6" s="1"/>
  <c r="N43" i="5"/>
  <c r="E16" i="6" s="1"/>
  <c r="M43" i="5"/>
  <c r="D16" i="6" s="1"/>
  <c r="K43" i="5"/>
  <c r="C16" i="6" s="1"/>
  <c r="J43" i="5"/>
  <c r="B16" i="6" s="1"/>
  <c r="AG42" i="5"/>
  <c r="AC42" i="5"/>
  <c r="Y42" i="5"/>
  <c r="U42" i="5"/>
  <c r="AG41" i="5"/>
  <c r="AC41" i="5"/>
  <c r="Y41" i="5"/>
  <c r="Y43" i="5" s="1"/>
  <c r="N16" i="6" s="1"/>
  <c r="U41" i="5"/>
  <c r="AF39" i="5"/>
  <c r="U15" i="6" s="1"/>
  <c r="AE39" i="5"/>
  <c r="T15" i="6" s="1"/>
  <c r="AD39" i="5"/>
  <c r="S15" i="6" s="1"/>
  <c r="AB39" i="5"/>
  <c r="Q15" i="6" s="1"/>
  <c r="AA39" i="5"/>
  <c r="P15" i="6" s="1"/>
  <c r="Z39" i="5"/>
  <c r="O15" i="6" s="1"/>
  <c r="X39" i="5"/>
  <c r="M15" i="6" s="1"/>
  <c r="W39" i="5"/>
  <c r="L15" i="6" s="1"/>
  <c r="V39" i="5"/>
  <c r="K15" i="6" s="1"/>
  <c r="T39" i="5"/>
  <c r="I15" i="6" s="1"/>
  <c r="S39" i="5"/>
  <c r="H15" i="6" s="1"/>
  <c r="R39" i="5"/>
  <c r="G15" i="6" s="1"/>
  <c r="O39" i="5"/>
  <c r="F15" i="6" s="1"/>
  <c r="N39" i="5"/>
  <c r="E15" i="6" s="1"/>
  <c r="M39" i="5"/>
  <c r="D15" i="6" s="1"/>
  <c r="K39" i="5"/>
  <c r="C15" i="6" s="1"/>
  <c r="J39" i="5"/>
  <c r="B15" i="6" s="1"/>
  <c r="AG38" i="5"/>
  <c r="AC38" i="5"/>
  <c r="Y38" i="5"/>
  <c r="U38" i="5"/>
  <c r="AG37" i="5"/>
  <c r="AG39" i="5" s="1"/>
  <c r="V15" i="6" s="1"/>
  <c r="AC37" i="5"/>
  <c r="Y37" i="5"/>
  <c r="U37" i="5"/>
  <c r="AF35" i="5"/>
  <c r="U14" i="6" s="1"/>
  <c r="AE35" i="5"/>
  <c r="T14" i="6" s="1"/>
  <c r="AD35" i="5"/>
  <c r="S14" i="6" s="1"/>
  <c r="AB35" i="5"/>
  <c r="Q14" i="6" s="1"/>
  <c r="AA35" i="5"/>
  <c r="P14" i="6" s="1"/>
  <c r="Z35" i="5"/>
  <c r="O14" i="6" s="1"/>
  <c r="X35" i="5"/>
  <c r="M14" i="6" s="1"/>
  <c r="W35" i="5"/>
  <c r="L14" i="6" s="1"/>
  <c r="V35" i="5"/>
  <c r="K14" i="6" s="1"/>
  <c r="T35" i="5"/>
  <c r="I14" i="6" s="1"/>
  <c r="S35" i="5"/>
  <c r="H14" i="6" s="1"/>
  <c r="R35" i="5"/>
  <c r="G14" i="6" s="1"/>
  <c r="O35" i="5"/>
  <c r="F14" i="6" s="1"/>
  <c r="N35" i="5"/>
  <c r="E14" i="6" s="1"/>
  <c r="M35" i="5"/>
  <c r="D14" i="6" s="1"/>
  <c r="K35" i="5"/>
  <c r="C14" i="6" s="1"/>
  <c r="J35" i="5"/>
  <c r="B14" i="6" s="1"/>
  <c r="AG34" i="5"/>
  <c r="AC34" i="5"/>
  <c r="Y34" i="5"/>
  <c r="U34" i="5"/>
  <c r="AG33" i="5"/>
  <c r="AG35" i="5" s="1"/>
  <c r="V14" i="6" s="1"/>
  <c r="AC33" i="5"/>
  <c r="Y33" i="5"/>
  <c r="U33" i="5"/>
  <c r="AF31" i="5"/>
  <c r="U13" i="6" s="1"/>
  <c r="AE31" i="5"/>
  <c r="T13" i="6" s="1"/>
  <c r="AD31" i="5"/>
  <c r="S13" i="6" s="1"/>
  <c r="AB31" i="5"/>
  <c r="Q13" i="6" s="1"/>
  <c r="AA31" i="5"/>
  <c r="P13" i="6" s="1"/>
  <c r="Z31" i="5"/>
  <c r="O13" i="6" s="1"/>
  <c r="X31" i="5"/>
  <c r="M13" i="6" s="1"/>
  <c r="W31" i="5"/>
  <c r="L13" i="6" s="1"/>
  <c r="V31" i="5"/>
  <c r="K13" i="6" s="1"/>
  <c r="T31" i="5"/>
  <c r="I13" i="6" s="1"/>
  <c r="S31" i="5"/>
  <c r="H13" i="6" s="1"/>
  <c r="R31" i="5"/>
  <c r="G13" i="6" s="1"/>
  <c r="O31" i="5"/>
  <c r="F13" i="6" s="1"/>
  <c r="N31" i="5"/>
  <c r="E13" i="6" s="1"/>
  <c r="M31" i="5"/>
  <c r="D13" i="6" s="1"/>
  <c r="K31" i="5"/>
  <c r="C13" i="6" s="1"/>
  <c r="J31" i="5"/>
  <c r="AG30" i="5"/>
  <c r="AC30" i="5"/>
  <c r="Y30" i="5"/>
  <c r="U30" i="5"/>
  <c r="AH30" i="5" s="1"/>
  <c r="AG29" i="5"/>
  <c r="AC29" i="5"/>
  <c r="Y29" i="5"/>
  <c r="U29" i="5"/>
  <c r="AF27" i="5"/>
  <c r="U12" i="6" s="1"/>
  <c r="AE27" i="5"/>
  <c r="T12" i="6" s="1"/>
  <c r="AD27" i="5"/>
  <c r="S12" i="6" s="1"/>
  <c r="AB27" i="5"/>
  <c r="Q12" i="6" s="1"/>
  <c r="AA27" i="5"/>
  <c r="P12" i="6" s="1"/>
  <c r="Z27" i="5"/>
  <c r="O12" i="6" s="1"/>
  <c r="X27" i="5"/>
  <c r="M12" i="6" s="1"/>
  <c r="W27" i="5"/>
  <c r="L12" i="6" s="1"/>
  <c r="V27" i="5"/>
  <c r="K12" i="6" s="1"/>
  <c r="T27" i="5"/>
  <c r="I12" i="6" s="1"/>
  <c r="S27" i="5"/>
  <c r="H12" i="6" s="1"/>
  <c r="R27" i="5"/>
  <c r="G12" i="6" s="1"/>
  <c r="O27" i="5"/>
  <c r="F12" i="6" s="1"/>
  <c r="N27" i="5"/>
  <c r="E12" i="6" s="1"/>
  <c r="M27" i="5"/>
  <c r="D12" i="6" s="1"/>
  <c r="K27" i="5"/>
  <c r="C12" i="6" s="1"/>
  <c r="J27" i="5"/>
  <c r="B12" i="6" s="1"/>
  <c r="AG26" i="5"/>
  <c r="AG27" i="5" s="1"/>
  <c r="V12" i="6" s="1"/>
  <c r="AC26" i="5"/>
  <c r="Y26" i="5"/>
  <c r="U26" i="5"/>
  <c r="AG25" i="5"/>
  <c r="AC25" i="5"/>
  <c r="Y25" i="5"/>
  <c r="Y27" i="5" s="1"/>
  <c r="N12" i="6" s="1"/>
  <c r="U25" i="5"/>
  <c r="AF23" i="5"/>
  <c r="U11" i="6" s="1"/>
  <c r="AE23" i="5"/>
  <c r="T11" i="6" s="1"/>
  <c r="AD23" i="5"/>
  <c r="S11" i="6" s="1"/>
  <c r="AB23" i="5"/>
  <c r="Q11" i="6" s="1"/>
  <c r="AA23" i="5"/>
  <c r="P11" i="6" s="1"/>
  <c r="Z23" i="5"/>
  <c r="O11" i="6" s="1"/>
  <c r="X23" i="5"/>
  <c r="M11" i="6" s="1"/>
  <c r="W23" i="5"/>
  <c r="L11" i="6" s="1"/>
  <c r="V23" i="5"/>
  <c r="T23" i="5"/>
  <c r="I11" i="6" s="1"/>
  <c r="S23" i="5"/>
  <c r="H11" i="6" s="1"/>
  <c r="R23" i="5"/>
  <c r="G11" i="6" s="1"/>
  <c r="O23" i="5"/>
  <c r="F11" i="6" s="1"/>
  <c r="N23" i="5"/>
  <c r="E11" i="6" s="1"/>
  <c r="M23" i="5"/>
  <c r="K23" i="5"/>
  <c r="C11" i="6" s="1"/>
  <c r="J23" i="5"/>
  <c r="B11" i="6" s="1"/>
  <c r="AG22" i="5"/>
  <c r="AC22" i="5"/>
  <c r="Y22" i="5"/>
  <c r="U22" i="5"/>
  <c r="AG21" i="5"/>
  <c r="AC21" i="5"/>
  <c r="Y21" i="5"/>
  <c r="U21" i="5"/>
  <c r="AF19" i="5"/>
  <c r="U10" i="6" s="1"/>
  <c r="AE19" i="5"/>
  <c r="T10" i="6" s="1"/>
  <c r="AD19" i="5"/>
  <c r="S10" i="6" s="1"/>
  <c r="AB19" i="5"/>
  <c r="Q10" i="6" s="1"/>
  <c r="AA19" i="5"/>
  <c r="P10" i="6" s="1"/>
  <c r="Z19" i="5"/>
  <c r="O10" i="6" s="1"/>
  <c r="X19" i="5"/>
  <c r="M10" i="6" s="1"/>
  <c r="W19" i="5"/>
  <c r="L10" i="6" s="1"/>
  <c r="V19" i="5"/>
  <c r="K10" i="6" s="1"/>
  <c r="T19" i="5"/>
  <c r="I10" i="6" s="1"/>
  <c r="S19" i="5"/>
  <c r="H10" i="6" s="1"/>
  <c r="R19" i="5"/>
  <c r="G10" i="6" s="1"/>
  <c r="O19" i="5"/>
  <c r="F10" i="6" s="1"/>
  <c r="N19" i="5"/>
  <c r="E10" i="6" s="1"/>
  <c r="M19" i="5"/>
  <c r="D10" i="6" s="1"/>
  <c r="K19" i="5"/>
  <c r="C10" i="6" s="1"/>
  <c r="J19" i="5"/>
  <c r="B10" i="6" s="1"/>
  <c r="AG18" i="5"/>
  <c r="AC18" i="5"/>
  <c r="Y18" i="5"/>
  <c r="U18" i="5"/>
  <c r="AG17" i="5"/>
  <c r="AG19" i="5" s="1"/>
  <c r="V10" i="6" s="1"/>
  <c r="AC17" i="5"/>
  <c r="Y17" i="5"/>
  <c r="U17" i="5"/>
  <c r="AF15" i="5"/>
  <c r="U9" i="6" s="1"/>
  <c r="AE15" i="5"/>
  <c r="T9" i="6" s="1"/>
  <c r="AD15" i="5"/>
  <c r="S9" i="6" s="1"/>
  <c r="AB15" i="5"/>
  <c r="Q9" i="6" s="1"/>
  <c r="AA15" i="5"/>
  <c r="P9" i="6" s="1"/>
  <c r="Z15" i="5"/>
  <c r="O9" i="6" s="1"/>
  <c r="X15" i="5"/>
  <c r="M9" i="6" s="1"/>
  <c r="W15" i="5"/>
  <c r="L9" i="6" s="1"/>
  <c r="V15" i="5"/>
  <c r="K9" i="6" s="1"/>
  <c r="T15" i="5"/>
  <c r="I9" i="6" s="1"/>
  <c r="S15" i="5"/>
  <c r="H9" i="6" s="1"/>
  <c r="R15" i="5"/>
  <c r="G9" i="6" s="1"/>
  <c r="O15" i="5"/>
  <c r="F9" i="6" s="1"/>
  <c r="N15" i="5"/>
  <c r="E9" i="6" s="1"/>
  <c r="M15" i="5"/>
  <c r="D9" i="6" s="1"/>
  <c r="K15" i="5"/>
  <c r="C9" i="6" s="1"/>
  <c r="J15" i="5"/>
  <c r="B9" i="6" s="1"/>
  <c r="AG14" i="5"/>
  <c r="AC14" i="5"/>
  <c r="Y14" i="5"/>
  <c r="U14" i="5"/>
  <c r="AG13" i="5"/>
  <c r="AC13" i="5"/>
  <c r="AC15" i="5" s="1"/>
  <c r="R9" i="6" s="1"/>
  <c r="Y13" i="5"/>
  <c r="U13" i="5"/>
  <c r="AF11" i="5"/>
  <c r="U8" i="6" s="1"/>
  <c r="AE11" i="5"/>
  <c r="T8" i="6" s="1"/>
  <c r="AD11" i="5"/>
  <c r="S8" i="6" s="1"/>
  <c r="AB11" i="5"/>
  <c r="AA11" i="5"/>
  <c r="P8" i="6" s="1"/>
  <c r="Z11" i="5"/>
  <c r="O8" i="6" s="1"/>
  <c r="X11" i="5"/>
  <c r="M8" i="6" s="1"/>
  <c r="W11" i="5"/>
  <c r="L8" i="6" s="1"/>
  <c r="V11" i="5"/>
  <c r="K8" i="6" s="1"/>
  <c r="T11" i="5"/>
  <c r="S11" i="5"/>
  <c r="H8" i="6" s="1"/>
  <c r="R11" i="5"/>
  <c r="G8" i="6" s="1"/>
  <c r="O11" i="5"/>
  <c r="F8" i="6" s="1"/>
  <c r="N11" i="5"/>
  <c r="E8" i="6" s="1"/>
  <c r="M11" i="5"/>
  <c r="D8" i="6" s="1"/>
  <c r="K11" i="5"/>
  <c r="J11" i="5"/>
  <c r="B8" i="6" s="1"/>
  <c r="AG10" i="5"/>
  <c r="AC10" i="5"/>
  <c r="Y10" i="5"/>
  <c r="U10" i="5"/>
  <c r="AH10" i="5" s="1"/>
  <c r="AI10" i="5" s="1"/>
  <c r="AG9" i="5"/>
  <c r="AC9" i="5"/>
  <c r="Y9" i="5"/>
  <c r="U9" i="5"/>
  <c r="C18" i="4"/>
  <c r="Y17" i="4"/>
  <c r="A5" i="4"/>
  <c r="A24" i="4" s="1"/>
  <c r="A71" i="3"/>
  <c r="AF70" i="3"/>
  <c r="U23" i="4" s="1"/>
  <c r="AE70" i="3"/>
  <c r="T23" i="4" s="1"/>
  <c r="AD70" i="3"/>
  <c r="S23" i="4" s="1"/>
  <c r="AB70" i="3"/>
  <c r="Q23" i="4" s="1"/>
  <c r="AA70" i="3"/>
  <c r="P23" i="4" s="1"/>
  <c r="Z70" i="3"/>
  <c r="O23" i="4" s="1"/>
  <c r="X70" i="3"/>
  <c r="M23" i="4" s="1"/>
  <c r="W70" i="3"/>
  <c r="L23" i="4" s="1"/>
  <c r="V70" i="3"/>
  <c r="K23" i="4" s="1"/>
  <c r="T70" i="3"/>
  <c r="I23" i="4" s="1"/>
  <c r="S70" i="3"/>
  <c r="H23" i="4" s="1"/>
  <c r="R70" i="3"/>
  <c r="G23" i="4" s="1"/>
  <c r="O70" i="3"/>
  <c r="F23" i="4" s="1"/>
  <c r="N70" i="3"/>
  <c r="E23" i="4" s="1"/>
  <c r="M70" i="3"/>
  <c r="D23" i="4" s="1"/>
  <c r="K70" i="3"/>
  <c r="C23" i="4" s="1"/>
  <c r="J70" i="3"/>
  <c r="B23" i="4" s="1"/>
  <c r="AG69" i="3"/>
  <c r="AG70" i="3" s="1"/>
  <c r="V23" i="4" s="1"/>
  <c r="AC69" i="3"/>
  <c r="AC70" i="3" s="1"/>
  <c r="R23" i="4" s="1"/>
  <c r="Y69" i="3"/>
  <c r="Y70" i="3" s="1"/>
  <c r="N23" i="4" s="1"/>
  <c r="U69" i="3"/>
  <c r="U70" i="3" s="1"/>
  <c r="J23" i="4" s="1"/>
  <c r="AF67" i="3"/>
  <c r="U22" i="4" s="1"/>
  <c r="AE67" i="3"/>
  <c r="T22" i="4" s="1"/>
  <c r="AD67" i="3"/>
  <c r="S22" i="4" s="1"/>
  <c r="AB67" i="3"/>
  <c r="Q22" i="4" s="1"/>
  <c r="AA67" i="3"/>
  <c r="P22" i="4" s="1"/>
  <c r="Z67" i="3"/>
  <c r="O22" i="4" s="1"/>
  <c r="X67" i="3"/>
  <c r="M22" i="4" s="1"/>
  <c r="W67" i="3"/>
  <c r="L22" i="4" s="1"/>
  <c r="V67" i="3"/>
  <c r="K22" i="4" s="1"/>
  <c r="T67" i="3"/>
  <c r="I22" i="4" s="1"/>
  <c r="S67" i="3"/>
  <c r="H22" i="4" s="1"/>
  <c r="R67" i="3"/>
  <c r="G22" i="4" s="1"/>
  <c r="O67" i="3"/>
  <c r="F22" i="4" s="1"/>
  <c r="N67" i="3"/>
  <c r="E22" i="4" s="1"/>
  <c r="M67" i="3"/>
  <c r="D22" i="4" s="1"/>
  <c r="K67" i="3"/>
  <c r="C22" i="4" s="1"/>
  <c r="J67" i="3"/>
  <c r="B22" i="4" s="1"/>
  <c r="AG66" i="3"/>
  <c r="AC66" i="3"/>
  <c r="Y66" i="3"/>
  <c r="U66" i="3"/>
  <c r="AG65" i="3"/>
  <c r="AC65" i="3"/>
  <c r="Y65" i="3"/>
  <c r="U65" i="3"/>
  <c r="AF63" i="3"/>
  <c r="U21" i="4" s="1"/>
  <c r="AE63" i="3"/>
  <c r="T21" i="4" s="1"/>
  <c r="AD63" i="3"/>
  <c r="S21" i="4" s="1"/>
  <c r="AB63" i="3"/>
  <c r="Q21" i="4" s="1"/>
  <c r="AA63" i="3"/>
  <c r="P21" i="4" s="1"/>
  <c r="Z63" i="3"/>
  <c r="O21" i="4" s="1"/>
  <c r="X63" i="3"/>
  <c r="M21" i="4" s="1"/>
  <c r="W63" i="3"/>
  <c r="L21" i="4" s="1"/>
  <c r="V63" i="3"/>
  <c r="K21" i="4" s="1"/>
  <c r="T63" i="3"/>
  <c r="I21" i="4" s="1"/>
  <c r="S63" i="3"/>
  <c r="H21" i="4" s="1"/>
  <c r="R63" i="3"/>
  <c r="G21" i="4" s="1"/>
  <c r="O63" i="3"/>
  <c r="F21" i="4" s="1"/>
  <c r="N63" i="3"/>
  <c r="E21" i="4" s="1"/>
  <c r="M63" i="3"/>
  <c r="D21" i="4" s="1"/>
  <c r="K63" i="3"/>
  <c r="C21" i="4" s="1"/>
  <c r="J63" i="3"/>
  <c r="B21" i="4" s="1"/>
  <c r="AG62" i="3"/>
  <c r="AC62" i="3"/>
  <c r="Y62" i="3"/>
  <c r="U62" i="3"/>
  <c r="AG61" i="3"/>
  <c r="AC61" i="3"/>
  <c r="Y61" i="3"/>
  <c r="U61" i="3"/>
  <c r="AF59" i="3"/>
  <c r="U20" i="4" s="1"/>
  <c r="AE59" i="3"/>
  <c r="T20" i="4" s="1"/>
  <c r="AD59" i="3"/>
  <c r="S20" i="4" s="1"/>
  <c r="AB59" i="3"/>
  <c r="Q20" i="4" s="1"/>
  <c r="AA59" i="3"/>
  <c r="P20" i="4" s="1"/>
  <c r="Z59" i="3"/>
  <c r="O20" i="4" s="1"/>
  <c r="X59" i="3"/>
  <c r="M20" i="4" s="1"/>
  <c r="W59" i="3"/>
  <c r="L20" i="4" s="1"/>
  <c r="V59" i="3"/>
  <c r="K20" i="4" s="1"/>
  <c r="T59" i="3"/>
  <c r="I20" i="4" s="1"/>
  <c r="S59" i="3"/>
  <c r="H20" i="4" s="1"/>
  <c r="R59" i="3"/>
  <c r="G20" i="4" s="1"/>
  <c r="O59" i="3"/>
  <c r="F20" i="4" s="1"/>
  <c r="N59" i="3"/>
  <c r="E20" i="4" s="1"/>
  <c r="M59" i="3"/>
  <c r="D20" i="4" s="1"/>
  <c r="K59" i="3"/>
  <c r="C20" i="4" s="1"/>
  <c r="J59" i="3"/>
  <c r="B20" i="4" s="1"/>
  <c r="AG58" i="3"/>
  <c r="AC58" i="3"/>
  <c r="Y58" i="3"/>
  <c r="U58" i="3"/>
  <c r="AG57" i="3"/>
  <c r="AC57" i="3"/>
  <c r="Y57" i="3"/>
  <c r="U57" i="3"/>
  <c r="AF55" i="3"/>
  <c r="U19" i="4" s="1"/>
  <c r="AE55" i="3"/>
  <c r="T19" i="4" s="1"/>
  <c r="AD55" i="3"/>
  <c r="S19" i="4" s="1"/>
  <c r="AB55" i="3"/>
  <c r="Q19" i="4" s="1"/>
  <c r="AA55" i="3"/>
  <c r="P19" i="4" s="1"/>
  <c r="Z55" i="3"/>
  <c r="O19" i="4" s="1"/>
  <c r="X55" i="3"/>
  <c r="M19" i="4" s="1"/>
  <c r="W55" i="3"/>
  <c r="L19" i="4" s="1"/>
  <c r="V55" i="3"/>
  <c r="K19" i="4" s="1"/>
  <c r="T55" i="3"/>
  <c r="I19" i="4" s="1"/>
  <c r="S55" i="3"/>
  <c r="H19" i="4" s="1"/>
  <c r="R55" i="3"/>
  <c r="G19" i="4" s="1"/>
  <c r="O55" i="3"/>
  <c r="F19" i="4" s="1"/>
  <c r="N55" i="3"/>
  <c r="E19" i="4" s="1"/>
  <c r="M55" i="3"/>
  <c r="D19" i="4" s="1"/>
  <c r="K55" i="3"/>
  <c r="C19" i="4" s="1"/>
  <c r="J55" i="3"/>
  <c r="B19" i="4" s="1"/>
  <c r="AG54" i="3"/>
  <c r="AC54" i="3"/>
  <c r="Y54" i="3"/>
  <c r="U54" i="3"/>
  <c r="AG53" i="3"/>
  <c r="AC53" i="3"/>
  <c r="Y53" i="3"/>
  <c r="U53" i="3"/>
  <c r="AF51" i="3"/>
  <c r="U18" i="4" s="1"/>
  <c r="AE51" i="3"/>
  <c r="T18" i="4" s="1"/>
  <c r="AD51" i="3"/>
  <c r="S18" i="4" s="1"/>
  <c r="AB51" i="3"/>
  <c r="Q18" i="4" s="1"/>
  <c r="AA51" i="3"/>
  <c r="P18" i="4" s="1"/>
  <c r="Z51" i="3"/>
  <c r="O18" i="4" s="1"/>
  <c r="X51" i="3"/>
  <c r="M18" i="4" s="1"/>
  <c r="W51" i="3"/>
  <c r="L18" i="4" s="1"/>
  <c r="V51" i="3"/>
  <c r="K18" i="4" s="1"/>
  <c r="T51" i="3"/>
  <c r="I18" i="4" s="1"/>
  <c r="S51" i="3"/>
  <c r="H18" i="4" s="1"/>
  <c r="R51" i="3"/>
  <c r="G18" i="4" s="1"/>
  <c r="O51" i="3"/>
  <c r="F18" i="4" s="1"/>
  <c r="N51" i="3"/>
  <c r="E18" i="4" s="1"/>
  <c r="M51" i="3"/>
  <c r="D18" i="4" s="1"/>
  <c r="J51" i="3"/>
  <c r="B18" i="4" s="1"/>
  <c r="AG50" i="3"/>
  <c r="AC50" i="3"/>
  <c r="Y50" i="3"/>
  <c r="U50" i="3"/>
  <c r="AG49" i="3"/>
  <c r="AC49" i="3"/>
  <c r="Y49" i="3"/>
  <c r="U49" i="3"/>
  <c r="AF47" i="3"/>
  <c r="U17" i="4" s="1"/>
  <c r="AE47" i="3"/>
  <c r="T17" i="4" s="1"/>
  <c r="AD47" i="3"/>
  <c r="S17" i="4" s="1"/>
  <c r="AB47" i="3"/>
  <c r="Q17" i="4" s="1"/>
  <c r="AA47" i="3"/>
  <c r="P17" i="4" s="1"/>
  <c r="Z47" i="3"/>
  <c r="O17" i="4" s="1"/>
  <c r="X47" i="3"/>
  <c r="M17" i="4" s="1"/>
  <c r="W47" i="3"/>
  <c r="L17" i="4" s="1"/>
  <c r="V47" i="3"/>
  <c r="K17" i="4" s="1"/>
  <c r="T47" i="3"/>
  <c r="I17" i="4" s="1"/>
  <c r="S47" i="3"/>
  <c r="H17" i="4" s="1"/>
  <c r="R47" i="3"/>
  <c r="G17" i="4" s="1"/>
  <c r="O47" i="3"/>
  <c r="F17" i="4" s="1"/>
  <c r="N47" i="3"/>
  <c r="E17" i="4" s="1"/>
  <c r="M47" i="3"/>
  <c r="D17" i="4" s="1"/>
  <c r="K47" i="3"/>
  <c r="C17" i="4" s="1"/>
  <c r="J47" i="3"/>
  <c r="B17" i="4" s="1"/>
  <c r="AG46" i="3"/>
  <c r="AC46" i="3"/>
  <c r="Y46" i="3"/>
  <c r="U46" i="3"/>
  <c r="AG45" i="3"/>
  <c r="AC45" i="3"/>
  <c r="Y45" i="3"/>
  <c r="U45" i="3"/>
  <c r="AF43" i="3"/>
  <c r="U16" i="4" s="1"/>
  <c r="AE43" i="3"/>
  <c r="T16" i="4" s="1"/>
  <c r="AD43" i="3"/>
  <c r="S16" i="4" s="1"/>
  <c r="AB43" i="3"/>
  <c r="Q16" i="4" s="1"/>
  <c r="AA43" i="3"/>
  <c r="P16" i="4" s="1"/>
  <c r="Z43" i="3"/>
  <c r="O16" i="4" s="1"/>
  <c r="X43" i="3"/>
  <c r="M16" i="4" s="1"/>
  <c r="W43" i="3"/>
  <c r="L16" i="4" s="1"/>
  <c r="V43" i="3"/>
  <c r="K16" i="4" s="1"/>
  <c r="T43" i="3"/>
  <c r="I16" i="4" s="1"/>
  <c r="S43" i="3"/>
  <c r="H16" i="4" s="1"/>
  <c r="R43" i="3"/>
  <c r="G16" i="4" s="1"/>
  <c r="O43" i="3"/>
  <c r="F16" i="4" s="1"/>
  <c r="N43" i="3"/>
  <c r="E16" i="4" s="1"/>
  <c r="M43" i="3"/>
  <c r="D16" i="4" s="1"/>
  <c r="K43" i="3"/>
  <c r="C16" i="4" s="1"/>
  <c r="J43" i="3"/>
  <c r="B16" i="4" s="1"/>
  <c r="AG42" i="3"/>
  <c r="AC42" i="3"/>
  <c r="Y42" i="3"/>
  <c r="U42" i="3"/>
  <c r="AG41" i="3"/>
  <c r="AC41" i="3"/>
  <c r="Y41" i="3"/>
  <c r="U41" i="3"/>
  <c r="AF39" i="3"/>
  <c r="U15" i="4" s="1"/>
  <c r="AE39" i="3"/>
  <c r="T15" i="4" s="1"/>
  <c r="AD39" i="3"/>
  <c r="S15" i="4" s="1"/>
  <c r="AB39" i="3"/>
  <c r="Q15" i="4" s="1"/>
  <c r="AA39" i="3"/>
  <c r="P15" i="4" s="1"/>
  <c r="Z39" i="3"/>
  <c r="O15" i="4" s="1"/>
  <c r="X39" i="3"/>
  <c r="M15" i="4" s="1"/>
  <c r="W39" i="3"/>
  <c r="L15" i="4" s="1"/>
  <c r="V39" i="3"/>
  <c r="K15" i="4" s="1"/>
  <c r="T39" i="3"/>
  <c r="I15" i="4" s="1"/>
  <c r="S39" i="3"/>
  <c r="H15" i="4" s="1"/>
  <c r="R39" i="3"/>
  <c r="G15" i="4" s="1"/>
  <c r="O39" i="3"/>
  <c r="F15" i="4" s="1"/>
  <c r="N39" i="3"/>
  <c r="E15" i="4" s="1"/>
  <c r="M39" i="3"/>
  <c r="D15" i="4" s="1"/>
  <c r="K39" i="3"/>
  <c r="C15" i="4" s="1"/>
  <c r="J39" i="3"/>
  <c r="B15" i="4" s="1"/>
  <c r="AG38" i="3"/>
  <c r="AC38" i="3"/>
  <c r="Y38" i="3"/>
  <c r="U38" i="3"/>
  <c r="AG37" i="3"/>
  <c r="AC37" i="3"/>
  <c r="Y37" i="3"/>
  <c r="U37" i="3"/>
  <c r="AF35" i="3"/>
  <c r="U14" i="4" s="1"/>
  <c r="AE35" i="3"/>
  <c r="T14" i="4" s="1"/>
  <c r="AD35" i="3"/>
  <c r="S14" i="4" s="1"/>
  <c r="AB35" i="3"/>
  <c r="Q14" i="4" s="1"/>
  <c r="AA35" i="3"/>
  <c r="P14" i="4" s="1"/>
  <c r="Z35" i="3"/>
  <c r="O14" i="4" s="1"/>
  <c r="X35" i="3"/>
  <c r="M14" i="4" s="1"/>
  <c r="W35" i="3"/>
  <c r="L14" i="4" s="1"/>
  <c r="V35" i="3"/>
  <c r="K14" i="4" s="1"/>
  <c r="T35" i="3"/>
  <c r="I14" i="4" s="1"/>
  <c r="S35" i="3"/>
  <c r="H14" i="4" s="1"/>
  <c r="R35" i="3"/>
  <c r="G14" i="4" s="1"/>
  <c r="O35" i="3"/>
  <c r="F14" i="4" s="1"/>
  <c r="N35" i="3"/>
  <c r="E14" i="4" s="1"/>
  <c r="M35" i="3"/>
  <c r="D14" i="4" s="1"/>
  <c r="K35" i="3"/>
  <c r="C14" i="4" s="1"/>
  <c r="J35" i="3"/>
  <c r="B14" i="4" s="1"/>
  <c r="AG34" i="3"/>
  <c r="AC34" i="3"/>
  <c r="Y34" i="3"/>
  <c r="U34" i="3"/>
  <c r="AG33" i="3"/>
  <c r="AC33" i="3"/>
  <c r="Y33" i="3"/>
  <c r="U33" i="3"/>
  <c r="AF31" i="3"/>
  <c r="U13" i="4" s="1"/>
  <c r="AE31" i="3"/>
  <c r="T13" i="4" s="1"/>
  <c r="AD31" i="3"/>
  <c r="S13" i="4" s="1"/>
  <c r="AB31" i="3"/>
  <c r="Q13" i="4" s="1"/>
  <c r="AA31" i="3"/>
  <c r="P13" i="4" s="1"/>
  <c r="Z31" i="3"/>
  <c r="O13" i="4" s="1"/>
  <c r="X31" i="3"/>
  <c r="M13" i="4" s="1"/>
  <c r="W31" i="3"/>
  <c r="L13" i="4" s="1"/>
  <c r="V31" i="3"/>
  <c r="K13" i="4" s="1"/>
  <c r="T31" i="3"/>
  <c r="I13" i="4" s="1"/>
  <c r="S31" i="3"/>
  <c r="H13" i="4" s="1"/>
  <c r="R31" i="3"/>
  <c r="G13" i="4" s="1"/>
  <c r="O31" i="3"/>
  <c r="F13" i="4" s="1"/>
  <c r="N31" i="3"/>
  <c r="E13" i="4" s="1"/>
  <c r="M31" i="3"/>
  <c r="D13" i="4" s="1"/>
  <c r="K31" i="3"/>
  <c r="C13" i="4" s="1"/>
  <c r="J31" i="3"/>
  <c r="B13" i="4" s="1"/>
  <c r="AG30" i="3"/>
  <c r="AC30" i="3"/>
  <c r="Y30" i="3"/>
  <c r="U30" i="3"/>
  <c r="AG29" i="3"/>
  <c r="AC29" i="3"/>
  <c r="Y29" i="3"/>
  <c r="U29" i="3"/>
  <c r="AF27" i="3"/>
  <c r="U12" i="4" s="1"/>
  <c r="AE27" i="3"/>
  <c r="T12" i="4" s="1"/>
  <c r="AD27" i="3"/>
  <c r="S12" i="4" s="1"/>
  <c r="AB27" i="3"/>
  <c r="Q12" i="4" s="1"/>
  <c r="AA27" i="3"/>
  <c r="P12" i="4" s="1"/>
  <c r="Z27" i="3"/>
  <c r="O12" i="4" s="1"/>
  <c r="X27" i="3"/>
  <c r="M12" i="4" s="1"/>
  <c r="W27" i="3"/>
  <c r="L12" i="4" s="1"/>
  <c r="V27" i="3"/>
  <c r="K12" i="4" s="1"/>
  <c r="T27" i="3"/>
  <c r="I12" i="4" s="1"/>
  <c r="S27" i="3"/>
  <c r="H12" i="4" s="1"/>
  <c r="R27" i="3"/>
  <c r="G12" i="4" s="1"/>
  <c r="O27" i="3"/>
  <c r="F12" i="4" s="1"/>
  <c r="N27" i="3"/>
  <c r="E12" i="4" s="1"/>
  <c r="M27" i="3"/>
  <c r="D12" i="4" s="1"/>
  <c r="K27" i="3"/>
  <c r="C12" i="4" s="1"/>
  <c r="J27" i="3"/>
  <c r="B12" i="4" s="1"/>
  <c r="AG26" i="3"/>
  <c r="AC26" i="3"/>
  <c r="Y26" i="3"/>
  <c r="U26" i="3"/>
  <c r="AG25" i="3"/>
  <c r="AC25" i="3"/>
  <c r="Y25" i="3"/>
  <c r="U25" i="3"/>
  <c r="AF23" i="3"/>
  <c r="U11" i="4" s="1"/>
  <c r="AE23" i="3"/>
  <c r="T11" i="4" s="1"/>
  <c r="AD23" i="3"/>
  <c r="S11" i="4" s="1"/>
  <c r="AB23" i="3"/>
  <c r="Q11" i="4" s="1"/>
  <c r="AA23" i="3"/>
  <c r="P11" i="4" s="1"/>
  <c r="Z23" i="3"/>
  <c r="O11" i="4" s="1"/>
  <c r="X23" i="3"/>
  <c r="M11" i="4" s="1"/>
  <c r="W23" i="3"/>
  <c r="L11" i="4" s="1"/>
  <c r="V23" i="3"/>
  <c r="K11" i="4" s="1"/>
  <c r="T23" i="3"/>
  <c r="I11" i="4" s="1"/>
  <c r="S23" i="3"/>
  <c r="H11" i="4" s="1"/>
  <c r="R23" i="3"/>
  <c r="G11" i="4" s="1"/>
  <c r="O23" i="3"/>
  <c r="N23" i="3"/>
  <c r="M23" i="3"/>
  <c r="D11" i="4" s="1"/>
  <c r="K23" i="3"/>
  <c r="C11" i="4" s="1"/>
  <c r="J23" i="3"/>
  <c r="B11" i="4" s="1"/>
  <c r="AG22" i="3"/>
  <c r="AC22" i="3"/>
  <c r="Y22" i="3"/>
  <c r="U22" i="3"/>
  <c r="AG21" i="3"/>
  <c r="AC21" i="3"/>
  <c r="Y21" i="3"/>
  <c r="U21" i="3"/>
  <c r="AF19" i="3"/>
  <c r="U10" i="4" s="1"/>
  <c r="AE19" i="3"/>
  <c r="T10" i="4" s="1"/>
  <c r="AD19" i="3"/>
  <c r="S10" i="4" s="1"/>
  <c r="AB19" i="3"/>
  <c r="Q10" i="4" s="1"/>
  <c r="AA19" i="3"/>
  <c r="P10" i="4" s="1"/>
  <c r="Z19" i="3"/>
  <c r="O10" i="4" s="1"/>
  <c r="X19" i="3"/>
  <c r="M10" i="4" s="1"/>
  <c r="W19" i="3"/>
  <c r="L10" i="4" s="1"/>
  <c r="V19" i="3"/>
  <c r="K10" i="4" s="1"/>
  <c r="T19" i="3"/>
  <c r="I10" i="4" s="1"/>
  <c r="S19" i="3"/>
  <c r="H10" i="4" s="1"/>
  <c r="R19" i="3"/>
  <c r="G10" i="4" s="1"/>
  <c r="O19" i="3"/>
  <c r="F10" i="4" s="1"/>
  <c r="N19" i="3"/>
  <c r="E10" i="4" s="1"/>
  <c r="M19" i="3"/>
  <c r="D10" i="4" s="1"/>
  <c r="K19" i="3"/>
  <c r="C10" i="4" s="1"/>
  <c r="J19" i="3"/>
  <c r="B10" i="4" s="1"/>
  <c r="AG18" i="3"/>
  <c r="AC18" i="3"/>
  <c r="Y18" i="3"/>
  <c r="U18" i="3"/>
  <c r="AG17" i="3"/>
  <c r="AC17" i="3"/>
  <c r="Y17" i="3"/>
  <c r="U17" i="3"/>
  <c r="AF15" i="3"/>
  <c r="U9" i="4" s="1"/>
  <c r="AE15" i="3"/>
  <c r="T9" i="4" s="1"/>
  <c r="AD15" i="3"/>
  <c r="S9" i="4" s="1"/>
  <c r="AB15" i="3"/>
  <c r="Q9" i="4" s="1"/>
  <c r="AA15" i="3"/>
  <c r="P9" i="4" s="1"/>
  <c r="Z15" i="3"/>
  <c r="O9" i="4" s="1"/>
  <c r="X15" i="3"/>
  <c r="M9" i="4" s="1"/>
  <c r="W15" i="3"/>
  <c r="L9" i="4" s="1"/>
  <c r="V15" i="3"/>
  <c r="K9" i="4" s="1"/>
  <c r="T15" i="3"/>
  <c r="I9" i="4" s="1"/>
  <c r="S15" i="3"/>
  <c r="H9" i="4" s="1"/>
  <c r="R15" i="3"/>
  <c r="G9" i="4" s="1"/>
  <c r="O15" i="3"/>
  <c r="F9" i="4" s="1"/>
  <c r="N15" i="3"/>
  <c r="E9" i="4" s="1"/>
  <c r="M15" i="3"/>
  <c r="D9" i="4" s="1"/>
  <c r="K15" i="3"/>
  <c r="C9" i="4" s="1"/>
  <c r="J15" i="3"/>
  <c r="B9" i="4" s="1"/>
  <c r="AG14" i="3"/>
  <c r="AC14" i="3"/>
  <c r="Y14" i="3"/>
  <c r="U14" i="3"/>
  <c r="AG13" i="3"/>
  <c r="AC13" i="3"/>
  <c r="Y13" i="3"/>
  <c r="U13" i="3"/>
  <c r="AF11" i="3"/>
  <c r="U8" i="4" s="1"/>
  <c r="AE11" i="3"/>
  <c r="T8" i="4" s="1"/>
  <c r="AD11" i="3"/>
  <c r="S8" i="4" s="1"/>
  <c r="AB11" i="3"/>
  <c r="AA11" i="3"/>
  <c r="Z11" i="3"/>
  <c r="O8" i="4" s="1"/>
  <c r="X11" i="3"/>
  <c r="W11" i="3"/>
  <c r="L8" i="4" s="1"/>
  <c r="V11" i="3"/>
  <c r="K8" i="4" s="1"/>
  <c r="T11" i="3"/>
  <c r="S11" i="3"/>
  <c r="R11" i="3"/>
  <c r="G8" i="4" s="1"/>
  <c r="O11" i="3"/>
  <c r="F8" i="4" s="1"/>
  <c r="N11" i="3"/>
  <c r="E8" i="4" s="1"/>
  <c r="M11" i="3"/>
  <c r="D8" i="4" s="1"/>
  <c r="K11" i="3"/>
  <c r="C8" i="4" s="1"/>
  <c r="J11" i="3"/>
  <c r="B8" i="4" s="1"/>
  <c r="AG10" i="3"/>
  <c r="AC10" i="3"/>
  <c r="Y10" i="3"/>
  <c r="U10" i="3"/>
  <c r="AG9" i="3"/>
  <c r="AC9" i="3"/>
  <c r="Y9" i="3"/>
  <c r="U9" i="3"/>
  <c r="B17" i="29" l="1"/>
  <c r="AI146" i="28"/>
  <c r="AI167" i="28"/>
  <c r="AG186" i="28"/>
  <c r="V21" i="29" s="1"/>
  <c r="B21" i="29"/>
  <c r="AG151" i="28"/>
  <c r="V18" i="29" s="1"/>
  <c r="AG136" i="28"/>
  <c r="V16" i="29" s="1"/>
  <c r="B15" i="29"/>
  <c r="AG100" i="28"/>
  <c r="V14" i="29" s="1"/>
  <c r="U49" i="28"/>
  <c r="J12" i="29" s="1"/>
  <c r="Y49" i="28"/>
  <c r="N12" i="29" s="1"/>
  <c r="AC49" i="28"/>
  <c r="R12" i="29" s="1"/>
  <c r="AG49" i="28"/>
  <c r="V12" i="29" s="1"/>
  <c r="AH253" i="26"/>
  <c r="AH248" i="26"/>
  <c r="AH211" i="26"/>
  <c r="AH210" i="26"/>
  <c r="AI235" i="26"/>
  <c r="AH148" i="26"/>
  <c r="AH147" i="26"/>
  <c r="AH146" i="26"/>
  <c r="AH145" i="26"/>
  <c r="B13" i="27"/>
  <c r="C9" i="24"/>
  <c r="K229" i="23"/>
  <c r="AC73" i="21"/>
  <c r="R17" i="22" s="1"/>
  <c r="B24" i="20"/>
  <c r="J600" i="19"/>
  <c r="B23" i="20"/>
  <c r="C20" i="20"/>
  <c r="B16" i="20"/>
  <c r="AI297" i="15"/>
  <c r="AH300" i="15"/>
  <c r="AH354" i="15" s="1"/>
  <c r="AG300" i="15"/>
  <c r="AG256" i="15"/>
  <c r="V18" i="16" s="1"/>
  <c r="Y82" i="15"/>
  <c r="N12" i="16" s="1"/>
  <c r="AC82" i="15"/>
  <c r="R12" i="16" s="1"/>
  <c r="Y44" i="15"/>
  <c r="N11" i="16" s="1"/>
  <c r="AC44" i="15"/>
  <c r="R11" i="16" s="1"/>
  <c r="AG44" i="15"/>
  <c r="V11" i="16" s="1"/>
  <c r="AH13" i="28"/>
  <c r="U15" i="28"/>
  <c r="J9" i="29" s="1"/>
  <c r="AG15" i="28"/>
  <c r="V9" i="29" s="1"/>
  <c r="U19" i="28"/>
  <c r="J10" i="29" s="1"/>
  <c r="AH17" i="28"/>
  <c r="AI17" i="28" s="1"/>
  <c r="AH21" i="28"/>
  <c r="U27" i="28"/>
  <c r="J11" i="29" s="1"/>
  <c r="V11" i="29"/>
  <c r="AH51" i="28"/>
  <c r="Y76" i="28"/>
  <c r="N13" i="29" s="1"/>
  <c r="AH52" i="28"/>
  <c r="V13" i="29"/>
  <c r="U100" i="28"/>
  <c r="J14" i="29" s="1"/>
  <c r="AH78" i="28"/>
  <c r="AH102" i="28"/>
  <c r="U114" i="28"/>
  <c r="J15" i="29" s="1"/>
  <c r="V15" i="29"/>
  <c r="AH138" i="28"/>
  <c r="U146" i="28"/>
  <c r="J17" i="29" s="1"/>
  <c r="V17" i="29"/>
  <c r="U151" i="28"/>
  <c r="J18" i="29" s="1"/>
  <c r="AH148" i="28"/>
  <c r="AC151" i="28"/>
  <c r="R18" i="29" s="1"/>
  <c r="AH153" i="28"/>
  <c r="AC155" i="28"/>
  <c r="R19" i="29" s="1"/>
  <c r="U155" i="28"/>
  <c r="J19" i="29" s="1"/>
  <c r="V20" i="29"/>
  <c r="U186" i="28"/>
  <c r="J21" i="29" s="1"/>
  <c r="AH168" i="28"/>
  <c r="AH186" i="28" s="1"/>
  <c r="AI186" i="28" s="1"/>
  <c r="U193" i="28"/>
  <c r="J22" i="29" s="1"/>
  <c r="AH188" i="28"/>
  <c r="V22" i="29"/>
  <c r="AG27" i="15"/>
  <c r="V10" i="16" s="1"/>
  <c r="AI13" i="15"/>
  <c r="R8" i="27"/>
  <c r="C8" i="22"/>
  <c r="K111" i="21"/>
  <c r="B9" i="22"/>
  <c r="J111" i="21"/>
  <c r="AG110" i="21"/>
  <c r="V24" i="22" s="1"/>
  <c r="O8" i="27"/>
  <c r="B9" i="27"/>
  <c r="N8" i="24"/>
  <c r="C8" i="24"/>
  <c r="O8" i="24"/>
  <c r="Z229" i="23"/>
  <c r="P8" i="24"/>
  <c r="AA229" i="23"/>
  <c r="Q8" i="24"/>
  <c r="AB229" i="23"/>
  <c r="B24" i="24"/>
  <c r="J229" i="23"/>
  <c r="O8" i="20"/>
  <c r="P8" i="20"/>
  <c r="Q8" i="20"/>
  <c r="B12" i="20"/>
  <c r="U18" i="15"/>
  <c r="J9" i="16" s="1"/>
  <c r="AH16" i="15"/>
  <c r="AG18" i="15"/>
  <c r="V9" i="16" s="1"/>
  <c r="J12" i="16"/>
  <c r="AH46" i="15"/>
  <c r="AI46" i="15" s="1"/>
  <c r="AG82" i="15"/>
  <c r="V12" i="16" s="1"/>
  <c r="U122" i="15"/>
  <c r="J13" i="16" s="1"/>
  <c r="AH84" i="15"/>
  <c r="AI84" i="15" s="1"/>
  <c r="AG122" i="15"/>
  <c r="V13" i="16" s="1"/>
  <c r="AG186" i="15"/>
  <c r="V15" i="16" s="1"/>
  <c r="U249" i="15"/>
  <c r="J17" i="16" s="1"/>
  <c r="AH221" i="15"/>
  <c r="AI221" i="15" s="1"/>
  <c r="AG249" i="15"/>
  <c r="V17" i="16" s="1"/>
  <c r="U259" i="15"/>
  <c r="J19" i="16" s="1"/>
  <c r="AC259" i="15"/>
  <c r="R19" i="16" s="1"/>
  <c r="AH261" i="15"/>
  <c r="AI261" i="15" s="1"/>
  <c r="U272" i="15"/>
  <c r="J20" i="16" s="1"/>
  <c r="AC272" i="15"/>
  <c r="R20" i="16" s="1"/>
  <c r="Y300" i="15"/>
  <c r="N21" i="16" s="1"/>
  <c r="AG349" i="15"/>
  <c r="V22" i="16" s="1"/>
  <c r="U353" i="15"/>
  <c r="V24" i="20"/>
  <c r="Y364" i="26"/>
  <c r="N24" i="27" s="1"/>
  <c r="Q10" i="27"/>
  <c r="P10" i="27"/>
  <c r="P25" i="27" s="1"/>
  <c r="R24" i="27"/>
  <c r="N13" i="27"/>
  <c r="N18" i="27"/>
  <c r="R18" i="27"/>
  <c r="N14" i="27"/>
  <c r="AH73" i="26"/>
  <c r="AI73" i="26" s="1"/>
  <c r="R13" i="27"/>
  <c r="J13" i="27"/>
  <c r="N11" i="27"/>
  <c r="J11" i="27"/>
  <c r="J22" i="27"/>
  <c r="AH188" i="23"/>
  <c r="AI188" i="23" s="1"/>
  <c r="AG173" i="23"/>
  <c r="V19" i="24" s="1"/>
  <c r="U186" i="23"/>
  <c r="J20" i="24" s="1"/>
  <c r="Y78" i="23"/>
  <c r="N13" i="24" s="1"/>
  <c r="AH167" i="23"/>
  <c r="AI167" i="23" s="1"/>
  <c r="AH189" i="23"/>
  <c r="AI189" i="23" s="1"/>
  <c r="AH80" i="23"/>
  <c r="AI80" i="23" s="1"/>
  <c r="AC78" i="23"/>
  <c r="R13" i="24" s="1"/>
  <c r="Y108" i="23"/>
  <c r="N14" i="24" s="1"/>
  <c r="U155" i="23"/>
  <c r="J16" i="24" s="1"/>
  <c r="AC225" i="23"/>
  <c r="R23" i="24" s="1"/>
  <c r="R15" i="24"/>
  <c r="Y155" i="23"/>
  <c r="N16" i="24" s="1"/>
  <c r="AD229" i="23"/>
  <c r="R11" i="24"/>
  <c r="N12" i="24"/>
  <c r="V17" i="24"/>
  <c r="U19" i="23"/>
  <c r="J10" i="24" s="1"/>
  <c r="AH157" i="23"/>
  <c r="Y19" i="23"/>
  <c r="J11" i="24"/>
  <c r="AG125" i="23"/>
  <c r="V15" i="24" s="1"/>
  <c r="R16" i="24"/>
  <c r="Y165" i="23"/>
  <c r="N17" i="24" s="1"/>
  <c r="AH15" i="23"/>
  <c r="AC19" i="23"/>
  <c r="R10" i="24" s="1"/>
  <c r="Y190" i="23"/>
  <c r="N21" i="24" s="1"/>
  <c r="AG19" i="23"/>
  <c r="V10" i="24" s="1"/>
  <c r="AC108" i="23"/>
  <c r="R14" i="24" s="1"/>
  <c r="AC170" i="23"/>
  <c r="R18" i="24" s="1"/>
  <c r="AG170" i="23"/>
  <c r="V18" i="24" s="1"/>
  <c r="Y186" i="23"/>
  <c r="N20" i="24" s="1"/>
  <c r="AC110" i="21"/>
  <c r="R24" i="22" s="1"/>
  <c r="AG11" i="21"/>
  <c r="N13" i="22"/>
  <c r="AG18" i="21"/>
  <c r="V9" i="22" s="1"/>
  <c r="Y11" i="21"/>
  <c r="N8" i="22" s="1"/>
  <c r="J9" i="22"/>
  <c r="J13" i="22"/>
  <c r="AG76" i="21"/>
  <c r="V18" i="22" s="1"/>
  <c r="R13" i="22"/>
  <c r="J16" i="22"/>
  <c r="V17" i="22"/>
  <c r="N12" i="22"/>
  <c r="AH81" i="21"/>
  <c r="AI81" i="21" s="1"/>
  <c r="R14" i="22"/>
  <c r="Y82" i="21"/>
  <c r="N20" i="22" s="1"/>
  <c r="U11" i="21"/>
  <c r="J8" i="22" s="1"/>
  <c r="V21" i="22"/>
  <c r="AC106" i="21"/>
  <c r="R23" i="22" s="1"/>
  <c r="N9" i="22"/>
  <c r="V11" i="22"/>
  <c r="AC62" i="21"/>
  <c r="R15" i="22" s="1"/>
  <c r="N16" i="22"/>
  <c r="AH69" i="21"/>
  <c r="AC82" i="21"/>
  <c r="R20" i="22" s="1"/>
  <c r="Y86" i="21"/>
  <c r="N21" i="22" s="1"/>
  <c r="R9" i="22"/>
  <c r="N17" i="22"/>
  <c r="U76" i="21"/>
  <c r="J18" i="22" s="1"/>
  <c r="U79" i="21"/>
  <c r="J19" i="22" s="1"/>
  <c r="AH20" i="21"/>
  <c r="AH45" i="21"/>
  <c r="AI45" i="21" s="1"/>
  <c r="Y23" i="21"/>
  <c r="N10" i="22" s="1"/>
  <c r="V12" i="22"/>
  <c r="AH50" i="21"/>
  <c r="J14" i="22"/>
  <c r="J17" i="22"/>
  <c r="AG79" i="21"/>
  <c r="V19" i="22" s="1"/>
  <c r="AC23" i="21"/>
  <c r="R10" i="22" s="1"/>
  <c r="J12" i="22"/>
  <c r="N14" i="22"/>
  <c r="AG82" i="21"/>
  <c r="V20" i="22" s="1"/>
  <c r="AH84" i="21"/>
  <c r="V23" i="22"/>
  <c r="R11" i="22"/>
  <c r="V15" i="22"/>
  <c r="AC76" i="21"/>
  <c r="R18" i="22" s="1"/>
  <c r="U82" i="21"/>
  <c r="J20" i="22" s="1"/>
  <c r="AD111" i="21"/>
  <c r="V13" i="22"/>
  <c r="V14" i="22"/>
  <c r="V16" i="22"/>
  <c r="AC86" i="21"/>
  <c r="R21" i="22" s="1"/>
  <c r="AH92" i="21"/>
  <c r="U110" i="21"/>
  <c r="J24" i="22" s="1"/>
  <c r="S8" i="22"/>
  <c r="S25" i="22" s="1"/>
  <c r="U244" i="19"/>
  <c r="J14" i="20" s="1"/>
  <c r="Y244" i="19"/>
  <c r="N14" i="20" s="1"/>
  <c r="AC300" i="15"/>
  <c r="R21" i="16" s="1"/>
  <c r="AH20" i="15"/>
  <c r="U8" i="16"/>
  <c r="C8" i="16"/>
  <c r="K8" i="16"/>
  <c r="U14" i="15"/>
  <c r="AC71" i="13"/>
  <c r="R23" i="14" s="1"/>
  <c r="K198" i="28"/>
  <c r="N15" i="27"/>
  <c r="N12" i="27"/>
  <c r="AI360" i="26"/>
  <c r="X23" i="27" s="1"/>
  <c r="I9" i="27"/>
  <c r="I25" i="27" s="1"/>
  <c r="T365" i="26"/>
  <c r="H9" i="27"/>
  <c r="H25" i="27" s="1"/>
  <c r="S365" i="26"/>
  <c r="G9" i="27"/>
  <c r="G25" i="27" s="1"/>
  <c r="R365" i="26"/>
  <c r="AH13" i="21"/>
  <c r="AI13" i="21" s="1"/>
  <c r="X111" i="21"/>
  <c r="V111" i="21"/>
  <c r="N12" i="20"/>
  <c r="R12" i="20"/>
  <c r="V12" i="20"/>
  <c r="AH306" i="19"/>
  <c r="AI306" i="19" s="1"/>
  <c r="AH307" i="19"/>
  <c r="AI307" i="19" s="1"/>
  <c r="AC15" i="17"/>
  <c r="R9" i="18" s="1"/>
  <c r="AG35" i="17"/>
  <c r="V14" i="18" s="1"/>
  <c r="U55" i="17"/>
  <c r="J19" i="18" s="1"/>
  <c r="Y67" i="17"/>
  <c r="N22" i="18" s="1"/>
  <c r="V71" i="17"/>
  <c r="U19" i="17"/>
  <c r="J10" i="18" s="1"/>
  <c r="AH22" i="17"/>
  <c r="AG51" i="17"/>
  <c r="V18" i="18" s="1"/>
  <c r="Y59" i="17"/>
  <c r="N20" i="18" s="1"/>
  <c r="AG67" i="17"/>
  <c r="V22" i="18" s="1"/>
  <c r="K8" i="18"/>
  <c r="AC23" i="17"/>
  <c r="R11" i="18" s="1"/>
  <c r="AC31" i="17"/>
  <c r="R13" i="18" s="1"/>
  <c r="AC59" i="17"/>
  <c r="R20" i="18" s="1"/>
  <c r="AC11" i="17"/>
  <c r="AG19" i="17"/>
  <c r="V10" i="18" s="1"/>
  <c r="AC43" i="17"/>
  <c r="R16" i="18" s="1"/>
  <c r="U47" i="17"/>
  <c r="J17" i="18" s="1"/>
  <c r="AH46" i="17"/>
  <c r="U51" i="17"/>
  <c r="J18" i="18" s="1"/>
  <c r="AH61" i="17"/>
  <c r="AI61" i="17" s="1"/>
  <c r="E24" i="18"/>
  <c r="U15" i="17"/>
  <c r="J9" i="18" s="1"/>
  <c r="AG15" i="17"/>
  <c r="V9" i="18" s="1"/>
  <c r="AH26" i="17"/>
  <c r="AH29" i="17"/>
  <c r="AH38" i="17"/>
  <c r="AH18" i="17"/>
  <c r="U27" i="17"/>
  <c r="J12" i="18" s="1"/>
  <c r="AH30" i="17"/>
  <c r="AI30" i="17" s="1"/>
  <c r="AC47" i="17"/>
  <c r="R17" i="18" s="1"/>
  <c r="AG34" i="13"/>
  <c r="V14" i="14" s="1"/>
  <c r="Y42" i="13"/>
  <c r="N16" i="14" s="1"/>
  <c r="AH69" i="13"/>
  <c r="AI69" i="13" s="1"/>
  <c r="AG71" i="13"/>
  <c r="Y71" i="13"/>
  <c r="AI57" i="9"/>
  <c r="Y59" i="9"/>
  <c r="N20" i="10" s="1"/>
  <c r="Y15" i="9"/>
  <c r="N9" i="10" s="1"/>
  <c r="AH26" i="9"/>
  <c r="AI26" i="9" s="1"/>
  <c r="U59" i="9"/>
  <c r="J20" i="10" s="1"/>
  <c r="AH69" i="9"/>
  <c r="AG11" i="9"/>
  <c r="V8" i="10" s="1"/>
  <c r="W71" i="9"/>
  <c r="AG23" i="9"/>
  <c r="V11" i="10" s="1"/>
  <c r="AG35" i="9"/>
  <c r="V14" i="10" s="1"/>
  <c r="AC39" i="9"/>
  <c r="R15" i="10" s="1"/>
  <c r="U43" i="9"/>
  <c r="J16" i="10" s="1"/>
  <c r="AH46" i="9"/>
  <c r="AH47" i="9" s="1"/>
  <c r="AG59" i="9"/>
  <c r="V20" i="10" s="1"/>
  <c r="AH66" i="9"/>
  <c r="AI66" i="9" s="1"/>
  <c r="L8" i="10"/>
  <c r="AH45" i="9"/>
  <c r="M71" i="9"/>
  <c r="AH13" i="9"/>
  <c r="AI13" i="9" s="1"/>
  <c r="AG15" i="9"/>
  <c r="V9" i="10" s="1"/>
  <c r="AC27" i="9"/>
  <c r="R12" i="10" s="1"/>
  <c r="AG31" i="9"/>
  <c r="V13" i="10" s="1"/>
  <c r="AG39" i="9"/>
  <c r="V15" i="10" s="1"/>
  <c r="Y51" i="9"/>
  <c r="N18" i="10" s="1"/>
  <c r="U55" i="9"/>
  <c r="J19" i="10" s="1"/>
  <c r="AH38" i="9"/>
  <c r="AG27" i="9"/>
  <c r="V12" i="10" s="1"/>
  <c r="AH58" i="9"/>
  <c r="AH59" i="9" s="1"/>
  <c r="Y11" i="9"/>
  <c r="N8" i="10" s="1"/>
  <c r="AG19" i="9"/>
  <c r="V10" i="10" s="1"/>
  <c r="AH22" i="9"/>
  <c r="AI22" i="9" s="1"/>
  <c r="AH29" i="9"/>
  <c r="AI29" i="9" s="1"/>
  <c r="AC35" i="9"/>
  <c r="R14" i="10" s="1"/>
  <c r="AG43" i="9"/>
  <c r="V16" i="10" s="1"/>
  <c r="AG47" i="9"/>
  <c r="V17" i="10" s="1"/>
  <c r="AC55" i="9"/>
  <c r="R19" i="10" s="1"/>
  <c r="AG67" i="9"/>
  <c r="V22" i="10" s="1"/>
  <c r="T24" i="8"/>
  <c r="AH70" i="7"/>
  <c r="J23" i="16"/>
  <c r="J24" i="27"/>
  <c r="AI298" i="26"/>
  <c r="J17" i="27"/>
  <c r="AI211" i="26"/>
  <c r="AH149" i="26"/>
  <c r="AI146" i="26"/>
  <c r="AI148" i="26"/>
  <c r="AI147" i="26"/>
  <c r="AI145" i="26"/>
  <c r="AH53" i="26"/>
  <c r="AI53" i="26" s="1"/>
  <c r="AH55" i="26"/>
  <c r="AI55" i="26" s="1"/>
  <c r="J12" i="27"/>
  <c r="AH59" i="26"/>
  <c r="AI59" i="26" s="1"/>
  <c r="AH54" i="26"/>
  <c r="AI54" i="26" s="1"/>
  <c r="AH60" i="26"/>
  <c r="AI60" i="26" s="1"/>
  <c r="AH61" i="26"/>
  <c r="AI61" i="26" s="1"/>
  <c r="AH58" i="26"/>
  <c r="AI58" i="26" s="1"/>
  <c r="AH57" i="26"/>
  <c r="AI57" i="26" s="1"/>
  <c r="AH56" i="26"/>
  <c r="AI56" i="26" s="1"/>
  <c r="V13" i="27"/>
  <c r="AH297" i="26"/>
  <c r="N19" i="27"/>
  <c r="J20" i="27"/>
  <c r="AI363" i="26"/>
  <c r="N9" i="27"/>
  <c r="R22" i="27"/>
  <c r="V22" i="27"/>
  <c r="V14" i="27"/>
  <c r="N16" i="27"/>
  <c r="R16" i="27"/>
  <c r="N17" i="27"/>
  <c r="R9" i="27"/>
  <c r="AH110" i="26"/>
  <c r="R11" i="27"/>
  <c r="AH72" i="26"/>
  <c r="J15" i="27"/>
  <c r="AH237" i="26"/>
  <c r="V16" i="27"/>
  <c r="R17" i="27"/>
  <c r="N10" i="27"/>
  <c r="AH109" i="26"/>
  <c r="R15" i="27"/>
  <c r="R19" i="27"/>
  <c r="N20" i="27"/>
  <c r="J21" i="27"/>
  <c r="R14" i="27"/>
  <c r="V15" i="27"/>
  <c r="V19" i="27"/>
  <c r="R20" i="27"/>
  <c r="AH238" i="26"/>
  <c r="J19" i="27"/>
  <c r="R12" i="27"/>
  <c r="V17" i="27"/>
  <c r="AH268" i="26"/>
  <c r="AI272" i="26" s="1"/>
  <c r="R10" i="27"/>
  <c r="J18" i="27"/>
  <c r="V20" i="27"/>
  <c r="R21" i="27"/>
  <c r="V10" i="27"/>
  <c r="V11" i="27"/>
  <c r="V12" i="27"/>
  <c r="V21" i="27"/>
  <c r="U25" i="27"/>
  <c r="V9" i="27"/>
  <c r="AH24" i="26"/>
  <c r="N21" i="27"/>
  <c r="N22" i="27"/>
  <c r="L25" i="27"/>
  <c r="AH16" i="26"/>
  <c r="J14" i="27"/>
  <c r="J16" i="27"/>
  <c r="V18" i="27"/>
  <c r="D25" i="27"/>
  <c r="M25" i="27"/>
  <c r="AH89" i="19"/>
  <c r="AI89" i="19" s="1"/>
  <c r="AH87" i="19"/>
  <c r="AI87" i="19" s="1"/>
  <c r="AG50" i="19"/>
  <c r="V10" i="20" s="1"/>
  <c r="R11" i="20"/>
  <c r="AH85" i="19"/>
  <c r="AI85" i="19" s="1"/>
  <c r="AH88" i="19"/>
  <c r="AI88" i="19" s="1"/>
  <c r="AH86" i="19"/>
  <c r="AI86" i="19" s="1"/>
  <c r="AH84" i="19"/>
  <c r="AI84" i="19" s="1"/>
  <c r="N13" i="20"/>
  <c r="R21" i="20"/>
  <c r="J13" i="20"/>
  <c r="V18" i="20"/>
  <c r="V19" i="20"/>
  <c r="J23" i="20"/>
  <c r="U20" i="19"/>
  <c r="R23" i="20"/>
  <c r="Y20" i="19"/>
  <c r="U32" i="19"/>
  <c r="J9" i="20" s="1"/>
  <c r="V15" i="20"/>
  <c r="AH34" i="19"/>
  <c r="AI34" i="19" s="1"/>
  <c r="AH18" i="23"/>
  <c r="AI18" i="23" s="1"/>
  <c r="U108" i="23"/>
  <c r="J14" i="24" s="1"/>
  <c r="AH169" i="23"/>
  <c r="AI169" i="23" s="1"/>
  <c r="U173" i="23"/>
  <c r="J19" i="24" s="1"/>
  <c r="V20" i="24"/>
  <c r="T25" i="24"/>
  <c r="AC13" i="23"/>
  <c r="AG16" i="23"/>
  <c r="V12" i="24"/>
  <c r="AC165" i="23"/>
  <c r="R17" i="24" s="1"/>
  <c r="V23" i="24"/>
  <c r="V229" i="23"/>
  <c r="J12" i="24"/>
  <c r="AG108" i="23"/>
  <c r="V14" i="24" s="1"/>
  <c r="U170" i="23"/>
  <c r="J18" i="24" s="1"/>
  <c r="AC173" i="23"/>
  <c r="R19" i="24" s="1"/>
  <c r="AC190" i="23"/>
  <c r="R21" i="24" s="1"/>
  <c r="U225" i="23"/>
  <c r="J23" i="24" s="1"/>
  <c r="AH58" i="23"/>
  <c r="AC16" i="23"/>
  <c r="R9" i="24" s="1"/>
  <c r="V11" i="24"/>
  <c r="J15" i="24"/>
  <c r="Y170" i="23"/>
  <c r="N18" i="24" s="1"/>
  <c r="AC186" i="23"/>
  <c r="R20" i="24" s="1"/>
  <c r="AG190" i="23"/>
  <c r="V21" i="24" s="1"/>
  <c r="AH214" i="23"/>
  <c r="K8" i="24"/>
  <c r="K25" i="24" s="1"/>
  <c r="G25" i="24"/>
  <c r="P25" i="24"/>
  <c r="R12" i="24"/>
  <c r="V13" i="24"/>
  <c r="V16" i="24"/>
  <c r="S8" i="24"/>
  <c r="S25" i="24" s="1"/>
  <c r="AH32" i="23"/>
  <c r="AH36" i="23" s="1"/>
  <c r="AH172" i="23"/>
  <c r="AI172" i="23" s="1"/>
  <c r="AH175" i="23"/>
  <c r="R18" i="20"/>
  <c r="R19" i="20"/>
  <c r="Y469" i="19"/>
  <c r="N20" i="20" s="1"/>
  <c r="AH471" i="19"/>
  <c r="AH184" i="19"/>
  <c r="AG11" i="11"/>
  <c r="AH30" i="11"/>
  <c r="AG35" i="11"/>
  <c r="V14" i="12" s="1"/>
  <c r="AG43" i="11"/>
  <c r="V16" i="12" s="1"/>
  <c r="AH65" i="11"/>
  <c r="AI65" i="11" s="1"/>
  <c r="G24" i="12"/>
  <c r="AH18" i="11"/>
  <c r="AI18" i="11" s="1"/>
  <c r="AG31" i="11"/>
  <c r="V13" i="12" s="1"/>
  <c r="Y51" i="11"/>
  <c r="N18" i="12" s="1"/>
  <c r="D24" i="12"/>
  <c r="AH33" i="11"/>
  <c r="AI33" i="11" s="1"/>
  <c r="U31" i="11"/>
  <c r="J13" i="12" s="1"/>
  <c r="AG55" i="11"/>
  <c r="V19" i="12" s="1"/>
  <c r="AH58" i="11"/>
  <c r="AI58" i="11" s="1"/>
  <c r="AG63" i="11"/>
  <c r="V21" i="12" s="1"/>
  <c r="AH66" i="11"/>
  <c r="AD71" i="11"/>
  <c r="AH14" i="11"/>
  <c r="AG19" i="11"/>
  <c r="V10" i="12" s="1"/>
  <c r="AH46" i="11"/>
  <c r="AG51" i="11"/>
  <c r="V18" i="12" s="1"/>
  <c r="AH53" i="11"/>
  <c r="AI53" i="11" s="1"/>
  <c r="U11" i="11"/>
  <c r="B24" i="12"/>
  <c r="V71" i="11"/>
  <c r="T24" i="12"/>
  <c r="AH17" i="11"/>
  <c r="AI17" i="11" s="1"/>
  <c r="AG23" i="11"/>
  <c r="V11" i="12" s="1"/>
  <c r="AH26" i="11"/>
  <c r="AI26" i="11" s="1"/>
  <c r="AC31" i="11"/>
  <c r="R13" i="12" s="1"/>
  <c r="R24" i="12" s="1"/>
  <c r="U43" i="11"/>
  <c r="J16" i="12" s="1"/>
  <c r="AH49" i="11"/>
  <c r="AI49" i="11" s="1"/>
  <c r="Y63" i="11"/>
  <c r="N21" i="12" s="1"/>
  <c r="K71" i="11"/>
  <c r="L24" i="12"/>
  <c r="AG15" i="11"/>
  <c r="V9" i="12" s="1"/>
  <c r="AH38" i="11"/>
  <c r="AI38" i="11" s="1"/>
  <c r="AG47" i="11"/>
  <c r="V17" i="12" s="1"/>
  <c r="AG59" i="11"/>
  <c r="V20" i="12" s="1"/>
  <c r="V71" i="5"/>
  <c r="AH34" i="5"/>
  <c r="AI34" i="5" s="1"/>
  <c r="Y47" i="5"/>
  <c r="N17" i="6" s="1"/>
  <c r="AG15" i="5"/>
  <c r="V9" i="6" s="1"/>
  <c r="Y23" i="5"/>
  <c r="N11" i="6" s="1"/>
  <c r="U27" i="5"/>
  <c r="J12" i="6" s="1"/>
  <c r="AG43" i="5"/>
  <c r="V16" i="6" s="1"/>
  <c r="AC47" i="5"/>
  <c r="R17" i="6" s="1"/>
  <c r="U51" i="5"/>
  <c r="J18" i="6" s="1"/>
  <c r="U55" i="5"/>
  <c r="J19" i="6" s="1"/>
  <c r="AH14" i="5"/>
  <c r="Y67" i="5"/>
  <c r="N22" i="6" s="1"/>
  <c r="AH29" i="5"/>
  <c r="AC67" i="5"/>
  <c r="R22" i="6" s="1"/>
  <c r="AH50" i="5"/>
  <c r="AI50" i="5" s="1"/>
  <c r="AG31" i="5"/>
  <c r="V13" i="6" s="1"/>
  <c r="U43" i="5"/>
  <c r="J16" i="6" s="1"/>
  <c r="U51" i="3"/>
  <c r="J18" i="4" s="1"/>
  <c r="AC63" i="3"/>
  <c r="R21" i="4" s="1"/>
  <c r="AG11" i="3"/>
  <c r="V8" i="4" s="1"/>
  <c r="AC15" i="3"/>
  <c r="R9" i="4" s="1"/>
  <c r="Y51" i="3"/>
  <c r="N18" i="4" s="1"/>
  <c r="U59" i="3"/>
  <c r="J20" i="4" s="1"/>
  <c r="Y23" i="3"/>
  <c r="N11" i="4" s="1"/>
  <c r="U27" i="3"/>
  <c r="J12" i="4" s="1"/>
  <c r="AC35" i="3"/>
  <c r="R14" i="4" s="1"/>
  <c r="AC51" i="3"/>
  <c r="R18" i="4" s="1"/>
  <c r="Y59" i="3"/>
  <c r="N20" i="4" s="1"/>
  <c r="AG19" i="3"/>
  <c r="V10" i="4" s="1"/>
  <c r="AG55" i="3"/>
  <c r="V19" i="4" s="1"/>
  <c r="AH30" i="30"/>
  <c r="AI30" i="30" s="1"/>
  <c r="AH49" i="30"/>
  <c r="AI49" i="30" s="1"/>
  <c r="AH13" i="30"/>
  <c r="Y19" i="30"/>
  <c r="N10" i="31" s="1"/>
  <c r="AG35" i="30"/>
  <c r="V14" i="31" s="1"/>
  <c r="U35" i="30"/>
  <c r="J14" i="31" s="1"/>
  <c r="AH38" i="30"/>
  <c r="AI38" i="30" s="1"/>
  <c r="AH65" i="30"/>
  <c r="AI65" i="30" s="1"/>
  <c r="P24" i="31"/>
  <c r="AG11" i="30"/>
  <c r="I24" i="31"/>
  <c r="AD71" i="30"/>
  <c r="AC27" i="30"/>
  <c r="R12" i="31" s="1"/>
  <c r="U31" i="30"/>
  <c r="J13" i="31" s="1"/>
  <c r="AC47" i="30"/>
  <c r="R17" i="31" s="1"/>
  <c r="AG55" i="30"/>
  <c r="V19" i="31" s="1"/>
  <c r="S8" i="31"/>
  <c r="U11" i="30"/>
  <c r="V71" i="30"/>
  <c r="AG19" i="30"/>
  <c r="V10" i="31" s="1"/>
  <c r="U19" i="30"/>
  <c r="J10" i="31" s="1"/>
  <c r="AH22" i="30"/>
  <c r="U55" i="30"/>
  <c r="J19" i="31" s="1"/>
  <c r="AG59" i="30"/>
  <c r="V20" i="31" s="1"/>
  <c r="U67" i="30"/>
  <c r="J22" i="31" s="1"/>
  <c r="K71" i="30"/>
  <c r="U24" i="31"/>
  <c r="AH26" i="30"/>
  <c r="AC31" i="30"/>
  <c r="R13" i="31" s="1"/>
  <c r="AH45" i="30"/>
  <c r="Y51" i="30"/>
  <c r="N18" i="31" s="1"/>
  <c r="AC63" i="30"/>
  <c r="R21" i="31" s="1"/>
  <c r="G24" i="31"/>
  <c r="AH58" i="30"/>
  <c r="AC11" i="30"/>
  <c r="U15" i="30"/>
  <c r="J9" i="31" s="1"/>
  <c r="AG15" i="30"/>
  <c r="V9" i="31" s="1"/>
  <c r="AG43" i="30"/>
  <c r="V16" i="31" s="1"/>
  <c r="AH46" i="30"/>
  <c r="AI46" i="30" s="1"/>
  <c r="AC55" i="30"/>
  <c r="R19" i="31" s="1"/>
  <c r="AG63" i="30"/>
  <c r="V21" i="31" s="1"/>
  <c r="B24" i="29"/>
  <c r="V198" i="28"/>
  <c r="AH195" i="28"/>
  <c r="AI195" i="28" s="1"/>
  <c r="Q24" i="29"/>
  <c r="AH196" i="28"/>
  <c r="AD198" i="28"/>
  <c r="AH227" i="23"/>
  <c r="AI227" i="23" s="1"/>
  <c r="U23" i="21"/>
  <c r="J10" i="22" s="1"/>
  <c r="V10" i="22"/>
  <c r="G25" i="22"/>
  <c r="AH109" i="21"/>
  <c r="AI109" i="21" s="1"/>
  <c r="P25" i="22"/>
  <c r="AH426" i="19"/>
  <c r="AI426" i="19" s="1"/>
  <c r="V20" i="20"/>
  <c r="AC20" i="19"/>
  <c r="Y32" i="19"/>
  <c r="N9" i="20" s="1"/>
  <c r="V14" i="20"/>
  <c r="N15" i="20"/>
  <c r="J16" i="20"/>
  <c r="V23" i="20"/>
  <c r="R15" i="20"/>
  <c r="N16" i="20"/>
  <c r="J17" i="20"/>
  <c r="Y477" i="19"/>
  <c r="N21" i="20" s="1"/>
  <c r="AH425" i="19"/>
  <c r="J12" i="20"/>
  <c r="R17" i="20"/>
  <c r="U469" i="19"/>
  <c r="J20" i="20" s="1"/>
  <c r="AH117" i="19"/>
  <c r="AI117" i="19" s="1"/>
  <c r="AH185" i="19"/>
  <c r="AI185" i="19" s="1"/>
  <c r="AH441" i="19"/>
  <c r="L25" i="20"/>
  <c r="AH246" i="19"/>
  <c r="AH303" i="19" s="1"/>
  <c r="AH523" i="19"/>
  <c r="AG20" i="19"/>
  <c r="AC32" i="19"/>
  <c r="R9" i="20" s="1"/>
  <c r="J10" i="20"/>
  <c r="R13" i="20"/>
  <c r="R16" i="20"/>
  <c r="AH370" i="19"/>
  <c r="J19" i="20"/>
  <c r="AC469" i="19"/>
  <c r="R20" i="20" s="1"/>
  <c r="F25" i="20"/>
  <c r="P25" i="20"/>
  <c r="Y50" i="19"/>
  <c r="N10" i="20" s="1"/>
  <c r="V16" i="20"/>
  <c r="J18" i="20"/>
  <c r="G25" i="20"/>
  <c r="Q25" i="20"/>
  <c r="R10" i="20"/>
  <c r="J11" i="20"/>
  <c r="R14" i="20"/>
  <c r="N17" i="20"/>
  <c r="N18" i="20"/>
  <c r="V21" i="20"/>
  <c r="H25" i="20"/>
  <c r="N11" i="20"/>
  <c r="J15" i="20"/>
  <c r="N23" i="20"/>
  <c r="AH598" i="19"/>
  <c r="AI598" i="19" s="1"/>
  <c r="K71" i="17"/>
  <c r="K24" i="18"/>
  <c r="AH352" i="15"/>
  <c r="U71" i="13"/>
  <c r="J23" i="14" s="1"/>
  <c r="N23" i="14"/>
  <c r="Y34" i="13"/>
  <c r="N14" i="14" s="1"/>
  <c r="U38" i="13"/>
  <c r="J15" i="14" s="1"/>
  <c r="AH64" i="13"/>
  <c r="AI64" i="13" s="1"/>
  <c r="AC42" i="13"/>
  <c r="R16" i="14" s="1"/>
  <c r="Y46" i="13"/>
  <c r="N17" i="14" s="1"/>
  <c r="AH14" i="13"/>
  <c r="Y23" i="13"/>
  <c r="N11" i="14" s="1"/>
  <c r="AG19" i="13"/>
  <c r="V10" i="14" s="1"/>
  <c r="AC23" i="13"/>
  <c r="R11" i="14" s="1"/>
  <c r="AH45" i="13"/>
  <c r="U66" i="13"/>
  <c r="J22" i="14" s="1"/>
  <c r="AH61" i="13"/>
  <c r="AI61" i="13" s="1"/>
  <c r="AC46" i="13"/>
  <c r="R17" i="14" s="1"/>
  <c r="U11" i="13"/>
  <c r="AG15" i="13"/>
  <c r="V9" i="14" s="1"/>
  <c r="AC27" i="13"/>
  <c r="R12" i="14" s="1"/>
  <c r="AC54" i="13"/>
  <c r="R19" i="14" s="1"/>
  <c r="Y58" i="13"/>
  <c r="N20" i="14" s="1"/>
  <c r="AH13" i="13"/>
  <c r="AH15" i="13" s="1"/>
  <c r="AG27" i="13"/>
  <c r="V12" i="14" s="1"/>
  <c r="AC30" i="13"/>
  <c r="R13" i="14" s="1"/>
  <c r="AH32" i="13"/>
  <c r="AI32" i="13" s="1"/>
  <c r="AG50" i="13"/>
  <c r="V18" i="14" s="1"/>
  <c r="Y62" i="13"/>
  <c r="N21" i="14" s="1"/>
  <c r="AH49" i="13"/>
  <c r="AI49" i="13" s="1"/>
  <c r="Y66" i="13"/>
  <c r="N22" i="14" s="1"/>
  <c r="AH22" i="13"/>
  <c r="AH23" i="13" s="1"/>
  <c r="Y38" i="13"/>
  <c r="N15" i="14" s="1"/>
  <c r="U42" i="13"/>
  <c r="J16" i="14" s="1"/>
  <c r="AG46" i="13"/>
  <c r="V17" i="14" s="1"/>
  <c r="AH57" i="13"/>
  <c r="AI57" i="13" s="1"/>
  <c r="Y11" i="13"/>
  <c r="N8" i="14" s="1"/>
  <c r="K72" i="13"/>
  <c r="U15" i="13"/>
  <c r="J9" i="14" s="1"/>
  <c r="AG62" i="13"/>
  <c r="V21" i="14" s="1"/>
  <c r="AH65" i="13"/>
  <c r="AC11" i="13"/>
  <c r="AH18" i="13"/>
  <c r="U27" i="13"/>
  <c r="J12" i="14" s="1"/>
  <c r="AG30" i="13"/>
  <c r="V13" i="14" s="1"/>
  <c r="AH36" i="13"/>
  <c r="AI36" i="13" s="1"/>
  <c r="AC50" i="13"/>
  <c r="R18" i="14" s="1"/>
  <c r="AG66" i="13"/>
  <c r="V22" i="14" s="1"/>
  <c r="AG11" i="13"/>
  <c r="O24" i="14"/>
  <c r="AC15" i="13"/>
  <c r="R9" i="14" s="1"/>
  <c r="Y27" i="13"/>
  <c r="N12" i="14" s="1"/>
  <c r="AH29" i="13"/>
  <c r="U30" i="13"/>
  <c r="J13" i="14" s="1"/>
  <c r="AC58" i="13"/>
  <c r="R20" i="14" s="1"/>
  <c r="AC66" i="13"/>
  <c r="R22" i="14" s="1"/>
  <c r="AH10" i="13"/>
  <c r="P24" i="14"/>
  <c r="U19" i="13"/>
  <c r="J10" i="14" s="1"/>
  <c r="AH33" i="13"/>
  <c r="AH34" i="13" s="1"/>
  <c r="AH48" i="13"/>
  <c r="AI48" i="13" s="1"/>
  <c r="AG58" i="13"/>
  <c r="V20" i="14" s="1"/>
  <c r="U46" i="13"/>
  <c r="J17" i="14" s="1"/>
  <c r="AD72" i="13"/>
  <c r="AC19" i="13"/>
  <c r="R10" i="14" s="1"/>
  <c r="AH21" i="13"/>
  <c r="U23" i="13"/>
  <c r="J11" i="14" s="1"/>
  <c r="AH26" i="13"/>
  <c r="AI26" i="13" s="1"/>
  <c r="U34" i="13"/>
  <c r="J14" i="14" s="1"/>
  <c r="AH52" i="13"/>
  <c r="AI52" i="13" s="1"/>
  <c r="AH60" i="13"/>
  <c r="AH37" i="13"/>
  <c r="AI37" i="13" s="1"/>
  <c r="V72" i="13"/>
  <c r="AH17" i="13"/>
  <c r="AI17" i="13" s="1"/>
  <c r="AC34" i="13"/>
  <c r="R14" i="14" s="1"/>
  <c r="AC38" i="13"/>
  <c r="R15" i="14" s="1"/>
  <c r="AH41" i="13"/>
  <c r="U50" i="13"/>
  <c r="J18" i="14" s="1"/>
  <c r="F24" i="14"/>
  <c r="AH68" i="13"/>
  <c r="M24" i="12"/>
  <c r="AH69" i="11"/>
  <c r="AI69" i="11" s="1"/>
  <c r="U70" i="11"/>
  <c r="J23" i="12" s="1"/>
  <c r="Y70" i="9"/>
  <c r="N23" i="10" s="1"/>
  <c r="O24" i="10"/>
  <c r="E24" i="8"/>
  <c r="AH69" i="7"/>
  <c r="AI69" i="7" s="1"/>
  <c r="AD72" i="7"/>
  <c r="I24" i="8"/>
  <c r="Y15" i="3"/>
  <c r="N9" i="4" s="1"/>
  <c r="Y31" i="3"/>
  <c r="N13" i="4" s="1"/>
  <c r="AG39" i="3"/>
  <c r="V15" i="4" s="1"/>
  <c r="AH42" i="3"/>
  <c r="AI42" i="3" s="1"/>
  <c r="AH22" i="3"/>
  <c r="AG27" i="3"/>
  <c r="V12" i="4" s="1"/>
  <c r="AC31" i="3"/>
  <c r="R13" i="4" s="1"/>
  <c r="U15" i="3"/>
  <c r="J9" i="4" s="1"/>
  <c r="Y39" i="3"/>
  <c r="N15" i="4" s="1"/>
  <c r="U43" i="3"/>
  <c r="J16" i="4" s="1"/>
  <c r="AC39" i="3"/>
  <c r="R15" i="4" s="1"/>
  <c r="Y43" i="3"/>
  <c r="N16" i="4" s="1"/>
  <c r="U47" i="3"/>
  <c r="J17" i="4" s="1"/>
  <c r="AG51" i="3"/>
  <c r="V18" i="4" s="1"/>
  <c r="AC59" i="3"/>
  <c r="R20" i="4" s="1"/>
  <c r="V8" i="31"/>
  <c r="E24" i="31"/>
  <c r="N8" i="31"/>
  <c r="AH10" i="30"/>
  <c r="F8" i="31"/>
  <c r="F24" i="31" s="1"/>
  <c r="O71" i="30"/>
  <c r="O24" i="31"/>
  <c r="AI22" i="30"/>
  <c r="AI26" i="30"/>
  <c r="H24" i="31"/>
  <c r="Q24" i="31"/>
  <c r="AH42" i="30"/>
  <c r="C24" i="31"/>
  <c r="AH15" i="30"/>
  <c r="AI13" i="30"/>
  <c r="U23" i="30"/>
  <c r="J11" i="31" s="1"/>
  <c r="AH21" i="30"/>
  <c r="T11" i="31"/>
  <c r="AE71" i="30"/>
  <c r="K24" i="31"/>
  <c r="J8" i="31"/>
  <c r="B24" i="31"/>
  <c r="T24" i="31"/>
  <c r="W71" i="30"/>
  <c r="L11" i="31"/>
  <c r="L24" i="31" s="1"/>
  <c r="AH31" i="30"/>
  <c r="AI29" i="30"/>
  <c r="U39" i="30"/>
  <c r="J15" i="31" s="1"/>
  <c r="AH37" i="30"/>
  <c r="AH53" i="30"/>
  <c r="Y55" i="30"/>
  <c r="N19" i="31" s="1"/>
  <c r="AI58" i="30"/>
  <c r="S24" i="31"/>
  <c r="M71" i="30"/>
  <c r="D11" i="31"/>
  <c r="D24" i="31" s="1"/>
  <c r="Y39" i="30"/>
  <c r="N15" i="31" s="1"/>
  <c r="AH47" i="30"/>
  <c r="AI45" i="30"/>
  <c r="R8" i="31"/>
  <c r="M24" i="31"/>
  <c r="AH63" i="30"/>
  <c r="AI61" i="30"/>
  <c r="AI69" i="30"/>
  <c r="AH70" i="30"/>
  <c r="AH57" i="30"/>
  <c r="U63" i="30"/>
  <c r="J21" i="31" s="1"/>
  <c r="Y70" i="30"/>
  <c r="N23" i="31" s="1"/>
  <c r="N71" i="30"/>
  <c r="X71" i="30"/>
  <c r="AF71" i="30"/>
  <c r="AH9" i="30"/>
  <c r="AH25" i="30"/>
  <c r="AH41" i="30"/>
  <c r="AH54" i="30"/>
  <c r="R71" i="30"/>
  <c r="Z71" i="30"/>
  <c r="AH51" i="30"/>
  <c r="AH66" i="30"/>
  <c r="S71" i="30"/>
  <c r="AA71" i="30"/>
  <c r="AH19" i="30"/>
  <c r="AH35" i="30"/>
  <c r="T71" i="30"/>
  <c r="AB71" i="30"/>
  <c r="J71" i="30"/>
  <c r="V8" i="29"/>
  <c r="V24" i="29" s="1"/>
  <c r="AG198" i="28"/>
  <c r="E24" i="29"/>
  <c r="O24" i="29"/>
  <c r="AI52" i="28"/>
  <c r="AI10" i="28"/>
  <c r="F24" i="29"/>
  <c r="P24" i="29"/>
  <c r="AI117" i="28"/>
  <c r="AI14" i="28"/>
  <c r="AI139" i="28"/>
  <c r="AI196" i="28"/>
  <c r="H24" i="29"/>
  <c r="AI51" i="28"/>
  <c r="AI158" i="28"/>
  <c r="I24" i="29"/>
  <c r="T24" i="29"/>
  <c r="J8" i="29"/>
  <c r="J24" i="29" s="1"/>
  <c r="U198" i="28"/>
  <c r="AI103" i="28"/>
  <c r="N8" i="29"/>
  <c r="N24" i="29" s="1"/>
  <c r="Y198" i="28"/>
  <c r="L24" i="29"/>
  <c r="AH15" i="28"/>
  <c r="AI13" i="28"/>
  <c r="AI138" i="28"/>
  <c r="AI153" i="28"/>
  <c r="R8" i="29"/>
  <c r="R24" i="29" s="1"/>
  <c r="AC198" i="28"/>
  <c r="D24" i="29"/>
  <c r="M24" i="29"/>
  <c r="M198" i="28"/>
  <c r="W198" i="28"/>
  <c r="AE198" i="28"/>
  <c r="C8" i="29"/>
  <c r="K8" i="29"/>
  <c r="K24" i="29" s="1"/>
  <c r="S8" i="29"/>
  <c r="S24" i="29" s="1"/>
  <c r="AH157" i="28"/>
  <c r="AH165" i="28" s="1"/>
  <c r="N198" i="28"/>
  <c r="X198" i="28"/>
  <c r="AH9" i="28"/>
  <c r="AH29" i="28"/>
  <c r="AH116" i="28"/>
  <c r="AH136" i="28" s="1"/>
  <c r="AH154" i="28"/>
  <c r="AH155" i="28" s="1"/>
  <c r="O198" i="28"/>
  <c r="R198" i="28"/>
  <c r="Z198" i="28"/>
  <c r="S198" i="28"/>
  <c r="AA198" i="28"/>
  <c r="AH19" i="28"/>
  <c r="T198" i="28"/>
  <c r="AB198" i="28"/>
  <c r="J198" i="28"/>
  <c r="F25" i="27"/>
  <c r="Q25" i="27"/>
  <c r="J8" i="27"/>
  <c r="B25" i="27"/>
  <c r="T25" i="27"/>
  <c r="N8" i="27"/>
  <c r="V8" i="27"/>
  <c r="E25" i="27"/>
  <c r="O25" i="27"/>
  <c r="M365" i="26"/>
  <c r="C8" i="27"/>
  <c r="K8" i="27"/>
  <c r="K25" i="27" s="1"/>
  <c r="S8" i="27"/>
  <c r="S25" i="27" s="1"/>
  <c r="V24" i="27"/>
  <c r="N365" i="26"/>
  <c r="AH9" i="26"/>
  <c r="AH52" i="26"/>
  <c r="AI248" i="26"/>
  <c r="O365" i="26"/>
  <c r="H25" i="24"/>
  <c r="Q25" i="24"/>
  <c r="V8" i="24"/>
  <c r="I25" i="24"/>
  <c r="J8" i="24"/>
  <c r="B25" i="24"/>
  <c r="L25" i="24"/>
  <c r="U25" i="24"/>
  <c r="C25" i="24"/>
  <c r="D25" i="24"/>
  <c r="M25" i="24"/>
  <c r="E25" i="24"/>
  <c r="F25" i="24"/>
  <c r="O25" i="24"/>
  <c r="M229" i="23"/>
  <c r="W229" i="23"/>
  <c r="AE229" i="23"/>
  <c r="Y173" i="23"/>
  <c r="N19" i="24" s="1"/>
  <c r="U190" i="23"/>
  <c r="J21" i="24" s="1"/>
  <c r="Y228" i="23"/>
  <c r="N24" i="24" s="1"/>
  <c r="N229" i="23"/>
  <c r="X229" i="23"/>
  <c r="AF229" i="23"/>
  <c r="AH9" i="23"/>
  <c r="U16" i="23"/>
  <c r="N11" i="24"/>
  <c r="U78" i="23"/>
  <c r="J13" i="24" s="1"/>
  <c r="N15" i="24"/>
  <c r="AH127" i="23"/>
  <c r="U165" i="23"/>
  <c r="J17" i="24" s="1"/>
  <c r="O229" i="23"/>
  <c r="Y225" i="23"/>
  <c r="N23" i="24" s="1"/>
  <c r="R229" i="23"/>
  <c r="AH110" i="23"/>
  <c r="S229" i="23"/>
  <c r="T229" i="23"/>
  <c r="V8" i="22"/>
  <c r="J15" i="22"/>
  <c r="AH55" i="21"/>
  <c r="AH108" i="21"/>
  <c r="Y110" i="21"/>
  <c r="N24" i="22" s="1"/>
  <c r="K25" i="22"/>
  <c r="H25" i="22"/>
  <c r="Q25" i="22"/>
  <c r="U28" i="21"/>
  <c r="J11" i="22" s="1"/>
  <c r="AH25" i="21"/>
  <c r="M25" i="22"/>
  <c r="I25" i="22"/>
  <c r="U106" i="21"/>
  <c r="J23" i="22" s="1"/>
  <c r="M111" i="21"/>
  <c r="B25" i="22"/>
  <c r="T25" i="22"/>
  <c r="R16" i="22"/>
  <c r="AH64" i="21"/>
  <c r="AC79" i="21"/>
  <c r="R19" i="22" s="1"/>
  <c r="W111" i="21"/>
  <c r="U25" i="22"/>
  <c r="L25" i="22"/>
  <c r="AF111" i="21"/>
  <c r="R12" i="22"/>
  <c r="AH30" i="21"/>
  <c r="AE111" i="21"/>
  <c r="AC11" i="21"/>
  <c r="AH9" i="21"/>
  <c r="AI9" i="21" s="1"/>
  <c r="D25" i="22"/>
  <c r="N15" i="22"/>
  <c r="N111" i="21"/>
  <c r="Y28" i="21"/>
  <c r="N11" i="22" s="1"/>
  <c r="AH78" i="21"/>
  <c r="AI78" i="21" s="1"/>
  <c r="Y79" i="21"/>
  <c r="N19" i="22" s="1"/>
  <c r="C25" i="22"/>
  <c r="AH10" i="21"/>
  <c r="AI10" i="21" s="1"/>
  <c r="F8" i="22"/>
  <c r="F25" i="22" s="1"/>
  <c r="O111" i="21"/>
  <c r="O25" i="22"/>
  <c r="E25" i="22"/>
  <c r="U86" i="21"/>
  <c r="J21" i="22" s="1"/>
  <c r="Y106" i="21"/>
  <c r="N23" i="22" s="1"/>
  <c r="R111" i="21"/>
  <c r="Z111" i="21"/>
  <c r="S111" i="21"/>
  <c r="AA111" i="21"/>
  <c r="T111" i="21"/>
  <c r="AB111" i="21"/>
  <c r="AH75" i="21"/>
  <c r="AI75" i="21" s="1"/>
  <c r="B25" i="20"/>
  <c r="D25" i="20"/>
  <c r="M25" i="20"/>
  <c r="E25" i="20"/>
  <c r="O25" i="20"/>
  <c r="I25" i="20"/>
  <c r="T25" i="20"/>
  <c r="AH22" i="19"/>
  <c r="AH116" i="19"/>
  <c r="M600" i="19"/>
  <c r="C8" i="20"/>
  <c r="C25" i="20" s="1"/>
  <c r="K8" i="20"/>
  <c r="K25" i="20" s="1"/>
  <c r="S8" i="20"/>
  <c r="S25" i="20" s="1"/>
  <c r="N19" i="20"/>
  <c r="AH447" i="19"/>
  <c r="AH469" i="19" s="1"/>
  <c r="U477" i="19"/>
  <c r="J21" i="20" s="1"/>
  <c r="N600" i="19"/>
  <c r="AH9" i="19"/>
  <c r="AI9" i="19" s="1"/>
  <c r="AH83" i="19"/>
  <c r="AH114" i="19" s="1"/>
  <c r="AH305" i="19"/>
  <c r="AH368" i="19" s="1"/>
  <c r="O600" i="19"/>
  <c r="R600" i="19"/>
  <c r="S600" i="19"/>
  <c r="T600" i="19"/>
  <c r="V9" i="20"/>
  <c r="V13" i="20"/>
  <c r="V17" i="20"/>
  <c r="G24" i="18"/>
  <c r="P24" i="18"/>
  <c r="U23" i="17"/>
  <c r="J11" i="18" s="1"/>
  <c r="AH21" i="17"/>
  <c r="AI26" i="17"/>
  <c r="AH31" i="17"/>
  <c r="AI29" i="17"/>
  <c r="AI66" i="17"/>
  <c r="L24" i="18"/>
  <c r="AH47" i="17"/>
  <c r="AI45" i="17"/>
  <c r="H24" i="18"/>
  <c r="Q24" i="18"/>
  <c r="AI18" i="17"/>
  <c r="Y23" i="17"/>
  <c r="N11" i="18" s="1"/>
  <c r="AG43" i="17"/>
  <c r="V16" i="18" s="1"/>
  <c r="M71" i="17"/>
  <c r="S24" i="18"/>
  <c r="U39" i="17"/>
  <c r="J15" i="18" s="1"/>
  <c r="AH37" i="17"/>
  <c r="AH63" i="17"/>
  <c r="F8" i="18"/>
  <c r="F24" i="18" s="1"/>
  <c r="O71" i="17"/>
  <c r="AI34" i="17"/>
  <c r="AI10" i="17"/>
  <c r="I24" i="18"/>
  <c r="AD71" i="17"/>
  <c r="AH15" i="17"/>
  <c r="AI13" i="17"/>
  <c r="AI38" i="17"/>
  <c r="AI58" i="17"/>
  <c r="W71" i="17"/>
  <c r="T24" i="18"/>
  <c r="N8" i="18"/>
  <c r="O24" i="18"/>
  <c r="J8" i="18"/>
  <c r="B24" i="18"/>
  <c r="AI46" i="17"/>
  <c r="AC55" i="17"/>
  <c r="R19" i="18" s="1"/>
  <c r="AE71" i="17"/>
  <c r="AI42" i="17"/>
  <c r="U24" i="18"/>
  <c r="D24" i="18"/>
  <c r="R8" i="18"/>
  <c r="AC71" i="17"/>
  <c r="M24" i="18"/>
  <c r="V8" i="18"/>
  <c r="AI22" i="17"/>
  <c r="AH54" i="17"/>
  <c r="AG59" i="17"/>
  <c r="V20" i="18" s="1"/>
  <c r="AH57" i="17"/>
  <c r="C24" i="18"/>
  <c r="N71" i="17"/>
  <c r="X71" i="17"/>
  <c r="AF71" i="17"/>
  <c r="AH9" i="17"/>
  <c r="AH25" i="17"/>
  <c r="AH41" i="17"/>
  <c r="AH53" i="17"/>
  <c r="AH69" i="17"/>
  <c r="R71" i="17"/>
  <c r="Z71" i="17"/>
  <c r="S71" i="17"/>
  <c r="AA71" i="17"/>
  <c r="AH19" i="17"/>
  <c r="AH35" i="17"/>
  <c r="AH50" i="17"/>
  <c r="AH51" i="17" s="1"/>
  <c r="Y63" i="17"/>
  <c r="N21" i="18" s="1"/>
  <c r="AH65" i="17"/>
  <c r="T71" i="17"/>
  <c r="AB71" i="17"/>
  <c r="AG47" i="17"/>
  <c r="V17" i="18" s="1"/>
  <c r="J71" i="17"/>
  <c r="AH258" i="15"/>
  <c r="AI258" i="15" s="1"/>
  <c r="Y259" i="15"/>
  <c r="N19" i="16" s="1"/>
  <c r="U25" i="16"/>
  <c r="AH14" i="15"/>
  <c r="D25" i="16"/>
  <c r="X354" i="15"/>
  <c r="U152" i="15"/>
  <c r="J14" i="16" s="1"/>
  <c r="AH249" i="15"/>
  <c r="F25" i="16"/>
  <c r="O25" i="16"/>
  <c r="AH188" i="15"/>
  <c r="AI188" i="15" s="1"/>
  <c r="AH152" i="15"/>
  <c r="N354" i="15"/>
  <c r="G25" i="16"/>
  <c r="P8" i="16"/>
  <c r="P25" i="16" s="1"/>
  <c r="AA354" i="15"/>
  <c r="Y27" i="15"/>
  <c r="N10" i="16" s="1"/>
  <c r="U27" i="15"/>
  <c r="J10" i="16" s="1"/>
  <c r="AH122" i="15"/>
  <c r="U186" i="15"/>
  <c r="J15" i="16" s="1"/>
  <c r="AH154" i="15"/>
  <c r="AI154" i="15" s="1"/>
  <c r="M354" i="15"/>
  <c r="E25" i="16"/>
  <c r="J8" i="16"/>
  <c r="H8" i="16"/>
  <c r="H25" i="16" s="1"/>
  <c r="S354" i="15"/>
  <c r="Q25" i="16"/>
  <c r="AI17" i="15"/>
  <c r="U256" i="15"/>
  <c r="J18" i="16" s="1"/>
  <c r="AH251" i="15"/>
  <c r="U349" i="15"/>
  <c r="J22" i="16" s="1"/>
  <c r="O354" i="15"/>
  <c r="I25" i="16"/>
  <c r="Y256" i="15"/>
  <c r="N18" i="16" s="1"/>
  <c r="AH302" i="15"/>
  <c r="AI302" i="15" s="1"/>
  <c r="Y349" i="15"/>
  <c r="N22" i="16" s="1"/>
  <c r="W354" i="15"/>
  <c r="R8" i="16"/>
  <c r="T25" i="16"/>
  <c r="AH18" i="15"/>
  <c r="AI16" i="15"/>
  <c r="J11" i="16"/>
  <c r="AH29" i="15"/>
  <c r="AH82" i="15"/>
  <c r="Y186" i="15"/>
  <c r="N15" i="16" s="1"/>
  <c r="AH272" i="15"/>
  <c r="AC349" i="15"/>
  <c r="R22" i="16" s="1"/>
  <c r="AH351" i="15"/>
  <c r="Y353" i="15"/>
  <c r="N23" i="16" s="1"/>
  <c r="S25" i="16"/>
  <c r="U300" i="15"/>
  <c r="J21" i="16" s="1"/>
  <c r="R354" i="15"/>
  <c r="Z354" i="15"/>
  <c r="T354" i="15"/>
  <c r="AB354" i="15"/>
  <c r="H24" i="14"/>
  <c r="AI21" i="13"/>
  <c r="AI60" i="13"/>
  <c r="I24" i="14"/>
  <c r="T24" i="14"/>
  <c r="J8" i="14"/>
  <c r="B24" i="14"/>
  <c r="U24" i="14"/>
  <c r="AI41" i="13"/>
  <c r="AI10" i="13"/>
  <c r="AI45" i="13"/>
  <c r="AI65" i="13"/>
  <c r="AI70" i="13"/>
  <c r="L24" i="14"/>
  <c r="R8" i="14"/>
  <c r="D24" i="14"/>
  <c r="M24" i="14"/>
  <c r="AI18" i="13"/>
  <c r="V8" i="14"/>
  <c r="E24" i="14"/>
  <c r="G24" i="14"/>
  <c r="Q24" i="14"/>
  <c r="AI14" i="13"/>
  <c r="AH46" i="13"/>
  <c r="AI44" i="13"/>
  <c r="M72" i="13"/>
  <c r="W72" i="13"/>
  <c r="AE72" i="13"/>
  <c r="C8" i="14"/>
  <c r="C24" i="14" s="1"/>
  <c r="K8" i="14"/>
  <c r="K24" i="14" s="1"/>
  <c r="S8" i="14"/>
  <c r="S24" i="14" s="1"/>
  <c r="AG54" i="13"/>
  <c r="V19" i="14" s="1"/>
  <c r="AH56" i="13"/>
  <c r="U62" i="13"/>
  <c r="J21" i="14" s="1"/>
  <c r="V23" i="14"/>
  <c r="N72" i="13"/>
  <c r="X72" i="13"/>
  <c r="AF72" i="13"/>
  <c r="AH9" i="13"/>
  <c r="AG23" i="13"/>
  <c r="V11" i="14" s="1"/>
  <c r="AH25" i="13"/>
  <c r="AG38" i="13"/>
  <c r="V15" i="14" s="1"/>
  <c r="AH40" i="13"/>
  <c r="AH53" i="13"/>
  <c r="O72" i="13"/>
  <c r="R72" i="13"/>
  <c r="Z72" i="13"/>
  <c r="S72" i="13"/>
  <c r="AA72" i="13"/>
  <c r="T72" i="13"/>
  <c r="AB72" i="13"/>
  <c r="J72" i="13"/>
  <c r="AI10" i="11"/>
  <c r="F24" i="12"/>
  <c r="P24" i="12"/>
  <c r="AI42" i="11"/>
  <c r="AH63" i="11"/>
  <c r="AI61" i="11"/>
  <c r="Q24" i="12"/>
  <c r="AI22" i="11"/>
  <c r="H24" i="12"/>
  <c r="AI37" i="11"/>
  <c r="AH39" i="11"/>
  <c r="AI66" i="11"/>
  <c r="I24" i="12"/>
  <c r="AI14" i="11"/>
  <c r="AI46" i="11"/>
  <c r="J8" i="12"/>
  <c r="J24" i="12" s="1"/>
  <c r="U71" i="11"/>
  <c r="N8" i="12"/>
  <c r="U24" i="12"/>
  <c r="AI21" i="11"/>
  <c r="AH23" i="11"/>
  <c r="V8" i="12"/>
  <c r="E24" i="12"/>
  <c r="O24" i="12"/>
  <c r="AI30" i="11"/>
  <c r="AH13" i="11"/>
  <c r="AH29" i="11"/>
  <c r="AH45" i="11"/>
  <c r="M71" i="11"/>
  <c r="W71" i="11"/>
  <c r="AE71" i="11"/>
  <c r="C8" i="12"/>
  <c r="C24" i="12" s="1"/>
  <c r="K8" i="12"/>
  <c r="K24" i="12" s="1"/>
  <c r="S8" i="12"/>
  <c r="S24" i="12" s="1"/>
  <c r="AH57" i="11"/>
  <c r="N71" i="11"/>
  <c r="X71" i="11"/>
  <c r="AF71" i="11"/>
  <c r="AH9" i="11"/>
  <c r="Y23" i="11"/>
  <c r="N11" i="12" s="1"/>
  <c r="AH25" i="11"/>
  <c r="Y39" i="11"/>
  <c r="N15" i="12" s="1"/>
  <c r="AH41" i="11"/>
  <c r="AH54" i="11"/>
  <c r="O71" i="11"/>
  <c r="R71" i="11"/>
  <c r="Z71" i="11"/>
  <c r="AH51" i="11"/>
  <c r="AH67" i="11"/>
  <c r="S71" i="11"/>
  <c r="AA71" i="11"/>
  <c r="AH19" i="11"/>
  <c r="AH35" i="11"/>
  <c r="T71" i="11"/>
  <c r="AB71" i="11"/>
  <c r="J71" i="11"/>
  <c r="AI38" i="9"/>
  <c r="Z71" i="9"/>
  <c r="O71" i="9"/>
  <c r="AH50" i="9"/>
  <c r="T24" i="10"/>
  <c r="F11" i="10"/>
  <c r="G24" i="10"/>
  <c r="P8" i="10"/>
  <c r="P24" i="10" s="1"/>
  <c r="AA71" i="9"/>
  <c r="AH17" i="9"/>
  <c r="U19" i="9"/>
  <c r="J10" i="10" s="1"/>
  <c r="U10" i="10"/>
  <c r="U24" i="10" s="1"/>
  <c r="AF71" i="9"/>
  <c r="AH53" i="9"/>
  <c r="AH61" i="9"/>
  <c r="U63" i="9"/>
  <c r="J21" i="10" s="1"/>
  <c r="D24" i="10"/>
  <c r="AH33" i="9"/>
  <c r="U35" i="9"/>
  <c r="J14" i="10" s="1"/>
  <c r="AI10" i="9"/>
  <c r="H8" i="10"/>
  <c r="H24" i="10" s="1"/>
  <c r="S71" i="9"/>
  <c r="Q8" i="10"/>
  <c r="Q24" i="10" s="1"/>
  <c r="AB71" i="9"/>
  <c r="AH15" i="9"/>
  <c r="Y19" i="9"/>
  <c r="N10" i="10" s="1"/>
  <c r="AH31" i="9"/>
  <c r="AH43" i="9"/>
  <c r="AI69" i="9"/>
  <c r="AH70" i="9"/>
  <c r="AI45" i="9"/>
  <c r="AH9" i="9"/>
  <c r="I8" i="10"/>
  <c r="I24" i="10" s="1"/>
  <c r="T71" i="9"/>
  <c r="AC19" i="9"/>
  <c r="R10" i="10" s="1"/>
  <c r="M10" i="10"/>
  <c r="M24" i="10" s="1"/>
  <c r="X71" i="9"/>
  <c r="AH21" i="9"/>
  <c r="AH25" i="9"/>
  <c r="U31" i="9"/>
  <c r="J13" i="10" s="1"/>
  <c r="AI41" i="9"/>
  <c r="U51" i="9"/>
  <c r="J18" i="10" s="1"/>
  <c r="AH49" i="9"/>
  <c r="F24" i="10"/>
  <c r="B24" i="10"/>
  <c r="AD71" i="9"/>
  <c r="E10" i="10"/>
  <c r="E24" i="10" s="1"/>
  <c r="N71" i="9"/>
  <c r="AC23" i="9"/>
  <c r="R11" i="10" s="1"/>
  <c r="AH34" i="9"/>
  <c r="L24" i="10"/>
  <c r="K71" i="9"/>
  <c r="V71" i="9"/>
  <c r="AE71" i="9"/>
  <c r="U15" i="9"/>
  <c r="J9" i="10" s="1"/>
  <c r="AH18" i="9"/>
  <c r="AH62" i="9"/>
  <c r="R71" i="9"/>
  <c r="C8" i="10"/>
  <c r="C24" i="10" s="1"/>
  <c r="K8" i="10"/>
  <c r="K24" i="10" s="1"/>
  <c r="S8" i="10"/>
  <c r="S24" i="10" s="1"/>
  <c r="AH37" i="9"/>
  <c r="AH65" i="9"/>
  <c r="J71" i="9"/>
  <c r="AI42" i="7"/>
  <c r="AI58" i="7"/>
  <c r="L24" i="8"/>
  <c r="AI18" i="7"/>
  <c r="AI53" i="7"/>
  <c r="R8" i="8"/>
  <c r="R24" i="8" s="1"/>
  <c r="AC72" i="7"/>
  <c r="D24" i="8"/>
  <c r="M24" i="8"/>
  <c r="AI22" i="7"/>
  <c r="V8" i="8"/>
  <c r="O24" i="8"/>
  <c r="AH31" i="7"/>
  <c r="AI29" i="7"/>
  <c r="F24" i="8"/>
  <c r="Q24" i="8"/>
  <c r="P24" i="8"/>
  <c r="AI34" i="7"/>
  <c r="AH63" i="7"/>
  <c r="AI61" i="7"/>
  <c r="AI10" i="7"/>
  <c r="G24" i="8"/>
  <c r="AI14" i="7"/>
  <c r="AI38" i="7"/>
  <c r="AI66" i="7"/>
  <c r="H24" i="8"/>
  <c r="AI21" i="7"/>
  <c r="AH23" i="7"/>
  <c r="AH47" i="7"/>
  <c r="AI45" i="7"/>
  <c r="AI50" i="7"/>
  <c r="AI30" i="7"/>
  <c r="B24" i="8"/>
  <c r="AI26" i="7"/>
  <c r="J8" i="8"/>
  <c r="U24" i="8"/>
  <c r="AI37" i="7"/>
  <c r="AH39" i="7"/>
  <c r="AI65" i="7"/>
  <c r="AH67" i="7"/>
  <c r="N8" i="8"/>
  <c r="N24" i="8" s="1"/>
  <c r="Y72" i="7"/>
  <c r="AH15" i="7"/>
  <c r="AI13" i="7"/>
  <c r="AI46" i="7"/>
  <c r="M72" i="7"/>
  <c r="AE72" i="7"/>
  <c r="C8" i="8"/>
  <c r="C24" i="8" s="1"/>
  <c r="K8" i="8"/>
  <c r="K24" i="8" s="1"/>
  <c r="S8" i="8"/>
  <c r="S24" i="8" s="1"/>
  <c r="AH57" i="7"/>
  <c r="U63" i="7"/>
  <c r="J21" i="8" s="1"/>
  <c r="V23" i="8"/>
  <c r="N72" i="7"/>
  <c r="X72" i="7"/>
  <c r="AF72" i="7"/>
  <c r="AH9" i="7"/>
  <c r="AH25" i="7"/>
  <c r="AH41" i="7"/>
  <c r="AH54" i="7"/>
  <c r="O72" i="7"/>
  <c r="Y67" i="7"/>
  <c r="N22" i="8" s="1"/>
  <c r="R72" i="7"/>
  <c r="Z72" i="7"/>
  <c r="AH51" i="7"/>
  <c r="S72" i="7"/>
  <c r="AA72" i="7"/>
  <c r="AH19" i="7"/>
  <c r="AH35" i="7"/>
  <c r="T72" i="7"/>
  <c r="AB72" i="7"/>
  <c r="J72" i="7"/>
  <c r="Y67" i="3"/>
  <c r="N22" i="4" s="1"/>
  <c r="AC67" i="3"/>
  <c r="R22" i="4" s="1"/>
  <c r="Y63" i="3"/>
  <c r="N21" i="4" s="1"/>
  <c r="AH57" i="3"/>
  <c r="U55" i="3"/>
  <c r="J19" i="4" s="1"/>
  <c r="AC47" i="3"/>
  <c r="R17" i="4" s="1"/>
  <c r="AH46" i="3"/>
  <c r="AI46" i="3" s="1"/>
  <c r="AC43" i="3"/>
  <c r="R16" i="4" s="1"/>
  <c r="AH38" i="3"/>
  <c r="AI38" i="3" s="1"/>
  <c r="AG35" i="3"/>
  <c r="V14" i="4" s="1"/>
  <c r="Y27" i="3"/>
  <c r="N12" i="4" s="1"/>
  <c r="AC27" i="3"/>
  <c r="R12" i="4" s="1"/>
  <c r="AH26" i="3"/>
  <c r="AG23" i="3"/>
  <c r="V11" i="4" s="1"/>
  <c r="AC19" i="3"/>
  <c r="R10" i="4" s="1"/>
  <c r="X71" i="3"/>
  <c r="AH14" i="3"/>
  <c r="AI14" i="3" s="1"/>
  <c r="AH10" i="3"/>
  <c r="AI10" i="3" s="1"/>
  <c r="N71" i="3"/>
  <c r="C24" i="4"/>
  <c r="AH54" i="3"/>
  <c r="C24" i="6"/>
  <c r="AE71" i="5"/>
  <c r="AH26" i="5"/>
  <c r="Y51" i="5"/>
  <c r="N18" i="6" s="1"/>
  <c r="AH57" i="5"/>
  <c r="AI57" i="5" s="1"/>
  <c r="O71" i="3"/>
  <c r="AI57" i="3"/>
  <c r="M8" i="4"/>
  <c r="M24" i="4" s="1"/>
  <c r="H24" i="6"/>
  <c r="M71" i="5"/>
  <c r="AG43" i="3"/>
  <c r="V16" i="4" s="1"/>
  <c r="AH50" i="3"/>
  <c r="AI50" i="3" s="1"/>
  <c r="AH61" i="3"/>
  <c r="AI61" i="3" s="1"/>
  <c r="U63" i="3"/>
  <c r="J21" i="4" s="1"/>
  <c r="AH69" i="3"/>
  <c r="AI69" i="3" s="1"/>
  <c r="U11" i="5"/>
  <c r="J8" i="6" s="1"/>
  <c r="U19" i="5"/>
  <c r="J10" i="6" s="1"/>
  <c r="AG23" i="5"/>
  <c r="V11" i="6" s="1"/>
  <c r="AC35" i="5"/>
  <c r="R14" i="6" s="1"/>
  <c r="AG47" i="5"/>
  <c r="V17" i="6" s="1"/>
  <c r="AH58" i="5"/>
  <c r="AH65" i="5"/>
  <c r="AI65" i="5" s="1"/>
  <c r="U11" i="3"/>
  <c r="J8" i="4" s="1"/>
  <c r="S24" i="4"/>
  <c r="Y47" i="3"/>
  <c r="N17" i="4" s="1"/>
  <c r="AC55" i="3"/>
  <c r="R19" i="4" s="1"/>
  <c r="Y11" i="5"/>
  <c r="N8" i="6" s="1"/>
  <c r="Y31" i="5"/>
  <c r="N13" i="6" s="1"/>
  <c r="AC39" i="5"/>
  <c r="R15" i="6" s="1"/>
  <c r="U47" i="5"/>
  <c r="J17" i="6" s="1"/>
  <c r="AH53" i="5"/>
  <c r="AI53" i="5" s="1"/>
  <c r="AH61" i="5"/>
  <c r="AI61" i="5" s="1"/>
  <c r="Y11" i="3"/>
  <c r="N8" i="4" s="1"/>
  <c r="Y19" i="3"/>
  <c r="N10" i="4" s="1"/>
  <c r="U31" i="3"/>
  <c r="J13" i="4" s="1"/>
  <c r="U39" i="3"/>
  <c r="J15" i="4" s="1"/>
  <c r="AH53" i="3"/>
  <c r="AI53" i="3" s="1"/>
  <c r="AH58" i="3"/>
  <c r="AI58" i="3" s="1"/>
  <c r="AG67" i="3"/>
  <c r="V22" i="4" s="1"/>
  <c r="E11" i="4"/>
  <c r="E24" i="4" s="1"/>
  <c r="AC11" i="5"/>
  <c r="R8" i="6" s="1"/>
  <c r="U15" i="5"/>
  <c r="J9" i="6" s="1"/>
  <c r="AC19" i="5"/>
  <c r="R10" i="6" s="1"/>
  <c r="AH22" i="5"/>
  <c r="AC31" i="5"/>
  <c r="R13" i="6" s="1"/>
  <c r="AH42" i="5"/>
  <c r="AH54" i="5"/>
  <c r="D11" i="6"/>
  <c r="D24" i="6" s="1"/>
  <c r="AC11" i="3"/>
  <c r="R8" i="4" s="1"/>
  <c r="J71" i="3"/>
  <c r="K24" i="4"/>
  <c r="AG63" i="3"/>
  <c r="V21" i="4" s="1"/>
  <c r="F11" i="4"/>
  <c r="F24" i="4" s="1"/>
  <c r="AG11" i="5"/>
  <c r="Y15" i="5"/>
  <c r="N9" i="6" s="1"/>
  <c r="AC23" i="5"/>
  <c r="R11" i="6" s="1"/>
  <c r="AI58" i="5"/>
  <c r="B24" i="6"/>
  <c r="AH59" i="5"/>
  <c r="F24" i="6"/>
  <c r="AI22" i="5"/>
  <c r="AI42" i="5"/>
  <c r="AI26" i="5"/>
  <c r="AI30" i="5"/>
  <c r="AH31" i="5"/>
  <c r="S24" i="6"/>
  <c r="AH17" i="5"/>
  <c r="Y19" i="5"/>
  <c r="N10" i="6" s="1"/>
  <c r="J71" i="5"/>
  <c r="AI14" i="5"/>
  <c r="U31" i="5"/>
  <c r="J13" i="6" s="1"/>
  <c r="U39" i="5"/>
  <c r="J15" i="6" s="1"/>
  <c r="AH37" i="5"/>
  <c r="AH38" i="5"/>
  <c r="AH69" i="5"/>
  <c r="W71" i="5"/>
  <c r="U24" i="6"/>
  <c r="AH13" i="5"/>
  <c r="Y39" i="5"/>
  <c r="N15" i="6" s="1"/>
  <c r="AG59" i="5"/>
  <c r="V20" i="6" s="1"/>
  <c r="X71" i="5"/>
  <c r="K11" i="6"/>
  <c r="K24" i="6" s="1"/>
  <c r="L24" i="6"/>
  <c r="AH45" i="5"/>
  <c r="U67" i="5"/>
  <c r="J22" i="6" s="1"/>
  <c r="M24" i="6"/>
  <c r="AC27" i="5"/>
  <c r="R12" i="6" s="1"/>
  <c r="AH33" i="5"/>
  <c r="Y35" i="5"/>
  <c r="N14" i="6" s="1"/>
  <c r="Z71" i="5"/>
  <c r="T24" i="6"/>
  <c r="E24" i="6"/>
  <c r="AH66" i="5"/>
  <c r="K71" i="5"/>
  <c r="AD71" i="5"/>
  <c r="O71" i="5"/>
  <c r="O24" i="6"/>
  <c r="AH18" i="5"/>
  <c r="U35" i="5"/>
  <c r="J14" i="6" s="1"/>
  <c r="AI54" i="5"/>
  <c r="AH62" i="5"/>
  <c r="Y63" i="5"/>
  <c r="N21" i="6" s="1"/>
  <c r="Q8" i="6"/>
  <c r="Q24" i="6" s="1"/>
  <c r="AB71" i="5"/>
  <c r="R71" i="5"/>
  <c r="I8" i="6"/>
  <c r="I24" i="6" s="1"/>
  <c r="T71" i="5"/>
  <c r="G24" i="6"/>
  <c r="P24" i="6"/>
  <c r="U23" i="5"/>
  <c r="J11" i="6" s="1"/>
  <c r="AH21" i="5"/>
  <c r="AI29" i="5"/>
  <c r="AC43" i="5"/>
  <c r="R16" i="6" s="1"/>
  <c r="AH51" i="5"/>
  <c r="AC55" i="5"/>
  <c r="R19" i="6" s="1"/>
  <c r="N71" i="5"/>
  <c r="AF71" i="5"/>
  <c r="AH9" i="5"/>
  <c r="AH25" i="5"/>
  <c r="AH41" i="5"/>
  <c r="S71" i="5"/>
  <c r="AA71" i="5"/>
  <c r="L24" i="4"/>
  <c r="T24" i="4"/>
  <c r="U24" i="4"/>
  <c r="D24" i="4"/>
  <c r="AI54" i="3"/>
  <c r="AI22" i="3"/>
  <c r="R71" i="3"/>
  <c r="H8" i="4"/>
  <c r="H24" i="4" s="1"/>
  <c r="S71" i="3"/>
  <c r="AH17" i="3"/>
  <c r="U19" i="3"/>
  <c r="J10" i="4" s="1"/>
  <c r="AH65" i="3"/>
  <c r="AF71" i="3"/>
  <c r="AH9" i="3"/>
  <c r="I8" i="4"/>
  <c r="I24" i="4" s="1"/>
  <c r="T71" i="3"/>
  <c r="AE71" i="3"/>
  <c r="AG15" i="3"/>
  <c r="V9" i="4" s="1"/>
  <c r="AH13" i="3"/>
  <c r="AH34" i="3"/>
  <c r="AH41" i="3"/>
  <c r="AG47" i="3"/>
  <c r="V17" i="4" s="1"/>
  <c r="AH45" i="3"/>
  <c r="U67" i="3"/>
  <c r="J22" i="4" s="1"/>
  <c r="W71" i="3"/>
  <c r="Y55" i="3"/>
  <c r="N19" i="4" s="1"/>
  <c r="M71" i="3"/>
  <c r="U23" i="3"/>
  <c r="J11" i="4" s="1"/>
  <c r="AI26" i="3"/>
  <c r="AH30" i="3"/>
  <c r="O24" i="4"/>
  <c r="AH18" i="3"/>
  <c r="AH25" i="3"/>
  <c r="AG31" i="3"/>
  <c r="V13" i="4" s="1"/>
  <c r="AH29" i="3"/>
  <c r="Y35" i="3"/>
  <c r="N14" i="4" s="1"/>
  <c r="AH66" i="3"/>
  <c r="AH33" i="3"/>
  <c r="U35" i="3"/>
  <c r="J14" i="4" s="1"/>
  <c r="P8" i="4"/>
  <c r="P24" i="4" s="1"/>
  <c r="AA71" i="3"/>
  <c r="AC23" i="3"/>
  <c r="R11" i="4" s="1"/>
  <c r="AG59" i="3"/>
  <c r="V20" i="4" s="1"/>
  <c r="Z71" i="3"/>
  <c r="V71" i="3"/>
  <c r="B24" i="4"/>
  <c r="G24" i="4"/>
  <c r="Q8" i="4"/>
  <c r="Q24" i="4" s="1"/>
  <c r="AB71" i="3"/>
  <c r="AH49" i="3"/>
  <c r="AH62" i="3"/>
  <c r="AH63" i="3" s="1"/>
  <c r="K71" i="3"/>
  <c r="AD71" i="3"/>
  <c r="AH21" i="3"/>
  <c r="AH37" i="3"/>
  <c r="V21" i="16" l="1"/>
  <c r="AG354" i="15"/>
  <c r="AI188" i="28"/>
  <c r="AH193" i="28"/>
  <c r="AI168" i="28"/>
  <c r="AI148" i="28"/>
  <c r="AH151" i="28"/>
  <c r="AI102" i="28"/>
  <c r="AH114" i="28"/>
  <c r="AI114" i="28" s="1"/>
  <c r="AI78" i="28"/>
  <c r="AH100" i="28"/>
  <c r="AH76" i="28"/>
  <c r="AH49" i="28"/>
  <c r="AI29" i="28"/>
  <c r="AI238" i="26"/>
  <c r="AI176" i="26"/>
  <c r="AI149" i="26"/>
  <c r="AI110" i="26"/>
  <c r="AI24" i="26"/>
  <c r="AI34" i="26"/>
  <c r="AI214" i="23"/>
  <c r="AH225" i="23"/>
  <c r="AI175" i="23"/>
  <c r="AH186" i="23"/>
  <c r="AI186" i="23" s="1"/>
  <c r="AI157" i="23"/>
  <c r="AH165" i="23"/>
  <c r="AH155" i="23"/>
  <c r="AI127" i="23"/>
  <c r="AI58" i="23"/>
  <c r="AH78" i="23"/>
  <c r="AH16" i="23"/>
  <c r="AI15" i="23"/>
  <c r="AH86" i="21"/>
  <c r="AI84" i="21"/>
  <c r="AI69" i="21"/>
  <c r="AH73" i="21"/>
  <c r="AH67" i="21"/>
  <c r="AI64" i="21"/>
  <c r="AI55" i="21"/>
  <c r="AH62" i="21"/>
  <c r="AI50" i="21"/>
  <c r="AH53" i="21"/>
  <c r="AH48" i="21"/>
  <c r="AH43" i="21"/>
  <c r="AI30" i="21"/>
  <c r="AI25" i="21"/>
  <c r="AH28" i="21"/>
  <c r="AH477" i="19"/>
  <c r="AI471" i="19"/>
  <c r="AI441" i="19"/>
  <c r="AH445" i="19"/>
  <c r="AI425" i="19"/>
  <c r="AH439" i="19"/>
  <c r="AI370" i="19"/>
  <c r="AH423" i="19"/>
  <c r="AI303" i="19"/>
  <c r="AI116" i="19"/>
  <c r="AH182" i="19"/>
  <c r="AI22" i="19"/>
  <c r="AH32" i="19"/>
  <c r="AH256" i="15"/>
  <c r="AI251" i="15"/>
  <c r="AH27" i="28"/>
  <c r="AI21" i="28"/>
  <c r="AH44" i="15"/>
  <c r="AI29" i="15"/>
  <c r="AI16" i="26"/>
  <c r="AH13" i="23"/>
  <c r="AI13" i="23" s="1"/>
  <c r="AI9" i="23"/>
  <c r="AH23" i="21"/>
  <c r="AI20" i="21"/>
  <c r="AH27" i="15"/>
  <c r="AI20" i="15"/>
  <c r="AI9" i="26"/>
  <c r="J9" i="24"/>
  <c r="U229" i="23"/>
  <c r="V9" i="24"/>
  <c r="AG229" i="23"/>
  <c r="R8" i="24"/>
  <c r="AC229" i="23"/>
  <c r="N10" i="24"/>
  <c r="Y229" i="23"/>
  <c r="AI305" i="19"/>
  <c r="AI447" i="19"/>
  <c r="V8" i="20"/>
  <c r="R8" i="20"/>
  <c r="AI184" i="19"/>
  <c r="AH244" i="19"/>
  <c r="N8" i="20"/>
  <c r="J8" i="20"/>
  <c r="U600" i="19"/>
  <c r="AI247" i="26"/>
  <c r="W19" i="27"/>
  <c r="AI109" i="26"/>
  <c r="AI141" i="26"/>
  <c r="X14" i="27" s="1"/>
  <c r="W11" i="27"/>
  <c r="AI268" i="26"/>
  <c r="X21" i="27"/>
  <c r="AI253" i="26"/>
  <c r="AI237" i="26"/>
  <c r="AI72" i="26"/>
  <c r="W13" i="27"/>
  <c r="AH108" i="23"/>
  <c r="AI108" i="23" s="1"/>
  <c r="X14" i="24" s="1"/>
  <c r="AH170" i="23"/>
  <c r="AI170" i="23" s="1"/>
  <c r="X18" i="24" s="1"/>
  <c r="AI32" i="23"/>
  <c r="W13" i="24"/>
  <c r="AH190" i="23"/>
  <c r="AI190" i="23" s="1"/>
  <c r="X21" i="24" s="1"/>
  <c r="W17" i="24"/>
  <c r="W23" i="24"/>
  <c r="AH19" i="23"/>
  <c r="W10" i="24" s="1"/>
  <c r="AH173" i="23"/>
  <c r="W19" i="24" s="1"/>
  <c r="W20" i="24"/>
  <c r="V25" i="24"/>
  <c r="R25" i="24"/>
  <c r="AH110" i="21"/>
  <c r="AI73" i="21"/>
  <c r="X17" i="22" s="1"/>
  <c r="W21" i="22"/>
  <c r="AI106" i="21"/>
  <c r="X23" i="22" s="1"/>
  <c r="AI48" i="21"/>
  <c r="X13" i="22" s="1"/>
  <c r="Y111" i="21"/>
  <c r="W10" i="22"/>
  <c r="AH82" i="21"/>
  <c r="AI82" i="21" s="1"/>
  <c r="X20" i="22" s="1"/>
  <c r="AH18" i="21"/>
  <c r="W9" i="22" s="1"/>
  <c r="V25" i="22"/>
  <c r="W15" i="20"/>
  <c r="AI246" i="19"/>
  <c r="W11" i="20"/>
  <c r="W23" i="14"/>
  <c r="AI144" i="26"/>
  <c r="AI174" i="26"/>
  <c r="AI70" i="26"/>
  <c r="AI22" i="26"/>
  <c r="X9" i="27" s="1"/>
  <c r="J9" i="27"/>
  <c r="J25" i="27" s="1"/>
  <c r="W23" i="20"/>
  <c r="AI523" i="19"/>
  <c r="AI83" i="19"/>
  <c r="AI114" i="19"/>
  <c r="R24" i="18"/>
  <c r="U71" i="17"/>
  <c r="J24" i="18"/>
  <c r="AH66" i="13"/>
  <c r="AI22" i="13"/>
  <c r="AH38" i="13"/>
  <c r="W20" i="10"/>
  <c r="AI59" i="9"/>
  <c r="X20" i="10" s="1"/>
  <c r="R24" i="10"/>
  <c r="AI46" i="9"/>
  <c r="V24" i="10"/>
  <c r="J24" i="10"/>
  <c r="AG71" i="9"/>
  <c r="AI58" i="9"/>
  <c r="AC71" i="9"/>
  <c r="AI352" i="15"/>
  <c r="AH353" i="15"/>
  <c r="AI362" i="26"/>
  <c r="W24" i="27"/>
  <c r="AI297" i="26"/>
  <c r="W22" i="27"/>
  <c r="AI210" i="26"/>
  <c r="X17" i="27" s="1"/>
  <c r="AI52" i="26"/>
  <c r="N25" i="27"/>
  <c r="R25" i="27"/>
  <c r="AI477" i="19"/>
  <c r="X21" i="20" s="1"/>
  <c r="AH50" i="19"/>
  <c r="AI50" i="19" s="1"/>
  <c r="X10" i="20" s="1"/>
  <c r="AI244" i="19"/>
  <c r="X14" i="20" s="1"/>
  <c r="AH228" i="23"/>
  <c r="AI228" i="23" s="1"/>
  <c r="X24" i="24" s="1"/>
  <c r="N25" i="24"/>
  <c r="R25" i="20"/>
  <c r="AI439" i="19"/>
  <c r="X18" i="20" s="1"/>
  <c r="AG71" i="11"/>
  <c r="V24" i="12"/>
  <c r="AC71" i="11"/>
  <c r="AG71" i="5"/>
  <c r="AH70" i="3"/>
  <c r="AI70" i="3" s="1"/>
  <c r="X23" i="4" s="1"/>
  <c r="AH67" i="30"/>
  <c r="AI67" i="30" s="1"/>
  <c r="X22" i="31" s="1"/>
  <c r="AC71" i="30"/>
  <c r="AG71" i="30"/>
  <c r="R24" i="31"/>
  <c r="V24" i="31"/>
  <c r="AH197" i="28"/>
  <c r="U111" i="21"/>
  <c r="AG111" i="21"/>
  <c r="J25" i="20"/>
  <c r="W17" i="20"/>
  <c r="AI445" i="19"/>
  <c r="X19" i="20" s="1"/>
  <c r="AH62" i="13"/>
  <c r="AI68" i="13"/>
  <c r="AH30" i="13"/>
  <c r="N24" i="14"/>
  <c r="AH54" i="13"/>
  <c r="AI29" i="13"/>
  <c r="AI13" i="13"/>
  <c r="AH19" i="13"/>
  <c r="AI19" i="13" s="1"/>
  <c r="X10" i="14" s="1"/>
  <c r="AH50" i="13"/>
  <c r="AI33" i="13"/>
  <c r="AC72" i="13"/>
  <c r="U72" i="13"/>
  <c r="R24" i="14"/>
  <c r="J24" i="14"/>
  <c r="Y72" i="13"/>
  <c r="AH70" i="11"/>
  <c r="W23" i="12" s="1"/>
  <c r="AG72" i="7"/>
  <c r="V24" i="8"/>
  <c r="W22" i="31"/>
  <c r="AI35" i="30"/>
  <c r="X14" i="31" s="1"/>
  <c r="W14" i="31"/>
  <c r="AI63" i="30"/>
  <c r="X21" i="31" s="1"/>
  <c r="W21" i="31"/>
  <c r="J24" i="31"/>
  <c r="W9" i="31"/>
  <c r="AI15" i="30"/>
  <c r="X9" i="31" s="1"/>
  <c r="AI19" i="30"/>
  <c r="X10" i="31" s="1"/>
  <c r="W10" i="31"/>
  <c r="AI54" i="30"/>
  <c r="W13" i="31"/>
  <c r="AI31" i="30"/>
  <c r="X13" i="31" s="1"/>
  <c r="AI10" i="30"/>
  <c r="AI41" i="30"/>
  <c r="AH43" i="30"/>
  <c r="AH59" i="30"/>
  <c r="AI57" i="30"/>
  <c r="W17" i="31"/>
  <c r="AI47" i="30"/>
  <c r="X17" i="31" s="1"/>
  <c r="AI42" i="30"/>
  <c r="AI25" i="30"/>
  <c r="AH27" i="30"/>
  <c r="Y71" i="30"/>
  <c r="W23" i="31"/>
  <c r="AI70" i="30"/>
  <c r="X23" i="31" s="1"/>
  <c r="AI9" i="30"/>
  <c r="AH11" i="30"/>
  <c r="AI53" i="30"/>
  <c r="AH55" i="30"/>
  <c r="AI21" i="30"/>
  <c r="AH23" i="30"/>
  <c r="N24" i="31"/>
  <c r="AI66" i="30"/>
  <c r="AI37" i="30"/>
  <c r="AH39" i="30"/>
  <c r="AI51" i="30"/>
  <c r="X18" i="31" s="1"/>
  <c r="W18" i="31"/>
  <c r="U71" i="30"/>
  <c r="W19" i="29"/>
  <c r="AI155" i="28"/>
  <c r="X19" i="29" s="1"/>
  <c r="AI9" i="28"/>
  <c r="AH11" i="28"/>
  <c r="W13" i="29"/>
  <c r="AI76" i="28"/>
  <c r="X13" i="29" s="1"/>
  <c r="AI100" i="28"/>
  <c r="X14" i="29" s="1"/>
  <c r="W14" i="29"/>
  <c r="AI157" i="28"/>
  <c r="X21" i="29"/>
  <c r="W21" i="29"/>
  <c r="AI19" i="28"/>
  <c r="X10" i="29" s="1"/>
  <c r="W10" i="29"/>
  <c r="AI154" i="28"/>
  <c r="W11" i="29"/>
  <c r="AI27" i="28"/>
  <c r="X11" i="29" s="1"/>
  <c r="AI116" i="28"/>
  <c r="W15" i="29"/>
  <c r="X15" i="29"/>
  <c r="W9" i="29"/>
  <c r="AI15" i="28"/>
  <c r="X9" i="29" s="1"/>
  <c r="W23" i="29"/>
  <c r="AI197" i="28"/>
  <c r="X23" i="29" s="1"/>
  <c r="AI151" i="28"/>
  <c r="X18" i="29" s="1"/>
  <c r="W18" i="29"/>
  <c r="W17" i="29"/>
  <c r="X17" i="29"/>
  <c r="W22" i="29"/>
  <c r="V25" i="27"/>
  <c r="W9" i="24"/>
  <c r="AI16" i="23"/>
  <c r="X9" i="24" s="1"/>
  <c r="AI110" i="23"/>
  <c r="AH125" i="23"/>
  <c r="J25" i="24"/>
  <c r="N25" i="22"/>
  <c r="J25" i="22"/>
  <c r="AH76" i="21"/>
  <c r="AH79" i="21"/>
  <c r="AH11" i="21"/>
  <c r="R8" i="22"/>
  <c r="R25" i="22" s="1"/>
  <c r="AC111" i="21"/>
  <c r="AI108" i="21"/>
  <c r="AI53" i="21"/>
  <c r="X14" i="22" s="1"/>
  <c r="W14" i="22"/>
  <c r="AI86" i="21"/>
  <c r="X21" i="22" s="1"/>
  <c r="N25" i="20"/>
  <c r="AH20" i="19"/>
  <c r="AI35" i="17"/>
  <c r="X14" i="18" s="1"/>
  <c r="W14" i="18"/>
  <c r="AI19" i="17"/>
  <c r="X10" i="18" s="1"/>
  <c r="W10" i="18"/>
  <c r="W13" i="18"/>
  <c r="AI31" i="17"/>
  <c r="X13" i="18" s="1"/>
  <c r="AI25" i="17"/>
  <c r="AH27" i="17"/>
  <c r="AI54" i="17"/>
  <c r="AI9" i="17"/>
  <c r="AH11" i="17"/>
  <c r="W9" i="18"/>
  <c r="AI15" i="17"/>
  <c r="X9" i="18" s="1"/>
  <c r="W17" i="18"/>
  <c r="AI47" i="17"/>
  <c r="X17" i="18" s="1"/>
  <c r="AI53" i="17"/>
  <c r="AH55" i="17"/>
  <c r="AI41" i="17"/>
  <c r="AH43" i="17"/>
  <c r="AI51" i="17"/>
  <c r="X18" i="18" s="1"/>
  <c r="W18" i="18"/>
  <c r="AI21" i="17"/>
  <c r="AH23" i="17"/>
  <c r="AI65" i="17"/>
  <c r="AH67" i="17"/>
  <c r="AG71" i="17"/>
  <c r="AI63" i="17"/>
  <c r="X21" i="18" s="1"/>
  <c r="W21" i="18"/>
  <c r="AI57" i="17"/>
  <c r="AH59" i="17"/>
  <c r="V24" i="18"/>
  <c r="Y71" i="17"/>
  <c r="AI37" i="17"/>
  <c r="AH39" i="17"/>
  <c r="AI50" i="17"/>
  <c r="AI69" i="17"/>
  <c r="AH70" i="17"/>
  <c r="N24" i="18"/>
  <c r="W20" i="16"/>
  <c r="AI272" i="15"/>
  <c r="X20" i="16" s="1"/>
  <c r="W12" i="16"/>
  <c r="AI82" i="15"/>
  <c r="X12" i="16" s="1"/>
  <c r="W9" i="16"/>
  <c r="AI18" i="15"/>
  <c r="X9" i="16" s="1"/>
  <c r="AH186" i="15"/>
  <c r="W8" i="16"/>
  <c r="AI14" i="15"/>
  <c r="X8" i="16" s="1"/>
  <c r="AH349" i="15"/>
  <c r="AH219" i="15"/>
  <c r="R25" i="16"/>
  <c r="AI27" i="15"/>
  <c r="X10" i="16" s="1"/>
  <c r="W10" i="16"/>
  <c r="W17" i="16"/>
  <c r="AI249" i="15"/>
  <c r="X17" i="16" s="1"/>
  <c r="W13" i="16"/>
  <c r="AI122" i="15"/>
  <c r="X13" i="16" s="1"/>
  <c r="AI152" i="15"/>
  <c r="X14" i="16" s="1"/>
  <c r="W14" i="16"/>
  <c r="AI300" i="15"/>
  <c r="X21" i="16" s="1"/>
  <c r="W21" i="16"/>
  <c r="AI351" i="15"/>
  <c r="AH259" i="15"/>
  <c r="AI56" i="13"/>
  <c r="AH58" i="13"/>
  <c r="W13" i="14"/>
  <c r="AI30" i="13"/>
  <c r="X13" i="14" s="1"/>
  <c r="W19" i="14"/>
  <c r="AI54" i="13"/>
  <c r="X19" i="14" s="1"/>
  <c r="AI50" i="13"/>
  <c r="X18" i="14" s="1"/>
  <c r="W18" i="14"/>
  <c r="AI9" i="13"/>
  <c r="AH11" i="13"/>
  <c r="V24" i="14"/>
  <c r="W9" i="14"/>
  <c r="AI15" i="13"/>
  <c r="X9" i="14" s="1"/>
  <c r="AI34" i="13"/>
  <c r="X14" i="14" s="1"/>
  <c r="W14" i="14"/>
  <c r="W15" i="14"/>
  <c r="AI38" i="13"/>
  <c r="X15" i="14" s="1"/>
  <c r="AI53" i="13"/>
  <c r="W11" i="14"/>
  <c r="AI23" i="13"/>
  <c r="X11" i="14" s="1"/>
  <c r="AI40" i="13"/>
  <c r="AH42" i="13"/>
  <c r="W17" i="14"/>
  <c r="AI46" i="13"/>
  <c r="X17" i="14" s="1"/>
  <c r="AI62" i="13"/>
  <c r="X21" i="14" s="1"/>
  <c r="W21" i="14"/>
  <c r="AI66" i="13"/>
  <c r="X22" i="14" s="1"/>
  <c r="W22" i="14"/>
  <c r="AI25" i="13"/>
  <c r="AH27" i="13"/>
  <c r="AG72" i="13"/>
  <c r="AI25" i="11"/>
  <c r="AH27" i="11"/>
  <c r="AH31" i="11"/>
  <c r="AI29" i="11"/>
  <c r="AI35" i="11"/>
  <c r="X14" i="12" s="1"/>
  <c r="W14" i="12"/>
  <c r="AI19" i="11"/>
  <c r="X10" i="12" s="1"/>
  <c r="W10" i="12"/>
  <c r="AI54" i="11"/>
  <c r="Y71" i="11"/>
  <c r="AI63" i="11"/>
  <c r="X21" i="12" s="1"/>
  <c r="W21" i="12"/>
  <c r="W15" i="12"/>
  <c r="AI39" i="11"/>
  <c r="X15" i="12" s="1"/>
  <c r="AI57" i="11"/>
  <c r="AH59" i="11"/>
  <c r="N24" i="12"/>
  <c r="AI51" i="11"/>
  <c r="X18" i="12" s="1"/>
  <c r="W18" i="12"/>
  <c r="AI41" i="11"/>
  <c r="AH43" i="11"/>
  <c r="W11" i="12"/>
  <c r="AI23" i="11"/>
  <c r="X11" i="12" s="1"/>
  <c r="AH47" i="11"/>
  <c r="AI45" i="11"/>
  <c r="AI67" i="11"/>
  <c r="X22" i="12" s="1"/>
  <c r="W22" i="12"/>
  <c r="AI9" i="11"/>
  <c r="AH11" i="11"/>
  <c r="AH15" i="11"/>
  <c r="AI13" i="11"/>
  <c r="AH55" i="11"/>
  <c r="W16" i="10"/>
  <c r="AI43" i="9"/>
  <c r="X16" i="10" s="1"/>
  <c r="U71" i="9"/>
  <c r="AI62" i="9"/>
  <c r="AH63" i="9"/>
  <c r="AI61" i="9"/>
  <c r="AH27" i="9"/>
  <c r="AI25" i="9"/>
  <c r="AI9" i="9"/>
  <c r="AH11" i="9"/>
  <c r="AI53" i="9"/>
  <c r="AH55" i="9"/>
  <c r="AI50" i="9"/>
  <c r="AI65" i="9"/>
  <c r="AH67" i="9"/>
  <c r="AI18" i="9"/>
  <c r="AI34" i="9"/>
  <c r="AI21" i="9"/>
  <c r="AH23" i="9"/>
  <c r="W13" i="10"/>
  <c r="AI31" i="9"/>
  <c r="X13" i="10" s="1"/>
  <c r="AI37" i="9"/>
  <c r="AH39" i="9"/>
  <c r="AI49" i="9"/>
  <c r="AH51" i="9"/>
  <c r="W17" i="10"/>
  <c r="AI47" i="9"/>
  <c r="X17" i="10" s="1"/>
  <c r="N24" i="10"/>
  <c r="W23" i="10"/>
  <c r="AI70" i="9"/>
  <c r="X23" i="10" s="1"/>
  <c r="W9" i="10"/>
  <c r="AI15" i="9"/>
  <c r="X9" i="10" s="1"/>
  <c r="AI33" i="9"/>
  <c r="AH35" i="9"/>
  <c r="AI17" i="9"/>
  <c r="AH19" i="9"/>
  <c r="Y71" i="9"/>
  <c r="AI54" i="7"/>
  <c r="W9" i="8"/>
  <c r="AI15" i="7"/>
  <c r="X9" i="8" s="1"/>
  <c r="W23" i="8"/>
  <c r="AI71" i="7"/>
  <c r="X23" i="8" s="1"/>
  <c r="AI25" i="7"/>
  <c r="AH27" i="7"/>
  <c r="AI51" i="7"/>
  <c r="X18" i="8" s="1"/>
  <c r="W18" i="8"/>
  <c r="AI67" i="7"/>
  <c r="X22" i="8" s="1"/>
  <c r="W22" i="8"/>
  <c r="AH55" i="7"/>
  <c r="W15" i="8"/>
  <c r="AI39" i="7"/>
  <c r="X15" i="8" s="1"/>
  <c r="W11" i="8"/>
  <c r="AI23" i="7"/>
  <c r="X11" i="8" s="1"/>
  <c r="AI19" i="7"/>
  <c r="X10" i="8" s="1"/>
  <c r="W10" i="8"/>
  <c r="AI41" i="7"/>
  <c r="AH43" i="7"/>
  <c r="AI57" i="7"/>
  <c r="AH59" i="7"/>
  <c r="U72" i="7"/>
  <c r="AI9" i="7"/>
  <c r="AH11" i="7"/>
  <c r="J24" i="8"/>
  <c r="W17" i="8"/>
  <c r="AI47" i="7"/>
  <c r="X17" i="8" s="1"/>
  <c r="AI63" i="7"/>
  <c r="X21" i="8" s="1"/>
  <c r="W21" i="8"/>
  <c r="AI35" i="7"/>
  <c r="X14" i="8" s="1"/>
  <c r="W14" i="8"/>
  <c r="W13" i="8"/>
  <c r="AI31" i="7"/>
  <c r="X13" i="8" s="1"/>
  <c r="AH55" i="3"/>
  <c r="W19" i="4" s="1"/>
  <c r="V24" i="4"/>
  <c r="J24" i="4"/>
  <c r="AH59" i="3"/>
  <c r="J24" i="6"/>
  <c r="V8" i="6"/>
  <c r="V24" i="6" s="1"/>
  <c r="N24" i="4"/>
  <c r="AH55" i="5"/>
  <c r="AI55" i="5" s="1"/>
  <c r="X19" i="6" s="1"/>
  <c r="R24" i="4"/>
  <c r="AH67" i="5"/>
  <c r="W22" i="6" s="1"/>
  <c r="R24" i="6"/>
  <c r="AC71" i="5"/>
  <c r="AH15" i="5"/>
  <c r="AI13" i="5"/>
  <c r="AH11" i="5"/>
  <c r="AI9" i="5"/>
  <c r="AH35" i="5"/>
  <c r="AI33" i="5"/>
  <c r="W19" i="6"/>
  <c r="AI69" i="5"/>
  <c r="AH70" i="5"/>
  <c r="W13" i="6"/>
  <c r="AI31" i="5"/>
  <c r="X13" i="6" s="1"/>
  <c r="AI41" i="5"/>
  <c r="AH43" i="5"/>
  <c r="AI67" i="5"/>
  <c r="X22" i="6" s="1"/>
  <c r="W20" i="6"/>
  <c r="AI59" i="5"/>
  <c r="X20" i="6" s="1"/>
  <c r="AI62" i="5"/>
  <c r="AH63" i="5"/>
  <c r="N24" i="6"/>
  <c r="U71" i="5"/>
  <c r="AH19" i="5"/>
  <c r="AI17" i="5"/>
  <c r="Y71" i="5"/>
  <c r="AI25" i="5"/>
  <c r="AH27" i="5"/>
  <c r="AI66" i="5"/>
  <c r="AI51" i="5"/>
  <c r="X18" i="6" s="1"/>
  <c r="W18" i="6"/>
  <c r="AH47" i="5"/>
  <c r="AI45" i="5"/>
  <c r="AI38" i="5"/>
  <c r="AI18" i="5"/>
  <c r="AI21" i="5"/>
  <c r="AH23" i="5"/>
  <c r="AI37" i="5"/>
  <c r="AH39" i="5"/>
  <c r="AI62" i="3"/>
  <c r="AH35" i="3"/>
  <c r="AI33" i="3"/>
  <c r="AH19" i="3"/>
  <c r="AI17" i="3"/>
  <c r="U71" i="3"/>
  <c r="AH43" i="3"/>
  <c r="AI41" i="3"/>
  <c r="AH11" i="3"/>
  <c r="AI9" i="3"/>
  <c r="AH51" i="3"/>
  <c r="AI49" i="3"/>
  <c r="AI66" i="3"/>
  <c r="AI34" i="3"/>
  <c r="AI37" i="3"/>
  <c r="AH39" i="3"/>
  <c r="AI30" i="3"/>
  <c r="AI21" i="3"/>
  <c r="AH23" i="3"/>
  <c r="AH31" i="3"/>
  <c r="AI29" i="3"/>
  <c r="AG71" i="3"/>
  <c r="AH15" i="3"/>
  <c r="AI13" i="3"/>
  <c r="AI65" i="3"/>
  <c r="AH67" i="3"/>
  <c r="Y71" i="3"/>
  <c r="AH47" i="3"/>
  <c r="AI45" i="3"/>
  <c r="W21" i="4"/>
  <c r="AI63" i="3"/>
  <c r="X21" i="4" s="1"/>
  <c r="AI18" i="3"/>
  <c r="AC71" i="3"/>
  <c r="W23" i="4"/>
  <c r="AH27" i="3"/>
  <c r="AI25" i="3"/>
  <c r="AI193" i="28" l="1"/>
  <c r="AI245" i="26"/>
  <c r="X18" i="27" s="1"/>
  <c r="AH229" i="23"/>
  <c r="AI599" i="19"/>
  <c r="X24" i="20" s="1"/>
  <c r="AJ594" i="19"/>
  <c r="AJ50" i="26"/>
  <c r="AI32" i="26"/>
  <c r="X10" i="27" s="1"/>
  <c r="W15" i="27"/>
  <c r="W14" i="24"/>
  <c r="W18" i="24"/>
  <c r="AI78" i="23"/>
  <c r="X13" i="24" s="1"/>
  <c r="W21" i="24"/>
  <c r="AI225" i="23"/>
  <c r="X23" i="24" s="1"/>
  <c r="AI165" i="23"/>
  <c r="X17" i="24" s="1"/>
  <c r="AI19" i="23"/>
  <c r="X10" i="24" s="1"/>
  <c r="X20" i="24"/>
  <c r="W24" i="24"/>
  <c r="AI173" i="23"/>
  <c r="X19" i="24" s="1"/>
  <c r="W13" i="22"/>
  <c r="W23" i="22"/>
  <c r="W17" i="22"/>
  <c r="AI23" i="21"/>
  <c r="X10" i="22" s="1"/>
  <c r="W20" i="22"/>
  <c r="AI81" i="19"/>
  <c r="X11" i="20" s="1"/>
  <c r="AI71" i="13"/>
  <c r="X23" i="14" s="1"/>
  <c r="W24" i="20"/>
  <c r="AI356" i="26"/>
  <c r="X22" i="27" s="1"/>
  <c r="X15" i="27"/>
  <c r="W14" i="27"/>
  <c r="W21" i="27"/>
  <c r="W9" i="27"/>
  <c r="AI107" i="26"/>
  <c r="X13" i="27" s="1"/>
  <c r="W17" i="27"/>
  <c r="AI251" i="26"/>
  <c r="X19" i="27" s="1"/>
  <c r="W18" i="27"/>
  <c r="X11" i="27"/>
  <c r="W10" i="27"/>
  <c r="AI364" i="26"/>
  <c r="X24" i="27" s="1"/>
  <c r="AI595" i="19"/>
  <c r="X23" i="20" s="1"/>
  <c r="W21" i="20"/>
  <c r="W10" i="20"/>
  <c r="X15" i="20"/>
  <c r="W14" i="20"/>
  <c r="W19" i="20"/>
  <c r="W18" i="20"/>
  <c r="AI423" i="19"/>
  <c r="X17" i="20" s="1"/>
  <c r="AI18" i="21"/>
  <c r="X9" i="22" s="1"/>
  <c r="W10" i="14"/>
  <c r="AI70" i="11"/>
  <c r="X23" i="12" s="1"/>
  <c r="W11" i="31"/>
  <c r="AI23" i="30"/>
  <c r="X11" i="31" s="1"/>
  <c r="W16" i="31"/>
  <c r="AI43" i="30"/>
  <c r="X16" i="31" s="1"/>
  <c r="W15" i="31"/>
  <c r="AI39" i="30"/>
  <c r="X15" i="31" s="1"/>
  <c r="W19" i="31"/>
  <c r="AI55" i="30"/>
  <c r="X19" i="31" s="1"/>
  <c r="W12" i="31"/>
  <c r="AI27" i="30"/>
  <c r="X12" i="31" s="1"/>
  <c r="W8" i="31"/>
  <c r="AH71" i="30"/>
  <c r="AJ55" i="30" s="1"/>
  <c r="Y19" i="31" s="1"/>
  <c r="AJ11" i="30"/>
  <c r="Y8" i="31" s="1"/>
  <c r="AI11" i="30"/>
  <c r="X8" i="31" s="1"/>
  <c r="W20" i="31"/>
  <c r="AI59" i="30"/>
  <c r="X20" i="31" s="1"/>
  <c r="W20" i="29"/>
  <c r="AI165" i="28"/>
  <c r="X20" i="29" s="1"/>
  <c r="W12" i="29"/>
  <c r="AI49" i="28"/>
  <c r="X12" i="29" s="1"/>
  <c r="W8" i="29"/>
  <c r="AH198" i="28"/>
  <c r="AJ193" i="28" s="1"/>
  <c r="AI11" i="28"/>
  <c r="X8" i="29" s="1"/>
  <c r="W16" i="29"/>
  <c r="AI136" i="28"/>
  <c r="X16" i="29" s="1"/>
  <c r="W16" i="27"/>
  <c r="AI208" i="26"/>
  <c r="X16" i="27" s="1"/>
  <c r="W12" i="27"/>
  <c r="X12" i="27"/>
  <c r="W8" i="27"/>
  <c r="AI14" i="26"/>
  <c r="X8" i="27" s="1"/>
  <c r="W20" i="27"/>
  <c r="AI266" i="26"/>
  <c r="X20" i="27" s="1"/>
  <c r="W12" i="24"/>
  <c r="AI56" i="23"/>
  <c r="X12" i="24" s="1"/>
  <c r="W15" i="24"/>
  <c r="AI125" i="23"/>
  <c r="X15" i="24" s="1"/>
  <c r="W8" i="24"/>
  <c r="AJ168" i="23"/>
  <c r="X8" i="24"/>
  <c r="W11" i="24"/>
  <c r="AI36" i="23"/>
  <c r="X11" i="24" s="1"/>
  <c r="W16" i="24"/>
  <c r="AI155" i="23"/>
  <c r="X16" i="24" s="1"/>
  <c r="W19" i="22"/>
  <c r="AI79" i="21"/>
  <c r="X19" i="22" s="1"/>
  <c r="W15" i="22"/>
  <c r="AI62" i="21"/>
  <c r="X15" i="22" s="1"/>
  <c r="W24" i="22"/>
  <c r="AI110" i="21"/>
  <c r="X24" i="22" s="1"/>
  <c r="AI76" i="21"/>
  <c r="X18" i="22" s="1"/>
  <c r="W18" i="22"/>
  <c r="W16" i="22"/>
  <c r="AI67" i="21"/>
  <c r="X16" i="22" s="1"/>
  <c r="W12" i="22"/>
  <c r="AI43" i="21"/>
  <c r="X12" i="22" s="1"/>
  <c r="W11" i="22"/>
  <c r="AI28" i="21"/>
  <c r="X11" i="22" s="1"/>
  <c r="W8" i="22"/>
  <c r="AI11" i="21"/>
  <c r="X8" i="22" s="1"/>
  <c r="W9" i="20"/>
  <c r="AI32" i="19"/>
  <c r="X9" i="20" s="1"/>
  <c r="W20" i="20"/>
  <c r="AI469" i="19"/>
  <c r="X20" i="20" s="1"/>
  <c r="W12" i="20"/>
  <c r="X12" i="20"/>
  <c r="W13" i="20"/>
  <c r="AI182" i="19"/>
  <c r="X13" i="20" s="1"/>
  <c r="W16" i="20"/>
  <c r="AI368" i="19"/>
  <c r="X16" i="20" s="1"/>
  <c r="W8" i="20"/>
  <c r="AJ556" i="19"/>
  <c r="AI20" i="19"/>
  <c r="X8" i="20" s="1"/>
  <c r="W23" i="18"/>
  <c r="AI70" i="17"/>
  <c r="X23" i="18" s="1"/>
  <c r="W20" i="18"/>
  <c r="AI59" i="17"/>
  <c r="X20" i="18" s="1"/>
  <c r="W12" i="18"/>
  <c r="AI27" i="17"/>
  <c r="X12" i="18" s="1"/>
  <c r="AI67" i="17"/>
  <c r="X22" i="18" s="1"/>
  <c r="W22" i="18"/>
  <c r="W11" i="18"/>
  <c r="AI23" i="17"/>
  <c r="X11" i="18" s="1"/>
  <c r="W16" i="18"/>
  <c r="AI43" i="17"/>
  <c r="X16" i="18" s="1"/>
  <c r="W15" i="18"/>
  <c r="AI39" i="17"/>
  <c r="X15" i="18" s="1"/>
  <c r="W19" i="18"/>
  <c r="AI55" i="17"/>
  <c r="X19" i="18" s="1"/>
  <c r="W8" i="18"/>
  <c r="AH71" i="17"/>
  <c r="AJ39" i="17" s="1"/>
  <c r="Y15" i="18" s="1"/>
  <c r="AI11" i="17"/>
  <c r="X8" i="18" s="1"/>
  <c r="W19" i="16"/>
  <c r="AI259" i="15"/>
  <c r="X19" i="16" s="1"/>
  <c r="AI349" i="15"/>
  <c r="X22" i="16" s="1"/>
  <c r="W22" i="16"/>
  <c r="AI256" i="15"/>
  <c r="X18" i="16" s="1"/>
  <c r="W18" i="16"/>
  <c r="W15" i="16"/>
  <c r="AI186" i="15"/>
  <c r="X15" i="16" s="1"/>
  <c r="W11" i="16"/>
  <c r="AI44" i="15"/>
  <c r="X11" i="16" s="1"/>
  <c r="W16" i="16"/>
  <c r="AI219" i="15"/>
  <c r="X16" i="16" s="1"/>
  <c r="W23" i="16"/>
  <c r="AI353" i="15"/>
  <c r="X23" i="16" s="1"/>
  <c r="W20" i="14"/>
  <c r="AI58" i="13"/>
  <c r="X20" i="14" s="1"/>
  <c r="W12" i="14"/>
  <c r="AI27" i="13"/>
  <c r="X12" i="14" s="1"/>
  <c r="W16" i="14"/>
  <c r="AI42" i="13"/>
  <c r="X16" i="14" s="1"/>
  <c r="W8" i="14"/>
  <c r="AH72" i="13"/>
  <c r="AI11" i="13"/>
  <c r="X8" i="14" s="1"/>
  <c r="W20" i="12"/>
  <c r="AI59" i="11"/>
  <c r="X20" i="12" s="1"/>
  <c r="W16" i="12"/>
  <c r="AI43" i="11"/>
  <c r="X16" i="12" s="1"/>
  <c r="W9" i="12"/>
  <c r="AI15" i="11"/>
  <c r="X9" i="12" s="1"/>
  <c r="W13" i="12"/>
  <c r="AI31" i="11"/>
  <c r="X13" i="12" s="1"/>
  <c r="W8" i="12"/>
  <c r="AH71" i="11"/>
  <c r="AJ15" i="11" s="1"/>
  <c r="Y9" i="12" s="1"/>
  <c r="AI11" i="11"/>
  <c r="X8" i="12" s="1"/>
  <c r="W17" i="12"/>
  <c r="AI47" i="11"/>
  <c r="X17" i="12" s="1"/>
  <c r="W12" i="12"/>
  <c r="AI27" i="11"/>
  <c r="X12" i="12" s="1"/>
  <c r="W19" i="12"/>
  <c r="AI55" i="11"/>
  <c r="X19" i="12" s="1"/>
  <c r="AI67" i="9"/>
  <c r="X22" i="10" s="1"/>
  <c r="W22" i="10"/>
  <c r="W8" i="10"/>
  <c r="AI11" i="9"/>
  <c r="X8" i="10" s="1"/>
  <c r="AH71" i="9"/>
  <c r="AJ67" i="9" s="1"/>
  <c r="Y22" i="10" s="1"/>
  <c r="AI63" i="9"/>
  <c r="X21" i="10" s="1"/>
  <c r="W21" i="10"/>
  <c r="AI19" i="9"/>
  <c r="X10" i="10" s="1"/>
  <c r="W10" i="10"/>
  <c r="AI51" i="9"/>
  <c r="X18" i="10" s="1"/>
  <c r="W18" i="10"/>
  <c r="W11" i="10"/>
  <c r="AI23" i="9"/>
  <c r="X11" i="10" s="1"/>
  <c r="W15" i="10"/>
  <c r="AI39" i="9"/>
  <c r="X15" i="10" s="1"/>
  <c r="AI35" i="9"/>
  <c r="X14" i="10" s="1"/>
  <c r="W14" i="10"/>
  <c r="W12" i="10"/>
  <c r="AI27" i="9"/>
  <c r="X12" i="10" s="1"/>
  <c r="W19" i="10"/>
  <c r="AI55" i="9"/>
  <c r="X19" i="10" s="1"/>
  <c r="W19" i="8"/>
  <c r="AI55" i="7"/>
  <c r="X19" i="8" s="1"/>
  <c r="W20" i="8"/>
  <c r="AI59" i="7"/>
  <c r="X20" i="8" s="1"/>
  <c r="W12" i="8"/>
  <c r="AI27" i="7"/>
  <c r="X12" i="8" s="1"/>
  <c r="W16" i="8"/>
  <c r="AI43" i="7"/>
  <c r="X16" i="8" s="1"/>
  <c r="W8" i="8"/>
  <c r="AH72" i="7"/>
  <c r="AJ27" i="7" s="1"/>
  <c r="Y12" i="8" s="1"/>
  <c r="AJ11" i="7"/>
  <c r="Y8" i="8" s="1"/>
  <c r="AI11" i="7"/>
  <c r="X8" i="8" s="1"/>
  <c r="AI55" i="3"/>
  <c r="X19" i="4" s="1"/>
  <c r="W20" i="4"/>
  <c r="AI59" i="3"/>
  <c r="X20" i="4" s="1"/>
  <c r="W8" i="6"/>
  <c r="AI11" i="5"/>
  <c r="X8" i="6" s="1"/>
  <c r="AH71" i="5"/>
  <c r="AJ35" i="5" s="1"/>
  <c r="Y14" i="6" s="1"/>
  <c r="W12" i="6"/>
  <c r="AI27" i="5"/>
  <c r="X12" i="6" s="1"/>
  <c r="W11" i="6"/>
  <c r="AI23" i="5"/>
  <c r="X11" i="6" s="1"/>
  <c r="W17" i="6"/>
  <c r="AI47" i="5"/>
  <c r="X17" i="6" s="1"/>
  <c r="W21" i="6"/>
  <c r="AI63" i="5"/>
  <c r="X21" i="6" s="1"/>
  <c r="W23" i="6"/>
  <c r="AI70" i="5"/>
  <c r="X23" i="6" s="1"/>
  <c r="AI35" i="5"/>
  <c r="X14" i="6" s="1"/>
  <c r="W14" i="6"/>
  <c r="W16" i="6"/>
  <c r="AI43" i="5"/>
  <c r="X16" i="6" s="1"/>
  <c r="W15" i="6"/>
  <c r="AI39" i="5"/>
  <c r="X15" i="6" s="1"/>
  <c r="AI19" i="5"/>
  <c r="X10" i="6" s="1"/>
  <c r="W10" i="6"/>
  <c r="W9" i="6"/>
  <c r="AI15" i="5"/>
  <c r="X9" i="6" s="1"/>
  <c r="W11" i="4"/>
  <c r="AI23" i="3"/>
  <c r="X11" i="4" s="1"/>
  <c r="W8" i="4"/>
  <c r="AH71" i="3"/>
  <c r="AJ11" i="3" s="1"/>
  <c r="Y8" i="4" s="1"/>
  <c r="AI11" i="3"/>
  <c r="X8" i="4" s="1"/>
  <c r="W17" i="4"/>
  <c r="AI47" i="3"/>
  <c r="X17" i="4" s="1"/>
  <c r="W9" i="4"/>
  <c r="AI15" i="3"/>
  <c r="X9" i="4" s="1"/>
  <c r="W16" i="4"/>
  <c r="AI43" i="3"/>
  <c r="X16" i="4" s="1"/>
  <c r="AI19" i="3"/>
  <c r="X10" i="4" s="1"/>
  <c r="W10" i="4"/>
  <c r="W15" i="4"/>
  <c r="AI39" i="3"/>
  <c r="X15" i="4" s="1"/>
  <c r="W13" i="4"/>
  <c r="AI31" i="3"/>
  <c r="X13" i="4" s="1"/>
  <c r="AI51" i="3"/>
  <c r="X18" i="4" s="1"/>
  <c r="W18" i="4"/>
  <c r="AI35" i="3"/>
  <c r="X14" i="4" s="1"/>
  <c r="W14" i="4"/>
  <c r="W12" i="4"/>
  <c r="AI27" i="3"/>
  <c r="X12" i="4" s="1"/>
  <c r="AI67" i="3"/>
  <c r="X22" i="4" s="1"/>
  <c r="W22" i="4"/>
  <c r="W25" i="27" l="1"/>
  <c r="X22" i="29"/>
  <c r="AJ189" i="28"/>
  <c r="AJ190" i="28"/>
  <c r="AJ191" i="28"/>
  <c r="AJ192" i="28"/>
  <c r="AJ169" i="28"/>
  <c r="AJ170" i="28"/>
  <c r="AJ171" i="28"/>
  <c r="AJ172" i="28"/>
  <c r="AJ173" i="28"/>
  <c r="AJ174" i="28"/>
  <c r="AJ175" i="28"/>
  <c r="AJ176" i="28"/>
  <c r="AJ177" i="28"/>
  <c r="AJ178" i="28"/>
  <c r="AJ179" i="28"/>
  <c r="AJ180" i="28"/>
  <c r="AJ181" i="28"/>
  <c r="AJ182" i="28"/>
  <c r="AJ183" i="28"/>
  <c r="AJ184" i="28"/>
  <c r="AJ185" i="28"/>
  <c r="AJ150" i="28"/>
  <c r="AJ159" i="28"/>
  <c r="AJ160" i="28"/>
  <c r="AJ161" i="28"/>
  <c r="AJ162" i="28"/>
  <c r="AJ163" i="28"/>
  <c r="AJ164" i="28"/>
  <c r="AJ118" i="28"/>
  <c r="AJ119" i="28"/>
  <c r="AJ120" i="28"/>
  <c r="AJ121" i="28"/>
  <c r="AJ122" i="28"/>
  <c r="AJ123" i="28"/>
  <c r="AJ124" i="28"/>
  <c r="AJ125" i="28"/>
  <c r="AJ126" i="28"/>
  <c r="AJ127" i="28"/>
  <c r="AJ128" i="28"/>
  <c r="AJ129" i="28"/>
  <c r="AJ130" i="28"/>
  <c r="AJ131" i="28"/>
  <c r="AJ132" i="28"/>
  <c r="AJ133" i="28"/>
  <c r="AJ134" i="28"/>
  <c r="AJ135" i="28"/>
  <c r="AJ104" i="28"/>
  <c r="AJ105" i="28"/>
  <c r="AJ106" i="28"/>
  <c r="AJ107" i="28"/>
  <c r="AJ108" i="28"/>
  <c r="AJ109" i="28"/>
  <c r="AJ110" i="28"/>
  <c r="AJ111" i="28"/>
  <c r="AJ112" i="28"/>
  <c r="AJ113" i="28"/>
  <c r="AJ99" i="28"/>
  <c r="AJ98" i="28"/>
  <c r="AJ97" i="28"/>
  <c r="AJ96" i="28"/>
  <c r="AJ95" i="28"/>
  <c r="AJ94" i="28"/>
  <c r="AJ93" i="28"/>
  <c r="AJ92" i="28"/>
  <c r="AJ91" i="28"/>
  <c r="AJ90" i="28"/>
  <c r="AJ89" i="28"/>
  <c r="AJ88" i="28"/>
  <c r="AJ87" i="28"/>
  <c r="AJ86" i="28"/>
  <c r="AJ85" i="28"/>
  <c r="AJ84" i="28"/>
  <c r="AJ83" i="28"/>
  <c r="AJ82" i="28"/>
  <c r="AJ81" i="28"/>
  <c r="AJ80" i="28"/>
  <c r="AJ53" i="28"/>
  <c r="AJ54" i="28"/>
  <c r="AJ55" i="28"/>
  <c r="AJ56" i="28"/>
  <c r="AJ57" i="28"/>
  <c r="AJ58" i="28"/>
  <c r="AJ59" i="28"/>
  <c r="AJ60" i="28"/>
  <c r="AJ61" i="28"/>
  <c r="AJ62" i="28"/>
  <c r="AJ63" i="28"/>
  <c r="AJ64" i="28"/>
  <c r="AJ65" i="28"/>
  <c r="AJ66" i="28"/>
  <c r="AJ67" i="28"/>
  <c r="AJ68" i="28"/>
  <c r="AJ69" i="28"/>
  <c r="AJ70" i="28"/>
  <c r="AJ71" i="28"/>
  <c r="AJ72" i="28"/>
  <c r="AJ73" i="28"/>
  <c r="AJ74" i="28"/>
  <c r="AJ75" i="28"/>
  <c r="AJ348" i="26"/>
  <c r="AJ349" i="26"/>
  <c r="AJ350" i="26"/>
  <c r="AJ351" i="26"/>
  <c r="AJ352" i="26"/>
  <c r="AJ353" i="26"/>
  <c r="AJ354" i="26"/>
  <c r="AJ355" i="26"/>
  <c r="AJ335" i="26"/>
  <c r="AJ336" i="26"/>
  <c r="AJ337" i="26"/>
  <c r="AJ338" i="26"/>
  <c r="AJ339" i="26"/>
  <c r="AJ340" i="26"/>
  <c r="AJ341" i="26"/>
  <c r="AJ342" i="26"/>
  <c r="AJ343" i="26"/>
  <c r="AJ344" i="26"/>
  <c r="AJ345" i="26"/>
  <c r="AJ346" i="26"/>
  <c r="AJ347" i="26"/>
  <c r="AJ293" i="26"/>
  <c r="AJ294" i="26"/>
  <c r="AJ284" i="26"/>
  <c r="AJ285" i="26"/>
  <c r="AJ286" i="26"/>
  <c r="AJ287" i="26"/>
  <c r="AJ288" i="26"/>
  <c r="AJ289" i="26"/>
  <c r="AJ290" i="26"/>
  <c r="AJ291" i="26"/>
  <c r="AJ292" i="26"/>
  <c r="AJ275" i="26"/>
  <c r="AJ276" i="26"/>
  <c r="AJ277" i="26"/>
  <c r="AJ278" i="26"/>
  <c r="AJ279" i="26"/>
  <c r="AJ280" i="26"/>
  <c r="AJ281" i="26"/>
  <c r="AJ282" i="26"/>
  <c r="AJ283" i="26"/>
  <c r="AJ274" i="26"/>
  <c r="AJ295" i="26"/>
  <c r="AJ271" i="26"/>
  <c r="AJ272" i="26"/>
  <c r="AJ259" i="26"/>
  <c r="AJ260" i="26"/>
  <c r="AJ261" i="26"/>
  <c r="AJ262" i="26"/>
  <c r="AJ263" i="26"/>
  <c r="AJ264" i="26"/>
  <c r="AJ265" i="26"/>
  <c r="AJ235" i="26"/>
  <c r="AJ241" i="26"/>
  <c r="AJ242" i="26"/>
  <c r="AJ243" i="26"/>
  <c r="AJ244" i="26"/>
  <c r="AJ245" i="26"/>
  <c r="AJ226" i="26"/>
  <c r="AJ227" i="26"/>
  <c r="AJ228" i="26"/>
  <c r="AJ229" i="26"/>
  <c r="AJ230" i="26"/>
  <c r="AJ231" i="26"/>
  <c r="AJ232" i="26"/>
  <c r="AJ233" i="26"/>
  <c r="AJ234" i="26"/>
  <c r="AJ212" i="26"/>
  <c r="AJ213" i="26"/>
  <c r="AJ214" i="26"/>
  <c r="AJ215" i="26"/>
  <c r="AJ216" i="26"/>
  <c r="AJ217" i="26"/>
  <c r="AJ218" i="26"/>
  <c r="AJ219" i="26"/>
  <c r="AJ220" i="26"/>
  <c r="AJ221" i="26"/>
  <c r="AJ222" i="26"/>
  <c r="AJ223" i="26"/>
  <c r="AJ224" i="26"/>
  <c r="AJ225" i="26"/>
  <c r="AJ186" i="26"/>
  <c r="AJ187" i="26"/>
  <c r="AJ188" i="26"/>
  <c r="AJ189" i="26"/>
  <c r="AJ190" i="26"/>
  <c r="AJ191" i="26"/>
  <c r="AJ192" i="26"/>
  <c r="AJ193" i="26"/>
  <c r="AJ194" i="26"/>
  <c r="AJ195" i="26"/>
  <c r="AJ196" i="26"/>
  <c r="AJ197" i="26"/>
  <c r="AJ198" i="26"/>
  <c r="AJ199" i="26"/>
  <c r="AJ200" i="26"/>
  <c r="AJ201" i="26"/>
  <c r="AJ202" i="26"/>
  <c r="AJ203" i="26"/>
  <c r="AJ204" i="26"/>
  <c r="AJ205" i="26"/>
  <c r="AJ206" i="26"/>
  <c r="AJ207" i="26"/>
  <c r="AJ180" i="26"/>
  <c r="AJ181" i="26"/>
  <c r="AJ182" i="26"/>
  <c r="AJ183" i="26"/>
  <c r="AJ184" i="26"/>
  <c r="AJ185" i="26"/>
  <c r="AJ177" i="26"/>
  <c r="AJ178" i="26"/>
  <c r="AJ179" i="26"/>
  <c r="AJ104" i="26"/>
  <c r="AJ105" i="26"/>
  <c r="AJ106" i="26"/>
  <c r="AJ25" i="26"/>
  <c r="AJ26" i="26"/>
  <c r="AJ27" i="26"/>
  <c r="AJ28" i="26"/>
  <c r="AJ29" i="26"/>
  <c r="AJ30" i="26"/>
  <c r="AJ31" i="26"/>
  <c r="AJ212" i="23"/>
  <c r="Y22" i="24" s="1"/>
  <c r="AJ215" i="23"/>
  <c r="AJ216" i="23"/>
  <c r="AJ217" i="23"/>
  <c r="AJ218" i="23"/>
  <c r="AJ219" i="23"/>
  <c r="AJ220" i="23"/>
  <c r="AJ221" i="23"/>
  <c r="AJ222" i="23"/>
  <c r="AJ223" i="23"/>
  <c r="AJ224" i="23"/>
  <c r="AJ193" i="23"/>
  <c r="AJ194" i="23"/>
  <c r="AJ195" i="23"/>
  <c r="AJ196" i="23"/>
  <c r="AJ197" i="23"/>
  <c r="AJ198" i="23"/>
  <c r="AJ199" i="23"/>
  <c r="AJ200" i="23"/>
  <c r="AJ201" i="23"/>
  <c r="AJ202" i="23"/>
  <c r="AJ203" i="23"/>
  <c r="AJ204" i="23"/>
  <c r="AJ205" i="23"/>
  <c r="AJ206" i="23"/>
  <c r="AJ207" i="23"/>
  <c r="AJ208" i="23"/>
  <c r="AJ209" i="23"/>
  <c r="AJ210" i="23"/>
  <c r="AJ211" i="23"/>
  <c r="AJ192" i="23"/>
  <c r="AJ182" i="23"/>
  <c r="AJ181" i="23"/>
  <c r="AJ180" i="23"/>
  <c r="AJ179" i="23"/>
  <c r="AJ178" i="23"/>
  <c r="AJ177" i="23"/>
  <c r="AJ176" i="23"/>
  <c r="AJ183" i="23"/>
  <c r="AJ184" i="23"/>
  <c r="AJ185" i="23"/>
  <c r="AJ158" i="23"/>
  <c r="AJ159" i="23"/>
  <c r="AJ160" i="23"/>
  <c r="AJ161" i="23"/>
  <c r="AJ162" i="23"/>
  <c r="AJ163" i="23"/>
  <c r="AJ164" i="23"/>
  <c r="AJ128" i="23"/>
  <c r="AJ129" i="23"/>
  <c r="AJ130" i="23"/>
  <c r="AJ131" i="23"/>
  <c r="AJ132" i="23"/>
  <c r="AJ133" i="23"/>
  <c r="AJ134" i="23"/>
  <c r="AJ135" i="23"/>
  <c r="AJ136" i="23"/>
  <c r="AJ137" i="23"/>
  <c r="AJ138" i="23"/>
  <c r="AJ139" i="23"/>
  <c r="AJ140" i="23"/>
  <c r="AJ141" i="23"/>
  <c r="AJ142" i="23"/>
  <c r="AJ143" i="23"/>
  <c r="AJ144" i="23"/>
  <c r="AJ145" i="23"/>
  <c r="AJ146" i="23"/>
  <c r="AJ147" i="23"/>
  <c r="AJ148" i="23"/>
  <c r="AJ149" i="23"/>
  <c r="AJ150" i="23"/>
  <c r="AJ151" i="23"/>
  <c r="AJ152" i="23"/>
  <c r="AJ153" i="23"/>
  <c r="AJ154" i="23"/>
  <c r="AJ59" i="23"/>
  <c r="AJ60" i="23"/>
  <c r="AJ61" i="23"/>
  <c r="AJ62" i="23"/>
  <c r="AJ63" i="23"/>
  <c r="AJ64" i="23"/>
  <c r="AJ65" i="23"/>
  <c r="AJ66" i="23"/>
  <c r="AJ67" i="23"/>
  <c r="AJ68" i="23"/>
  <c r="AJ69" i="23"/>
  <c r="AJ70" i="23"/>
  <c r="AJ71" i="23"/>
  <c r="AJ72" i="23"/>
  <c r="AJ73" i="23"/>
  <c r="AJ74" i="23"/>
  <c r="AJ75" i="23"/>
  <c r="AJ76" i="23"/>
  <c r="AJ77" i="23"/>
  <c r="AJ101" i="21"/>
  <c r="AJ102" i="21"/>
  <c r="AJ103" i="21"/>
  <c r="AJ104" i="21"/>
  <c r="AJ105" i="21"/>
  <c r="AJ93" i="21"/>
  <c r="AJ94" i="21"/>
  <c r="AJ95" i="21"/>
  <c r="AJ96" i="21"/>
  <c r="AJ97" i="21"/>
  <c r="AJ98" i="21"/>
  <c r="AJ99" i="21"/>
  <c r="AJ100" i="21"/>
  <c r="AJ85" i="21"/>
  <c r="AJ89" i="21"/>
  <c r="AJ70" i="21"/>
  <c r="AJ71" i="21"/>
  <c r="AJ72" i="21"/>
  <c r="AJ65" i="21"/>
  <c r="AJ66" i="21"/>
  <c r="AJ56" i="21"/>
  <c r="AJ57" i="21"/>
  <c r="AJ58" i="21"/>
  <c r="AJ59" i="21"/>
  <c r="AJ60" i="21"/>
  <c r="AJ61" i="21"/>
  <c r="AJ51" i="21"/>
  <c r="AJ52" i="21"/>
  <c r="AJ46" i="21"/>
  <c r="AJ47" i="21"/>
  <c r="AJ588" i="19"/>
  <c r="AJ589" i="19"/>
  <c r="AJ590" i="19"/>
  <c r="AJ591" i="19"/>
  <c r="AJ592" i="19"/>
  <c r="AJ593" i="19"/>
  <c r="AJ583" i="19"/>
  <c r="AJ584" i="19"/>
  <c r="AJ585" i="19"/>
  <c r="AJ586" i="19"/>
  <c r="AJ587" i="19"/>
  <c r="AJ577" i="19"/>
  <c r="AJ578" i="19"/>
  <c r="AJ579" i="19"/>
  <c r="AJ580" i="19"/>
  <c r="AJ581" i="19"/>
  <c r="AJ582" i="19"/>
  <c r="AJ557" i="19"/>
  <c r="AJ558" i="19"/>
  <c r="AJ559" i="19"/>
  <c r="AJ560" i="19"/>
  <c r="AJ561" i="19"/>
  <c r="AJ562" i="19"/>
  <c r="AJ563" i="19"/>
  <c r="AJ564" i="19"/>
  <c r="AJ565" i="19"/>
  <c r="AJ566" i="19"/>
  <c r="AJ567" i="19"/>
  <c r="AJ568" i="19"/>
  <c r="AJ569" i="19"/>
  <c r="AJ570" i="19"/>
  <c r="AJ571" i="19"/>
  <c r="AJ572" i="19"/>
  <c r="AJ573" i="19"/>
  <c r="AJ574" i="19"/>
  <c r="AJ575" i="19"/>
  <c r="AJ576" i="19"/>
  <c r="AJ472" i="19"/>
  <c r="AJ473" i="19"/>
  <c r="AJ474" i="19"/>
  <c r="AJ475" i="19"/>
  <c r="AJ476" i="19"/>
  <c r="AJ467" i="19"/>
  <c r="AJ468" i="19"/>
  <c r="AJ457" i="19"/>
  <c r="AJ458" i="19"/>
  <c r="AJ459" i="19"/>
  <c r="AJ460" i="19"/>
  <c r="AJ461" i="19"/>
  <c r="AJ462" i="19"/>
  <c r="AJ463" i="19"/>
  <c r="AJ464" i="19"/>
  <c r="AJ465" i="19"/>
  <c r="AJ466" i="19"/>
  <c r="AJ438" i="19"/>
  <c r="AJ442" i="19"/>
  <c r="AJ443" i="19"/>
  <c r="AJ444" i="19"/>
  <c r="AJ435" i="19"/>
  <c r="AJ436" i="19"/>
  <c r="AJ437" i="19"/>
  <c r="AJ432" i="19"/>
  <c r="AJ433" i="19"/>
  <c r="AJ434" i="19"/>
  <c r="AJ427" i="19"/>
  <c r="AJ428" i="19"/>
  <c r="AJ429" i="19"/>
  <c r="AJ430" i="19"/>
  <c r="AJ431" i="19"/>
  <c r="AJ420" i="19"/>
  <c r="AJ421" i="19"/>
  <c r="AJ422" i="19"/>
  <c r="AJ415" i="19"/>
  <c r="AJ416" i="19"/>
  <c r="AJ417" i="19"/>
  <c r="AJ418" i="19"/>
  <c r="AJ419" i="19"/>
  <c r="AJ371" i="19"/>
  <c r="AJ372" i="19"/>
  <c r="AJ373" i="19"/>
  <c r="AJ374" i="19"/>
  <c r="AJ375" i="19"/>
  <c r="AJ376" i="19"/>
  <c r="AJ377" i="19"/>
  <c r="AJ378" i="19"/>
  <c r="AJ379" i="19"/>
  <c r="AJ380" i="19"/>
  <c r="AJ381" i="19"/>
  <c r="AJ382" i="19"/>
  <c r="AJ383" i="19"/>
  <c r="AJ384" i="19"/>
  <c r="AJ385" i="19"/>
  <c r="AJ386" i="19"/>
  <c r="AJ387" i="19"/>
  <c r="AJ388" i="19"/>
  <c r="AJ389" i="19"/>
  <c r="AJ390" i="19"/>
  <c r="AJ391" i="19"/>
  <c r="AJ392" i="19"/>
  <c r="AJ393" i="19"/>
  <c r="AJ394" i="19"/>
  <c r="AJ395" i="19"/>
  <c r="AJ396" i="19"/>
  <c r="AJ397" i="19"/>
  <c r="AJ398" i="19"/>
  <c r="AJ399" i="19"/>
  <c r="AJ400" i="19"/>
  <c r="AJ401" i="19"/>
  <c r="AJ402" i="19"/>
  <c r="AJ403" i="19"/>
  <c r="AJ404" i="19"/>
  <c r="AJ405" i="19"/>
  <c r="AJ406" i="19"/>
  <c r="AJ407" i="19"/>
  <c r="AJ408" i="19"/>
  <c r="AJ409" i="19"/>
  <c r="AJ410" i="19"/>
  <c r="AJ411" i="19"/>
  <c r="AJ412" i="19"/>
  <c r="AJ413" i="19"/>
  <c r="AJ414" i="19"/>
  <c r="AJ308" i="19"/>
  <c r="AJ309" i="19"/>
  <c r="AJ310" i="19"/>
  <c r="AJ311" i="19"/>
  <c r="AJ312" i="19"/>
  <c r="AJ313" i="19"/>
  <c r="AJ314" i="19"/>
  <c r="AJ315" i="19"/>
  <c r="AJ316" i="19"/>
  <c r="AJ317" i="19"/>
  <c r="AJ318" i="19"/>
  <c r="AJ319" i="19"/>
  <c r="AJ320" i="19"/>
  <c r="AJ321" i="19"/>
  <c r="AJ322" i="19"/>
  <c r="AJ323" i="19"/>
  <c r="AJ324" i="19"/>
  <c r="AJ325" i="19"/>
  <c r="AJ326" i="19"/>
  <c r="AJ327" i="19"/>
  <c r="AJ328" i="19"/>
  <c r="AJ329" i="19"/>
  <c r="AJ330" i="19"/>
  <c r="AJ331" i="19"/>
  <c r="AJ332" i="19"/>
  <c r="AJ333" i="19"/>
  <c r="AJ334" i="19"/>
  <c r="AJ335" i="19"/>
  <c r="AJ336" i="19"/>
  <c r="AJ337" i="19"/>
  <c r="AJ338" i="19"/>
  <c r="AJ339" i="19"/>
  <c r="AJ340" i="19"/>
  <c r="AJ341" i="19"/>
  <c r="AJ342" i="19"/>
  <c r="AJ343" i="19"/>
  <c r="AJ344" i="19"/>
  <c r="AJ345" i="19"/>
  <c r="AJ346" i="19"/>
  <c r="AJ347" i="19"/>
  <c r="AJ348" i="19"/>
  <c r="AJ349" i="19"/>
  <c r="AJ350" i="19"/>
  <c r="AJ351" i="19"/>
  <c r="AJ352" i="19"/>
  <c r="AJ353" i="19"/>
  <c r="AJ354" i="19"/>
  <c r="AJ355" i="19"/>
  <c r="AJ356" i="19"/>
  <c r="AJ357" i="19"/>
  <c r="AJ358" i="19"/>
  <c r="AJ359" i="19"/>
  <c r="AJ360" i="19"/>
  <c r="AJ361" i="19"/>
  <c r="AJ362" i="19"/>
  <c r="AJ363" i="19"/>
  <c r="AJ364" i="19"/>
  <c r="AJ365" i="19"/>
  <c r="AJ366" i="19"/>
  <c r="AJ367" i="19"/>
  <c r="AJ303" i="19"/>
  <c r="AJ302" i="19"/>
  <c r="AJ295" i="19"/>
  <c r="AJ296" i="19"/>
  <c r="AJ297" i="19"/>
  <c r="AJ298" i="19"/>
  <c r="AJ299" i="19"/>
  <c r="AJ300" i="19"/>
  <c r="AJ301" i="19"/>
  <c r="AJ289" i="19"/>
  <c r="AJ290" i="19"/>
  <c r="AJ291" i="19"/>
  <c r="AJ292" i="19"/>
  <c r="AJ293" i="19"/>
  <c r="AJ294" i="19"/>
  <c r="AJ280" i="19"/>
  <c r="AJ281" i="19"/>
  <c r="AJ282" i="19"/>
  <c r="AJ283" i="19"/>
  <c r="AJ284" i="19"/>
  <c r="AJ285" i="19"/>
  <c r="AJ286" i="19"/>
  <c r="AJ287" i="19"/>
  <c r="AJ288" i="19"/>
  <c r="AJ275" i="19"/>
  <c r="AJ276" i="19"/>
  <c r="AJ277" i="19"/>
  <c r="AJ278" i="19"/>
  <c r="AJ279" i="19"/>
  <c r="AJ173" i="19"/>
  <c r="AJ174" i="19"/>
  <c r="AJ175" i="19"/>
  <c r="AJ176" i="19"/>
  <c r="AJ177" i="19"/>
  <c r="AJ178" i="19"/>
  <c r="AJ179" i="19"/>
  <c r="AJ180" i="19"/>
  <c r="AJ181" i="19"/>
  <c r="AJ140" i="19"/>
  <c r="AJ141" i="19"/>
  <c r="AJ142" i="19"/>
  <c r="AJ143" i="19"/>
  <c r="AJ144" i="19"/>
  <c r="AJ145" i="19"/>
  <c r="AJ146" i="19"/>
  <c r="AJ147" i="19"/>
  <c r="AJ148" i="19"/>
  <c r="AJ149" i="19"/>
  <c r="AJ150" i="19"/>
  <c r="AJ151" i="19"/>
  <c r="AJ152" i="19"/>
  <c r="AJ153" i="19"/>
  <c r="AJ154" i="19"/>
  <c r="AJ155" i="19"/>
  <c r="AJ156" i="19"/>
  <c r="AJ157" i="19"/>
  <c r="AJ158" i="19"/>
  <c r="AJ159" i="19"/>
  <c r="AJ160" i="19"/>
  <c r="AJ161" i="19"/>
  <c r="AJ162" i="19"/>
  <c r="AJ163" i="19"/>
  <c r="AJ164" i="19"/>
  <c r="AJ165" i="19"/>
  <c r="AJ166" i="19"/>
  <c r="AJ167" i="19"/>
  <c r="AJ168" i="19"/>
  <c r="AJ169" i="19"/>
  <c r="AJ170" i="19"/>
  <c r="AJ171" i="19"/>
  <c r="AJ172" i="19"/>
  <c r="AJ303" i="15"/>
  <c r="AJ304" i="15"/>
  <c r="AJ305" i="15"/>
  <c r="AJ306" i="15"/>
  <c r="AJ307" i="15"/>
  <c r="AJ308" i="15"/>
  <c r="AJ309" i="15"/>
  <c r="AJ310" i="15"/>
  <c r="AJ311" i="15"/>
  <c r="AJ312" i="15"/>
  <c r="AJ313" i="15"/>
  <c r="AJ314" i="15"/>
  <c r="AJ315" i="15"/>
  <c r="AJ316" i="15"/>
  <c r="AJ317" i="15"/>
  <c r="AJ318" i="15"/>
  <c r="AJ319" i="15"/>
  <c r="AJ320" i="15"/>
  <c r="AJ321" i="15"/>
  <c r="AJ322" i="15"/>
  <c r="AJ323" i="15"/>
  <c r="AJ324" i="15"/>
  <c r="AJ325" i="15"/>
  <c r="AJ326" i="15"/>
  <c r="AJ327" i="15"/>
  <c r="AJ328" i="15"/>
  <c r="AJ329" i="15"/>
  <c r="AJ330" i="15"/>
  <c r="AJ331" i="15"/>
  <c r="AJ332" i="15"/>
  <c r="AJ333" i="15"/>
  <c r="AJ334" i="15"/>
  <c r="AJ335" i="15"/>
  <c r="AJ336" i="15"/>
  <c r="AJ337" i="15"/>
  <c r="AJ338" i="15"/>
  <c r="AJ339" i="15"/>
  <c r="AJ340" i="15"/>
  <c r="AJ341" i="15"/>
  <c r="AJ342" i="15"/>
  <c r="AJ343" i="15"/>
  <c r="AJ344" i="15"/>
  <c r="AJ345" i="15"/>
  <c r="AJ346" i="15"/>
  <c r="AJ347" i="15"/>
  <c r="AJ348" i="15"/>
  <c r="AJ275" i="15"/>
  <c r="AJ276" i="15"/>
  <c r="AJ277" i="15"/>
  <c r="AJ278" i="15"/>
  <c r="AJ279" i="15"/>
  <c r="AJ280" i="15"/>
  <c r="AJ281" i="15"/>
  <c r="AJ282" i="15"/>
  <c r="AJ283" i="15"/>
  <c r="AJ284" i="15"/>
  <c r="AJ285" i="15"/>
  <c r="AJ286" i="15"/>
  <c r="AJ287" i="15"/>
  <c r="AJ288" i="15"/>
  <c r="AJ289" i="15"/>
  <c r="AJ290" i="15"/>
  <c r="AJ291" i="15"/>
  <c r="AJ292" i="15"/>
  <c r="AJ293" i="15"/>
  <c r="AJ294" i="15"/>
  <c r="AJ274" i="15"/>
  <c r="AJ298" i="15"/>
  <c r="AJ299" i="15"/>
  <c r="AJ262" i="15"/>
  <c r="AJ263" i="15"/>
  <c r="AJ264" i="15"/>
  <c r="AJ265" i="15"/>
  <c r="AJ266" i="15"/>
  <c r="AJ267" i="15"/>
  <c r="AJ268" i="15"/>
  <c r="AJ269" i="15"/>
  <c r="AJ270" i="15"/>
  <c r="AJ271" i="15"/>
  <c r="AJ252" i="15"/>
  <c r="AJ253" i="15"/>
  <c r="AJ254" i="15"/>
  <c r="AJ255" i="15"/>
  <c r="AJ222" i="15"/>
  <c r="AJ223" i="15"/>
  <c r="AJ224" i="15"/>
  <c r="AJ225" i="15"/>
  <c r="AJ226" i="15"/>
  <c r="AJ227" i="15"/>
  <c r="AJ228" i="15"/>
  <c r="AJ229" i="15"/>
  <c r="AJ230" i="15"/>
  <c r="AJ231" i="15"/>
  <c r="AJ232" i="15"/>
  <c r="AJ233" i="15"/>
  <c r="AJ234" i="15"/>
  <c r="AJ235" i="15"/>
  <c r="AJ236" i="15"/>
  <c r="AJ237" i="15"/>
  <c r="AJ238" i="15"/>
  <c r="AJ239" i="15"/>
  <c r="AJ240" i="15"/>
  <c r="AJ241" i="15"/>
  <c r="AJ242" i="15"/>
  <c r="AJ243" i="15"/>
  <c r="AJ244" i="15"/>
  <c r="AJ245" i="15"/>
  <c r="AJ246" i="15"/>
  <c r="AJ247" i="15"/>
  <c r="AJ248" i="15"/>
  <c r="AJ189" i="15"/>
  <c r="AJ190" i="15"/>
  <c r="AJ191" i="15"/>
  <c r="AJ192" i="15"/>
  <c r="AJ193" i="15"/>
  <c r="AJ194" i="15"/>
  <c r="AJ195" i="15"/>
  <c r="AJ196" i="15"/>
  <c r="AJ197" i="15"/>
  <c r="AJ198" i="15"/>
  <c r="AJ199" i="15"/>
  <c r="AJ200" i="15"/>
  <c r="AJ201" i="15"/>
  <c r="AJ202" i="15"/>
  <c r="AJ203" i="15"/>
  <c r="AJ204" i="15"/>
  <c r="AJ205" i="15"/>
  <c r="AJ206" i="15"/>
  <c r="AJ207" i="15"/>
  <c r="AJ208" i="15"/>
  <c r="AJ209" i="15"/>
  <c r="AJ210" i="15"/>
  <c r="AJ211" i="15"/>
  <c r="AJ212" i="15"/>
  <c r="AJ213" i="15"/>
  <c r="AJ214" i="15"/>
  <c r="AJ215" i="15"/>
  <c r="AJ216" i="15"/>
  <c r="AJ217" i="15"/>
  <c r="AJ218" i="15"/>
  <c r="AJ173" i="15"/>
  <c r="AJ174" i="15"/>
  <c r="AJ175" i="15"/>
  <c r="AJ176" i="15"/>
  <c r="AJ177" i="15"/>
  <c r="AJ178" i="15"/>
  <c r="AJ179" i="15"/>
  <c r="AJ180" i="15"/>
  <c r="AJ181" i="15"/>
  <c r="AJ182" i="15"/>
  <c r="AJ183" i="15"/>
  <c r="AJ184" i="15"/>
  <c r="AJ185" i="15"/>
  <c r="AJ162" i="15"/>
  <c r="AJ163" i="15"/>
  <c r="AJ164" i="15"/>
  <c r="AJ165" i="15"/>
  <c r="AJ166" i="15"/>
  <c r="AJ167" i="15"/>
  <c r="AJ168" i="15"/>
  <c r="AJ169" i="15"/>
  <c r="AJ170" i="15"/>
  <c r="AJ171" i="15"/>
  <c r="AJ172" i="15"/>
  <c r="AJ155" i="15"/>
  <c r="AJ156" i="15"/>
  <c r="AJ157" i="15"/>
  <c r="AJ158" i="15"/>
  <c r="AJ159" i="15"/>
  <c r="AJ160" i="15"/>
  <c r="AJ161" i="15"/>
  <c r="AJ125" i="15"/>
  <c r="AJ126" i="15"/>
  <c r="AJ127" i="15"/>
  <c r="AJ128" i="15"/>
  <c r="AJ129" i="15"/>
  <c r="AJ130" i="15"/>
  <c r="AJ131" i="15"/>
  <c r="AJ132" i="15"/>
  <c r="AJ133" i="15"/>
  <c r="AJ134" i="15"/>
  <c r="AJ135" i="15"/>
  <c r="AJ136" i="15"/>
  <c r="AJ137" i="15"/>
  <c r="AJ138" i="15"/>
  <c r="AJ139" i="15"/>
  <c r="AJ140" i="15"/>
  <c r="AJ141" i="15"/>
  <c r="AJ142" i="15"/>
  <c r="AJ143" i="15"/>
  <c r="AJ144" i="15"/>
  <c r="AJ145" i="15"/>
  <c r="AJ146" i="15"/>
  <c r="AJ147" i="15"/>
  <c r="AJ148" i="15"/>
  <c r="AJ149" i="15"/>
  <c r="AJ150" i="15"/>
  <c r="AJ151" i="15"/>
  <c r="AJ85" i="15"/>
  <c r="AJ86" i="15"/>
  <c r="AJ87" i="15"/>
  <c r="AJ88" i="15"/>
  <c r="AJ89" i="15"/>
  <c r="AJ90" i="15"/>
  <c r="AJ91" i="15"/>
  <c r="AJ92" i="15"/>
  <c r="AJ93" i="15"/>
  <c r="AJ94" i="15"/>
  <c r="AJ95" i="15"/>
  <c r="AJ96" i="15"/>
  <c r="AJ97" i="15"/>
  <c r="AJ98" i="15"/>
  <c r="AJ99" i="15"/>
  <c r="AJ100" i="15"/>
  <c r="AJ101" i="15"/>
  <c r="AJ102" i="15"/>
  <c r="AJ103" i="15"/>
  <c r="AJ104" i="15"/>
  <c r="AJ105" i="15"/>
  <c r="AJ106" i="15"/>
  <c r="AJ107" i="15"/>
  <c r="AJ108" i="15"/>
  <c r="AJ109" i="15"/>
  <c r="AJ110" i="15"/>
  <c r="AJ111" i="15"/>
  <c r="AJ112" i="15"/>
  <c r="AJ113" i="15"/>
  <c r="AJ114" i="15"/>
  <c r="AJ115" i="15"/>
  <c r="AJ116" i="15"/>
  <c r="AJ117" i="15"/>
  <c r="AJ118" i="15"/>
  <c r="AJ119" i="15"/>
  <c r="AJ120" i="15"/>
  <c r="AJ121" i="15"/>
  <c r="AJ30" i="28"/>
  <c r="AJ31" i="28"/>
  <c r="AJ32" i="28"/>
  <c r="AJ33" i="28"/>
  <c r="AJ34" i="28"/>
  <c r="AJ35" i="28"/>
  <c r="AJ36" i="28"/>
  <c r="AJ37" i="28"/>
  <c r="AJ38" i="28"/>
  <c r="AJ39" i="28"/>
  <c r="AJ40" i="28"/>
  <c r="AJ41" i="28"/>
  <c r="AJ42" i="28"/>
  <c r="AJ43" i="28"/>
  <c r="AJ44" i="28"/>
  <c r="AJ45" i="28"/>
  <c r="AJ46" i="28"/>
  <c r="AJ47" i="28"/>
  <c r="AJ48" i="28"/>
  <c r="AJ51" i="23"/>
  <c r="AJ52" i="23"/>
  <c r="AJ53" i="23"/>
  <c r="AJ54" i="23"/>
  <c r="AJ55" i="23"/>
  <c r="AJ31" i="21"/>
  <c r="AJ32" i="21"/>
  <c r="AJ33" i="21"/>
  <c r="AJ34" i="21"/>
  <c r="AJ35" i="21"/>
  <c r="AJ36" i="21"/>
  <c r="AJ37" i="21"/>
  <c r="AJ38" i="21"/>
  <c r="AJ39" i="21"/>
  <c r="AJ40" i="21"/>
  <c r="AJ41" i="21"/>
  <c r="AJ42" i="21"/>
  <c r="AJ27" i="21"/>
  <c r="AJ26" i="21"/>
  <c r="AJ111" i="19"/>
  <c r="AJ112" i="19"/>
  <c r="AJ113" i="19"/>
  <c r="AJ107" i="19"/>
  <c r="AJ108" i="19"/>
  <c r="AJ109" i="19"/>
  <c r="AJ110" i="19"/>
  <c r="AJ100" i="19"/>
  <c r="AJ101" i="19"/>
  <c r="AJ102" i="19"/>
  <c r="AJ103" i="19"/>
  <c r="AJ104" i="19"/>
  <c r="AJ105" i="19"/>
  <c r="AJ106" i="19"/>
  <c r="AJ47" i="15"/>
  <c r="AJ48" i="15"/>
  <c r="AJ49" i="15"/>
  <c r="AJ50" i="15"/>
  <c r="AJ51" i="15"/>
  <c r="AJ52" i="15"/>
  <c r="AJ53" i="15"/>
  <c r="AJ54" i="15"/>
  <c r="AJ55" i="15"/>
  <c r="AJ56" i="15"/>
  <c r="AJ57" i="15"/>
  <c r="AJ58" i="15"/>
  <c r="AJ59" i="15"/>
  <c r="AJ60" i="15"/>
  <c r="AJ61" i="15"/>
  <c r="AJ62" i="15"/>
  <c r="AJ63" i="15"/>
  <c r="AJ64" i="15"/>
  <c r="AJ65" i="15"/>
  <c r="AJ66" i="15"/>
  <c r="AJ67" i="15"/>
  <c r="AJ68" i="15"/>
  <c r="AJ69" i="15"/>
  <c r="AJ70" i="15"/>
  <c r="AJ71" i="15"/>
  <c r="AJ72" i="15"/>
  <c r="AJ73" i="15"/>
  <c r="AJ74" i="15"/>
  <c r="AJ75" i="15"/>
  <c r="AJ76" i="15"/>
  <c r="AJ77" i="15"/>
  <c r="AJ78" i="15"/>
  <c r="AJ79" i="15"/>
  <c r="AJ80" i="15"/>
  <c r="AJ81" i="15"/>
  <c r="AJ165" i="28"/>
  <c r="Y20" i="29" s="1"/>
  <c r="AJ22" i="28"/>
  <c r="AJ23" i="28"/>
  <c r="AJ24" i="28"/>
  <c r="AJ25" i="28"/>
  <c r="AJ26" i="28"/>
  <c r="AJ48" i="26"/>
  <c r="AJ49" i="26"/>
  <c r="AJ34" i="23"/>
  <c r="AJ35" i="23"/>
  <c r="AJ21" i="21"/>
  <c r="AJ22" i="21"/>
  <c r="AJ53" i="19"/>
  <c r="AJ54" i="19"/>
  <c r="AJ55" i="19"/>
  <c r="AJ56" i="19"/>
  <c r="AJ57" i="19"/>
  <c r="AJ58" i="19"/>
  <c r="AJ59" i="19"/>
  <c r="AJ60" i="19"/>
  <c r="AJ61" i="19"/>
  <c r="AJ62" i="19"/>
  <c r="AJ63" i="19"/>
  <c r="AJ64" i="19"/>
  <c r="AJ65" i="19"/>
  <c r="AJ66" i="19"/>
  <c r="AJ67" i="19"/>
  <c r="AJ68" i="19"/>
  <c r="AJ69" i="19"/>
  <c r="AJ70" i="19"/>
  <c r="AJ71" i="19"/>
  <c r="AJ72" i="19"/>
  <c r="AJ73" i="19"/>
  <c r="AJ74" i="19"/>
  <c r="AJ75" i="19"/>
  <c r="AJ76" i="19"/>
  <c r="AJ77" i="19"/>
  <c r="AJ78" i="19"/>
  <c r="AJ79" i="19"/>
  <c r="AJ80" i="19"/>
  <c r="AJ35" i="19"/>
  <c r="AJ36" i="19"/>
  <c r="AJ37" i="19"/>
  <c r="AJ38" i="19"/>
  <c r="AJ39" i="19"/>
  <c r="AJ40" i="19"/>
  <c r="AJ41" i="19"/>
  <c r="AJ42" i="19"/>
  <c r="AJ43" i="19"/>
  <c r="AJ44" i="19"/>
  <c r="AJ45" i="19"/>
  <c r="AJ46" i="19"/>
  <c r="AJ47" i="19"/>
  <c r="AJ48" i="19"/>
  <c r="AJ49" i="19"/>
  <c r="AJ30" i="15"/>
  <c r="AJ31" i="15"/>
  <c r="AJ32" i="15"/>
  <c r="AJ33" i="15"/>
  <c r="AJ34" i="15"/>
  <c r="AJ35" i="15"/>
  <c r="AJ36" i="15"/>
  <c r="AJ37" i="15"/>
  <c r="AJ38" i="15"/>
  <c r="AJ39" i="15"/>
  <c r="AJ40" i="15"/>
  <c r="AJ41" i="15"/>
  <c r="AJ42" i="15"/>
  <c r="AJ43" i="15"/>
  <c r="AJ21" i="15"/>
  <c r="AJ22" i="15"/>
  <c r="AJ23" i="15"/>
  <c r="AJ24" i="15"/>
  <c r="AJ25" i="15"/>
  <c r="AJ26" i="15"/>
  <c r="AJ256" i="15"/>
  <c r="Y18" i="16" s="1"/>
  <c r="AJ12" i="15"/>
  <c r="AJ11" i="15"/>
  <c r="AJ10" i="15"/>
  <c r="AJ13" i="15"/>
  <c r="AJ17" i="26"/>
  <c r="AJ18" i="26"/>
  <c r="AJ19" i="26"/>
  <c r="AJ20" i="26"/>
  <c r="AJ21" i="26"/>
  <c r="AJ14" i="21"/>
  <c r="AJ15" i="21"/>
  <c r="AJ16" i="21"/>
  <c r="AJ17" i="21"/>
  <c r="AJ23" i="19"/>
  <c r="AJ24" i="19"/>
  <c r="AJ25" i="19"/>
  <c r="AJ26" i="19"/>
  <c r="AJ27" i="19"/>
  <c r="AJ28" i="19"/>
  <c r="AJ29" i="19"/>
  <c r="AJ30" i="19"/>
  <c r="AJ31" i="19"/>
  <c r="AJ10" i="26"/>
  <c r="AJ11" i="26"/>
  <c r="AJ12" i="26"/>
  <c r="AJ13" i="26"/>
  <c r="AJ13" i="23"/>
  <c r="AJ10" i="23"/>
  <c r="AJ11" i="23"/>
  <c r="AJ12" i="23"/>
  <c r="AJ10" i="19"/>
  <c r="AJ11" i="19"/>
  <c r="AJ12" i="19"/>
  <c r="AJ13" i="19"/>
  <c r="AJ14" i="19"/>
  <c r="AJ15" i="19"/>
  <c r="AJ16" i="19"/>
  <c r="AJ17" i="19"/>
  <c r="AJ18" i="19"/>
  <c r="AJ19" i="19"/>
  <c r="AJ333" i="26"/>
  <c r="AJ332" i="26"/>
  <c r="AJ334" i="26"/>
  <c r="AJ330" i="26"/>
  <c r="AJ331" i="26"/>
  <c r="AJ269" i="26"/>
  <c r="AJ270" i="26"/>
  <c r="AJ258" i="26"/>
  <c r="AJ256" i="26"/>
  <c r="AJ257" i="26"/>
  <c r="AJ254" i="26"/>
  <c r="AJ255" i="26"/>
  <c r="AJ239" i="26"/>
  <c r="AJ240" i="26"/>
  <c r="AJ170" i="26"/>
  <c r="AJ158" i="26"/>
  <c r="AJ156" i="26"/>
  <c r="AJ168" i="26"/>
  <c r="AJ160" i="26"/>
  <c r="AJ169" i="26"/>
  <c r="AJ173" i="26"/>
  <c r="AJ166" i="26"/>
  <c r="AJ172" i="26"/>
  <c r="AJ162" i="26"/>
  <c r="AJ164" i="26"/>
  <c r="AJ153" i="26"/>
  <c r="AJ157" i="26"/>
  <c r="AJ151" i="26"/>
  <c r="AJ155" i="26"/>
  <c r="AJ154" i="26"/>
  <c r="AJ165" i="26"/>
  <c r="AJ163" i="26"/>
  <c r="AJ167" i="26"/>
  <c r="AJ150" i="26"/>
  <c r="AJ171" i="26"/>
  <c r="AJ159" i="26"/>
  <c r="AJ161" i="26"/>
  <c r="AJ152" i="26"/>
  <c r="AJ115" i="26"/>
  <c r="AJ114" i="26"/>
  <c r="AJ138" i="26"/>
  <c r="AJ132" i="26"/>
  <c r="AJ124" i="26"/>
  <c r="AJ127" i="26"/>
  <c r="AJ137" i="26"/>
  <c r="AJ133" i="26"/>
  <c r="AJ130" i="26"/>
  <c r="AJ119" i="26"/>
  <c r="AJ136" i="26"/>
  <c r="AJ134" i="26"/>
  <c r="AJ128" i="26"/>
  <c r="AJ116" i="26"/>
  <c r="AJ121" i="26"/>
  <c r="AJ120" i="26"/>
  <c r="AJ126" i="26"/>
  <c r="AJ123" i="26"/>
  <c r="AJ112" i="26"/>
  <c r="AJ118" i="26"/>
  <c r="AJ139" i="26"/>
  <c r="AJ140" i="26"/>
  <c r="AJ135" i="26"/>
  <c r="AJ117" i="26"/>
  <c r="AJ111" i="26"/>
  <c r="AJ131" i="26"/>
  <c r="AJ113" i="26"/>
  <c r="AJ122" i="26"/>
  <c r="AJ129" i="26"/>
  <c r="AJ125" i="26"/>
  <c r="AJ76" i="26"/>
  <c r="AJ77" i="26"/>
  <c r="AJ81" i="26"/>
  <c r="AJ95" i="26"/>
  <c r="AJ85" i="26"/>
  <c r="AJ88" i="26"/>
  <c r="AJ99" i="26"/>
  <c r="AJ78" i="26"/>
  <c r="AJ101" i="26"/>
  <c r="AJ96" i="26"/>
  <c r="AJ97" i="26"/>
  <c r="AJ73" i="26"/>
  <c r="AJ82" i="26"/>
  <c r="AJ93" i="26"/>
  <c r="AJ84" i="26"/>
  <c r="AJ74" i="26"/>
  <c r="AJ86" i="26"/>
  <c r="AJ102" i="26"/>
  <c r="AJ75" i="26"/>
  <c r="AJ94" i="26"/>
  <c r="AJ87" i="26"/>
  <c r="AJ92" i="26"/>
  <c r="AJ89" i="26"/>
  <c r="AJ79" i="26"/>
  <c r="AJ83" i="26"/>
  <c r="AJ91" i="26"/>
  <c r="AJ98" i="26"/>
  <c r="AJ100" i="26"/>
  <c r="AJ90" i="26"/>
  <c r="AJ80" i="26"/>
  <c r="AJ103" i="26"/>
  <c r="AJ39" i="26"/>
  <c r="AJ45" i="26"/>
  <c r="AJ47" i="26"/>
  <c r="AJ40" i="26"/>
  <c r="AJ36" i="26"/>
  <c r="AJ42" i="26"/>
  <c r="AJ46" i="26"/>
  <c r="AJ37" i="26"/>
  <c r="AJ43" i="26"/>
  <c r="AJ44" i="26"/>
  <c r="AJ41" i="26"/>
  <c r="AJ38" i="26"/>
  <c r="AJ119" i="23"/>
  <c r="AJ122" i="23"/>
  <c r="AJ116" i="23"/>
  <c r="AJ111" i="23"/>
  <c r="AJ112" i="23"/>
  <c r="AJ121" i="23"/>
  <c r="AJ114" i="23"/>
  <c r="AJ115" i="23"/>
  <c r="AJ120" i="23"/>
  <c r="AJ118" i="23"/>
  <c r="AJ113" i="23"/>
  <c r="AJ123" i="23"/>
  <c r="AJ124" i="23"/>
  <c r="AJ117" i="23"/>
  <c r="AJ83" i="23"/>
  <c r="AJ91" i="23"/>
  <c r="AJ99" i="23"/>
  <c r="AJ107" i="23"/>
  <c r="AJ102" i="23"/>
  <c r="AJ104" i="23"/>
  <c r="AJ95" i="23"/>
  <c r="AJ94" i="23"/>
  <c r="AJ87" i="23"/>
  <c r="AJ106" i="23"/>
  <c r="AJ96" i="23"/>
  <c r="AJ88" i="23"/>
  <c r="AJ100" i="23"/>
  <c r="AJ90" i="23"/>
  <c r="AJ92" i="23"/>
  <c r="AJ82" i="23"/>
  <c r="AJ98" i="23"/>
  <c r="AJ81" i="23"/>
  <c r="AJ97" i="23"/>
  <c r="AJ103" i="23"/>
  <c r="AJ89" i="23"/>
  <c r="AJ105" i="23"/>
  <c r="AJ84" i="23"/>
  <c r="AJ93" i="23"/>
  <c r="AJ86" i="23"/>
  <c r="AJ85" i="23"/>
  <c r="AJ101" i="23"/>
  <c r="AJ46" i="23"/>
  <c r="AJ42" i="23"/>
  <c r="AJ47" i="23"/>
  <c r="AJ39" i="23"/>
  <c r="AJ43" i="23"/>
  <c r="AJ48" i="23"/>
  <c r="AJ45" i="23"/>
  <c r="AJ40" i="23"/>
  <c r="AJ50" i="23"/>
  <c r="AJ41" i="23"/>
  <c r="AJ44" i="23"/>
  <c r="AJ49" i="23"/>
  <c r="AJ33" i="23"/>
  <c r="AJ38" i="23"/>
  <c r="AJ36" i="23"/>
  <c r="Y11" i="24" s="1"/>
  <c r="AJ23" i="23"/>
  <c r="AJ21" i="23"/>
  <c r="AJ25" i="23"/>
  <c r="AJ28" i="23"/>
  <c r="AJ29" i="23"/>
  <c r="AJ30" i="23"/>
  <c r="AJ22" i="23"/>
  <c r="AJ31" i="23"/>
  <c r="AJ26" i="23"/>
  <c r="AJ27" i="23"/>
  <c r="AJ24" i="23"/>
  <c r="W25" i="24"/>
  <c r="AJ88" i="21"/>
  <c r="AJ90" i="21"/>
  <c r="Y22" i="22" s="1"/>
  <c r="AJ11" i="21"/>
  <c r="Y8" i="22" s="1"/>
  <c r="Y22" i="20"/>
  <c r="AJ479" i="19"/>
  <c r="AJ453" i="19"/>
  <c r="AJ450" i="19"/>
  <c r="AJ454" i="19"/>
  <c r="AJ449" i="19"/>
  <c r="AJ448" i="19"/>
  <c r="AJ452" i="19"/>
  <c r="AJ451" i="19"/>
  <c r="AJ456" i="19"/>
  <c r="AJ455" i="19"/>
  <c r="AJ254" i="19"/>
  <c r="AJ262" i="19"/>
  <c r="AJ270" i="19"/>
  <c r="AJ252" i="19"/>
  <c r="AJ273" i="19"/>
  <c r="AJ264" i="19"/>
  <c r="AJ258" i="19"/>
  <c r="AJ269" i="19"/>
  <c r="AJ253" i="19"/>
  <c r="AJ267" i="19"/>
  <c r="AJ260" i="19"/>
  <c r="AJ256" i="19"/>
  <c r="AJ249" i="19"/>
  <c r="AJ261" i="19"/>
  <c r="AJ263" i="19"/>
  <c r="AJ274" i="19"/>
  <c r="AJ271" i="19"/>
  <c r="AJ251" i="19"/>
  <c r="AJ250" i="19"/>
  <c r="AJ265" i="19"/>
  <c r="AJ268" i="19"/>
  <c r="AJ272" i="19"/>
  <c r="AJ259" i="19"/>
  <c r="AJ255" i="19"/>
  <c r="AJ257" i="19"/>
  <c r="AJ247" i="19"/>
  <c r="AJ266" i="19"/>
  <c r="AJ248" i="19"/>
  <c r="AJ217" i="19"/>
  <c r="AJ225" i="19"/>
  <c r="AJ201" i="19"/>
  <c r="AJ241" i="19"/>
  <c r="AJ222" i="19"/>
  <c r="AJ190" i="19"/>
  <c r="AJ198" i="19"/>
  <c r="AJ206" i="19"/>
  <c r="AJ214" i="19"/>
  <c r="AJ230" i="19"/>
  <c r="AJ238" i="19"/>
  <c r="AJ209" i="19"/>
  <c r="AJ233" i="19"/>
  <c r="AJ193" i="19"/>
  <c r="AJ188" i="19"/>
  <c r="AJ196" i="19"/>
  <c r="AJ204" i="19"/>
  <c r="AJ212" i="19"/>
  <c r="AJ220" i="19"/>
  <c r="AJ228" i="19"/>
  <c r="AJ236" i="19"/>
  <c r="AJ243" i="19"/>
  <c r="AJ213" i="19"/>
  <c r="AJ197" i="19"/>
  <c r="AJ191" i="19"/>
  <c r="AJ216" i="19"/>
  <c r="AJ235" i="19"/>
  <c r="AJ215" i="19"/>
  <c r="AJ237" i="19"/>
  <c r="AJ218" i="19"/>
  <c r="AJ208" i="19"/>
  <c r="AJ227" i="19"/>
  <c r="AJ199" i="19"/>
  <c r="AJ221" i="19"/>
  <c r="AJ231" i="19"/>
  <c r="AJ200" i="19"/>
  <c r="AJ219" i="19"/>
  <c r="AJ229" i="19"/>
  <c r="AJ205" i="19"/>
  <c r="AJ223" i="19"/>
  <c r="AJ192" i="19"/>
  <c r="AJ224" i="19"/>
  <c r="AJ211" i="19"/>
  <c r="AJ242" i="19"/>
  <c r="AJ189" i="19"/>
  <c r="AJ186" i="19"/>
  <c r="AJ187" i="19"/>
  <c r="AJ207" i="19"/>
  <c r="AJ203" i="19"/>
  <c r="AJ226" i="19"/>
  <c r="AJ234" i="19"/>
  <c r="AJ240" i="19"/>
  <c r="AJ194" i="19"/>
  <c r="AJ195" i="19"/>
  <c r="AJ210" i="19"/>
  <c r="AJ239" i="19"/>
  <c r="AJ232" i="19"/>
  <c r="AJ202" i="19"/>
  <c r="AJ123" i="19"/>
  <c r="AJ129" i="19"/>
  <c r="AJ126" i="19"/>
  <c r="AJ124" i="19"/>
  <c r="AJ138" i="19"/>
  <c r="AJ137" i="19"/>
  <c r="AJ134" i="19"/>
  <c r="AJ135" i="19"/>
  <c r="AJ125" i="19"/>
  <c r="AJ127" i="19"/>
  <c r="AJ139" i="19"/>
  <c r="AJ121" i="19"/>
  <c r="AJ136" i="19"/>
  <c r="AJ133" i="19"/>
  <c r="AJ118" i="19"/>
  <c r="AJ122" i="19"/>
  <c r="AJ119" i="19"/>
  <c r="AJ128" i="19"/>
  <c r="AJ132" i="19"/>
  <c r="AJ130" i="19"/>
  <c r="AJ131" i="19"/>
  <c r="AJ120" i="19"/>
  <c r="AJ597" i="19"/>
  <c r="AJ52" i="19"/>
  <c r="AJ143" i="26"/>
  <c r="AJ325" i="26"/>
  <c r="AJ327" i="26"/>
  <c r="AJ326" i="26"/>
  <c r="AJ322" i="26"/>
  <c r="AJ318" i="26"/>
  <c r="AJ306" i="26"/>
  <c r="AJ319" i="26"/>
  <c r="AJ317" i="26"/>
  <c r="AJ315" i="26"/>
  <c r="AJ316" i="26"/>
  <c r="AJ329" i="26"/>
  <c r="AJ328" i="26"/>
  <c r="AJ323" i="26"/>
  <c r="AJ313" i="26"/>
  <c r="AJ321" i="26"/>
  <c r="AJ324" i="26"/>
  <c r="AJ311" i="26"/>
  <c r="AJ308" i="26"/>
  <c r="AJ314" i="26"/>
  <c r="AJ312" i="26"/>
  <c r="AJ307" i="26"/>
  <c r="AJ309" i="26"/>
  <c r="AJ310" i="26"/>
  <c r="AJ320" i="26"/>
  <c r="AI365" i="26"/>
  <c r="X25" i="27" s="1"/>
  <c r="AJ65" i="26"/>
  <c r="AJ67" i="26"/>
  <c r="AJ69" i="26"/>
  <c r="AJ63" i="26"/>
  <c r="AJ66" i="26"/>
  <c r="AJ62" i="26"/>
  <c r="AJ64" i="26"/>
  <c r="AJ68" i="26"/>
  <c r="AJ533" i="19"/>
  <c r="AJ525" i="19"/>
  <c r="AJ537" i="19"/>
  <c r="AJ541" i="19"/>
  <c r="AJ538" i="19"/>
  <c r="AJ539" i="19"/>
  <c r="AJ534" i="19"/>
  <c r="AJ528" i="19"/>
  <c r="AJ553" i="19"/>
  <c r="AJ545" i="19"/>
  <c r="AJ549" i="19"/>
  <c r="AJ536" i="19"/>
  <c r="AJ530" i="19"/>
  <c r="AJ531" i="19"/>
  <c r="AJ526" i="19"/>
  <c r="AJ555" i="19"/>
  <c r="AJ552" i="19"/>
  <c r="AJ540" i="19"/>
  <c r="AJ544" i="19"/>
  <c r="AJ529" i="19"/>
  <c r="AJ524" i="19"/>
  <c r="AJ554" i="19"/>
  <c r="AJ535" i="19"/>
  <c r="AJ543" i="19"/>
  <c r="AJ547" i="19"/>
  <c r="AJ551" i="19"/>
  <c r="AJ550" i="19"/>
  <c r="AJ548" i="19"/>
  <c r="AJ532" i="19"/>
  <c r="AJ546" i="19"/>
  <c r="AJ527" i="19"/>
  <c r="AJ542" i="19"/>
  <c r="AJ96" i="19"/>
  <c r="AJ91" i="19"/>
  <c r="AJ90" i="19"/>
  <c r="AJ98" i="19"/>
  <c r="AJ95" i="19"/>
  <c r="AJ99" i="19"/>
  <c r="AJ92" i="19"/>
  <c r="AJ94" i="19"/>
  <c r="AJ93" i="19"/>
  <c r="AJ97" i="19"/>
  <c r="AJ27" i="17"/>
  <c r="Y12" i="18" s="1"/>
  <c r="AJ44" i="15"/>
  <c r="Y11" i="16" s="1"/>
  <c r="AJ359" i="26"/>
  <c r="AJ358" i="26"/>
  <c r="AJ360" i="26"/>
  <c r="Y23" i="27" s="1"/>
  <c r="AJ211" i="26"/>
  <c r="AJ304" i="26"/>
  <c r="AJ305" i="26"/>
  <c r="AJ299" i="26"/>
  <c r="AJ301" i="26"/>
  <c r="AJ303" i="26"/>
  <c r="AJ300" i="26"/>
  <c r="AJ302" i="26"/>
  <c r="AJ298" i="26"/>
  <c r="AJ145" i="26"/>
  <c r="AJ149" i="26"/>
  <c r="AJ146" i="26"/>
  <c r="AJ147" i="26"/>
  <c r="AJ148" i="26"/>
  <c r="AJ53" i="26"/>
  <c r="AJ57" i="26"/>
  <c r="AJ61" i="26"/>
  <c r="AJ54" i="26"/>
  <c r="AJ58" i="26"/>
  <c r="AJ56" i="26"/>
  <c r="AJ55" i="26"/>
  <c r="AJ59" i="26"/>
  <c r="AJ60" i="26"/>
  <c r="AJ70" i="26"/>
  <c r="Y12" i="27" s="1"/>
  <c r="AJ208" i="26"/>
  <c r="Y16" i="27" s="1"/>
  <c r="AJ14" i="26"/>
  <c r="AJ306" i="19"/>
  <c r="AJ307" i="19"/>
  <c r="AJ182" i="19"/>
  <c r="Y13" i="20" s="1"/>
  <c r="AJ87" i="19"/>
  <c r="AJ84" i="19"/>
  <c r="AJ88" i="19"/>
  <c r="AJ85" i="19"/>
  <c r="AJ89" i="19"/>
  <c r="AJ86" i="19"/>
  <c r="W25" i="22"/>
  <c r="AJ67" i="21"/>
  <c r="Y16" i="22" s="1"/>
  <c r="AJ79" i="21"/>
  <c r="Y19" i="22" s="1"/>
  <c r="AJ43" i="21"/>
  <c r="Y12" i="22" s="1"/>
  <c r="AJ76" i="21"/>
  <c r="Y18" i="22" s="1"/>
  <c r="AJ110" i="21"/>
  <c r="Y24" i="22" s="1"/>
  <c r="AJ20" i="19"/>
  <c r="Y8" i="20" s="1"/>
  <c r="AJ32" i="19"/>
  <c r="Y9" i="20" s="1"/>
  <c r="AJ27" i="13"/>
  <c r="Y12" i="14" s="1"/>
  <c r="AJ69" i="13"/>
  <c r="W24" i="14"/>
  <c r="AJ31" i="11"/>
  <c r="Y13" i="12" s="1"/>
  <c r="AJ11" i="11"/>
  <c r="Y8" i="12" s="1"/>
  <c r="AJ11" i="9"/>
  <c r="Y8" i="10" s="1"/>
  <c r="AJ35" i="9"/>
  <c r="Y14" i="10" s="1"/>
  <c r="AJ51" i="9"/>
  <c r="Y18" i="10" s="1"/>
  <c r="AJ55" i="9"/>
  <c r="Y19" i="10" s="1"/>
  <c r="AJ23" i="9"/>
  <c r="Y11" i="10" s="1"/>
  <c r="AJ39" i="9"/>
  <c r="Y15" i="10" s="1"/>
  <c r="W24" i="31"/>
  <c r="AJ23" i="30"/>
  <c r="Y11" i="31" s="1"/>
  <c r="AJ39" i="30"/>
  <c r="Y15" i="31" s="1"/>
  <c r="AJ27" i="30"/>
  <c r="Y12" i="31" s="1"/>
  <c r="AJ43" i="30"/>
  <c r="Y16" i="31" s="1"/>
  <c r="AJ59" i="30"/>
  <c r="Y20" i="31" s="1"/>
  <c r="AJ71" i="30"/>
  <c r="Y24" i="31" s="1"/>
  <c r="AJ62" i="30"/>
  <c r="AI71" i="30"/>
  <c r="X24" i="31" s="1"/>
  <c r="AJ49" i="30"/>
  <c r="AJ33" i="30"/>
  <c r="AJ17" i="30"/>
  <c r="AJ13" i="30"/>
  <c r="AJ65" i="30"/>
  <c r="AJ61" i="30"/>
  <c r="AJ22" i="30"/>
  <c r="AJ69" i="30"/>
  <c r="AJ14" i="30"/>
  <c r="AJ30" i="30"/>
  <c r="AJ50" i="30"/>
  <c r="AJ34" i="30"/>
  <c r="AJ26" i="30"/>
  <c r="AJ58" i="30"/>
  <c r="AJ18" i="30"/>
  <c r="AJ45" i="30"/>
  <c r="AJ46" i="30"/>
  <c r="AJ38" i="30"/>
  <c r="AJ29" i="30"/>
  <c r="AJ67" i="30"/>
  <c r="Y22" i="31" s="1"/>
  <c r="AJ54" i="30"/>
  <c r="AJ42" i="30"/>
  <c r="AJ51" i="30"/>
  <c r="Y18" i="31" s="1"/>
  <c r="AJ25" i="30"/>
  <c r="AJ35" i="30"/>
  <c r="Y14" i="31" s="1"/>
  <c r="AJ15" i="30"/>
  <c r="Y9" i="31" s="1"/>
  <c r="AJ31" i="30"/>
  <c r="Y13" i="31" s="1"/>
  <c r="AJ57" i="30"/>
  <c r="AJ66" i="30"/>
  <c r="AJ53" i="30"/>
  <c r="AJ19" i="30"/>
  <c r="Y10" i="31" s="1"/>
  <c r="AJ10" i="30"/>
  <c r="AJ37" i="30"/>
  <c r="AJ47" i="30"/>
  <c r="AJ41" i="30"/>
  <c r="AJ70" i="30"/>
  <c r="Y23" i="31" s="1"/>
  <c r="AJ21" i="30"/>
  <c r="AJ63" i="30"/>
  <c r="Y21" i="31" s="1"/>
  <c r="AJ9" i="30"/>
  <c r="AJ198" i="28"/>
  <c r="Y24" i="29" s="1"/>
  <c r="AI198" i="28"/>
  <c r="X24" i="29" s="1"/>
  <c r="AJ103" i="28"/>
  <c r="AJ79" i="28"/>
  <c r="AJ195" i="28"/>
  <c r="AJ18" i="28"/>
  <c r="AJ138" i="28"/>
  <c r="AJ51" i="28"/>
  <c r="AJ21" i="28"/>
  <c r="AJ188" i="28"/>
  <c r="AJ158" i="28"/>
  <c r="AJ52" i="28"/>
  <c r="AJ10" i="28"/>
  <c r="AJ149" i="28"/>
  <c r="AJ153" i="28"/>
  <c r="AJ17" i="28"/>
  <c r="AJ117" i="28"/>
  <c r="AJ78" i="28"/>
  <c r="AJ13" i="28"/>
  <c r="AJ148" i="28"/>
  <c r="AJ102" i="28"/>
  <c r="AJ167" i="28"/>
  <c r="AJ14" i="28"/>
  <c r="AJ196" i="28"/>
  <c r="AJ168" i="28"/>
  <c r="AJ139" i="28"/>
  <c r="AJ155" i="28"/>
  <c r="Y19" i="29" s="1"/>
  <c r="AJ100" i="28"/>
  <c r="Y14" i="29" s="1"/>
  <c r="AJ186" i="28"/>
  <c r="Y21" i="29" s="1"/>
  <c r="AJ15" i="28"/>
  <c r="Y9" i="29" s="1"/>
  <c r="AJ151" i="28"/>
  <c r="Y18" i="29" s="1"/>
  <c r="AJ9" i="28"/>
  <c r="AJ29" i="28"/>
  <c r="AJ19" i="28"/>
  <c r="Y10" i="29" s="1"/>
  <c r="AJ157" i="28"/>
  <c r="AJ76" i="28"/>
  <c r="Y13" i="29" s="1"/>
  <c r="AJ197" i="28"/>
  <c r="Y23" i="29" s="1"/>
  <c r="Y22" i="29"/>
  <c r="AJ154" i="28"/>
  <c r="AJ114" i="28"/>
  <c r="Y15" i="29" s="1"/>
  <c r="AJ116" i="28"/>
  <c r="AJ27" i="28"/>
  <c r="Y11" i="29" s="1"/>
  <c r="W24" i="29"/>
  <c r="AJ49" i="28"/>
  <c r="Y12" i="29" s="1"/>
  <c r="AJ136" i="28"/>
  <c r="Y16" i="29" s="1"/>
  <c r="AJ11" i="28"/>
  <c r="Y8" i="29" s="1"/>
  <c r="AJ72" i="26"/>
  <c r="AJ144" i="26"/>
  <c r="AJ34" i="26"/>
  <c r="AJ24" i="26"/>
  <c r="AJ247" i="26"/>
  <c r="AJ109" i="26"/>
  <c r="AJ268" i="26"/>
  <c r="AJ363" i="26"/>
  <c r="AJ237" i="26"/>
  <c r="AJ210" i="26"/>
  <c r="AJ362" i="26"/>
  <c r="AJ35" i="26"/>
  <c r="AJ238" i="26"/>
  <c r="AJ110" i="26"/>
  <c r="AJ297" i="26"/>
  <c r="AJ16" i="26"/>
  <c r="AJ141" i="26"/>
  <c r="Y14" i="27" s="1"/>
  <c r="AJ9" i="26"/>
  <c r="Y11" i="27"/>
  <c r="AJ107" i="26"/>
  <c r="Y13" i="27" s="1"/>
  <c r="AJ364" i="26"/>
  <c r="Y24" i="27" s="1"/>
  <c r="AJ251" i="26"/>
  <c r="Y19" i="27" s="1"/>
  <c r="AJ248" i="26"/>
  <c r="AJ174" i="26"/>
  <c r="Y15" i="27" s="1"/>
  <c r="Y21" i="27"/>
  <c r="AJ176" i="26"/>
  <c r="AJ52" i="26"/>
  <c r="AJ22" i="26"/>
  <c r="Y9" i="27" s="1"/>
  <c r="AJ253" i="26"/>
  <c r="AJ356" i="26"/>
  <c r="Y22" i="27" s="1"/>
  <c r="AJ32" i="26"/>
  <c r="Y10" i="27" s="1"/>
  <c r="AJ266" i="26"/>
  <c r="Y20" i="27" s="1"/>
  <c r="AJ155" i="23"/>
  <c r="Y16" i="24" s="1"/>
  <c r="AJ125" i="23"/>
  <c r="Y15" i="24" s="1"/>
  <c r="AJ229" i="23"/>
  <c r="Y25" i="24" s="1"/>
  <c r="AI229" i="23"/>
  <c r="X25" i="24" s="1"/>
  <c r="AJ189" i="23"/>
  <c r="AJ167" i="23"/>
  <c r="AJ80" i="23"/>
  <c r="AJ18" i="23"/>
  <c r="AJ32" i="23"/>
  <c r="AJ188" i="23"/>
  <c r="AJ227" i="23"/>
  <c r="AJ58" i="23"/>
  <c r="AJ172" i="23"/>
  <c r="AJ169" i="23"/>
  <c r="AJ214" i="23"/>
  <c r="AJ175" i="23"/>
  <c r="AJ15" i="23"/>
  <c r="AJ157" i="23"/>
  <c r="AJ173" i="23"/>
  <c r="Y19" i="24" s="1"/>
  <c r="AJ127" i="23"/>
  <c r="AJ170" i="23"/>
  <c r="Y18" i="24" s="1"/>
  <c r="AJ225" i="23"/>
  <c r="Y23" i="24" s="1"/>
  <c r="AJ19" i="23"/>
  <c r="Y10" i="24" s="1"/>
  <c r="AJ9" i="23"/>
  <c r="AJ190" i="23"/>
  <c r="Y21" i="24" s="1"/>
  <c r="AJ108" i="23"/>
  <c r="Y14" i="24" s="1"/>
  <c r="AJ78" i="23"/>
  <c r="Y13" i="24" s="1"/>
  <c r="AJ165" i="23"/>
  <c r="AJ16" i="23"/>
  <c r="Y9" i="24" s="1"/>
  <c r="AJ110" i="23"/>
  <c r="AJ228" i="23"/>
  <c r="Y24" i="24" s="1"/>
  <c r="AJ186" i="23"/>
  <c r="Y20" i="24" s="1"/>
  <c r="AJ56" i="23"/>
  <c r="Y12" i="24" s="1"/>
  <c r="Y8" i="24"/>
  <c r="AJ111" i="21"/>
  <c r="Y25" i="22" s="1"/>
  <c r="AI111" i="21"/>
  <c r="X25" i="22" s="1"/>
  <c r="AJ50" i="21"/>
  <c r="AJ92" i="21"/>
  <c r="AJ69" i="21"/>
  <c r="AJ84" i="21"/>
  <c r="AJ20" i="21"/>
  <c r="AJ45" i="21"/>
  <c r="AJ13" i="21"/>
  <c r="AJ109" i="21"/>
  <c r="AJ82" i="21"/>
  <c r="Y20" i="22" s="1"/>
  <c r="AJ81" i="21"/>
  <c r="AJ9" i="21"/>
  <c r="AJ48" i="21"/>
  <c r="Y13" i="22" s="1"/>
  <c r="AJ75" i="21"/>
  <c r="AJ30" i="21"/>
  <c r="AJ23" i="21"/>
  <c r="Y10" i="22" s="1"/>
  <c r="AJ78" i="21"/>
  <c r="AJ10" i="21"/>
  <c r="AJ86" i="21"/>
  <c r="Y21" i="22" s="1"/>
  <c r="AJ55" i="21"/>
  <c r="AJ106" i="21"/>
  <c r="Y23" i="22" s="1"/>
  <c r="AJ18" i="21"/>
  <c r="Y9" i="22" s="1"/>
  <c r="AJ53" i="21"/>
  <c r="Y14" i="22" s="1"/>
  <c r="AJ73" i="21"/>
  <c r="AJ108" i="21"/>
  <c r="AJ25" i="21"/>
  <c r="AJ64" i="21"/>
  <c r="AJ62" i="21"/>
  <c r="Y15" i="22" s="1"/>
  <c r="AJ28" i="21"/>
  <c r="Y11" i="22" s="1"/>
  <c r="AJ246" i="19"/>
  <c r="AJ600" i="19"/>
  <c r="Y25" i="20" s="1"/>
  <c r="AJ598" i="19"/>
  <c r="AI600" i="19"/>
  <c r="X25" i="20" s="1"/>
  <c r="AJ117" i="19"/>
  <c r="AJ34" i="19"/>
  <c r="AJ185" i="19"/>
  <c r="AJ184" i="19"/>
  <c r="AJ441" i="19"/>
  <c r="AJ370" i="19"/>
  <c r="AJ425" i="19"/>
  <c r="AJ523" i="19"/>
  <c r="AJ471" i="19"/>
  <c r="AJ426" i="19"/>
  <c r="Y15" i="20"/>
  <c r="AJ595" i="19"/>
  <c r="Y23" i="20" s="1"/>
  <c r="AJ477" i="19"/>
  <c r="Y21" i="20" s="1"/>
  <c r="AJ423" i="19"/>
  <c r="AJ81" i="19"/>
  <c r="Y11" i="20" s="1"/>
  <c r="AJ22" i="19"/>
  <c r="AJ599" i="19"/>
  <c r="Y24" i="20" s="1"/>
  <c r="AJ439" i="19"/>
  <c r="Y18" i="20" s="1"/>
  <c r="AJ9" i="19"/>
  <c r="AJ50" i="19"/>
  <c r="Y10" i="20" s="1"/>
  <c r="AJ305" i="19"/>
  <c r="AJ83" i="19"/>
  <c r="AJ244" i="19"/>
  <c r="Y14" i="20" s="1"/>
  <c r="AJ447" i="19"/>
  <c r="AJ445" i="19"/>
  <c r="Y19" i="20" s="1"/>
  <c r="AJ116" i="19"/>
  <c r="W25" i="20"/>
  <c r="AJ114" i="19"/>
  <c r="Y12" i="20" s="1"/>
  <c r="AJ368" i="19"/>
  <c r="Y16" i="20" s="1"/>
  <c r="AJ469" i="19"/>
  <c r="Y20" i="20" s="1"/>
  <c r="AJ55" i="17"/>
  <c r="Y19" i="18" s="1"/>
  <c r="AJ23" i="17"/>
  <c r="Y11" i="18" s="1"/>
  <c r="AJ59" i="17"/>
  <c r="Y20" i="18" s="1"/>
  <c r="AJ11" i="17"/>
  <c r="Y8" i="18" s="1"/>
  <c r="AJ71" i="17"/>
  <c r="Y24" i="18" s="1"/>
  <c r="AI71" i="17"/>
  <c r="X24" i="18" s="1"/>
  <c r="AJ62" i="17"/>
  <c r="AJ33" i="17"/>
  <c r="AJ49" i="17"/>
  <c r="AJ17" i="17"/>
  <c r="AJ10" i="17"/>
  <c r="AJ29" i="17"/>
  <c r="AJ66" i="17"/>
  <c r="AJ18" i="17"/>
  <c r="AJ46" i="17"/>
  <c r="AJ58" i="17"/>
  <c r="AJ42" i="17"/>
  <c r="AJ38" i="17"/>
  <c r="AJ61" i="17"/>
  <c r="AJ22" i="17"/>
  <c r="AJ34" i="17"/>
  <c r="AJ26" i="17"/>
  <c r="AJ30" i="17"/>
  <c r="AJ45" i="17"/>
  <c r="AJ13" i="17"/>
  <c r="AJ14" i="17"/>
  <c r="AJ35" i="17"/>
  <c r="Y14" i="18" s="1"/>
  <c r="AJ21" i="17"/>
  <c r="AJ54" i="17"/>
  <c r="AJ69" i="17"/>
  <c r="AJ25" i="17"/>
  <c r="AJ63" i="17"/>
  <c r="Y21" i="18" s="1"/>
  <c r="AJ51" i="17"/>
  <c r="Y18" i="18" s="1"/>
  <c r="AJ15" i="17"/>
  <c r="Y9" i="18" s="1"/>
  <c r="AJ41" i="17"/>
  <c r="AJ57" i="17"/>
  <c r="AJ50" i="17"/>
  <c r="AJ19" i="17"/>
  <c r="Y10" i="18" s="1"/>
  <c r="AJ65" i="17"/>
  <c r="AJ9" i="17"/>
  <c r="AJ31" i="17"/>
  <c r="Y13" i="18" s="1"/>
  <c r="AJ53" i="17"/>
  <c r="AJ37" i="17"/>
  <c r="AJ47" i="17"/>
  <c r="AJ67" i="17"/>
  <c r="Y22" i="18" s="1"/>
  <c r="AJ70" i="17"/>
  <c r="Y23" i="18" s="1"/>
  <c r="W24" i="18"/>
  <c r="AJ43" i="17"/>
  <c r="Y16" i="18" s="1"/>
  <c r="AJ354" i="15"/>
  <c r="Y25" i="16" s="1"/>
  <c r="AI354" i="15"/>
  <c r="X25" i="16" s="1"/>
  <c r="AJ221" i="15"/>
  <c r="AJ16" i="15"/>
  <c r="AJ17" i="15"/>
  <c r="AJ352" i="15"/>
  <c r="AJ297" i="15"/>
  <c r="AJ84" i="15"/>
  <c r="AJ9" i="15"/>
  <c r="AJ124" i="15"/>
  <c r="AJ261" i="15"/>
  <c r="AJ46" i="15"/>
  <c r="AJ20" i="15"/>
  <c r="AJ251" i="15"/>
  <c r="AJ249" i="15"/>
  <c r="AJ152" i="15"/>
  <c r="Y14" i="16" s="1"/>
  <c r="AJ18" i="15"/>
  <c r="Y9" i="16" s="1"/>
  <c r="AJ14" i="15"/>
  <c r="Y8" i="16" s="1"/>
  <c r="AJ122" i="15"/>
  <c r="Y13" i="16" s="1"/>
  <c r="AJ272" i="15"/>
  <c r="Y20" i="16" s="1"/>
  <c r="AJ29" i="15"/>
  <c r="AJ351" i="15"/>
  <c r="AJ302" i="15"/>
  <c r="AJ258" i="15"/>
  <c r="AJ82" i="15"/>
  <c r="Y12" i="16" s="1"/>
  <c r="AJ154" i="15"/>
  <c r="AJ27" i="15"/>
  <c r="Y10" i="16" s="1"/>
  <c r="AJ188" i="15"/>
  <c r="AJ300" i="15"/>
  <c r="Y21" i="16" s="1"/>
  <c r="AJ353" i="15"/>
  <c r="Y23" i="16" s="1"/>
  <c r="AJ349" i="15"/>
  <c r="Y22" i="16" s="1"/>
  <c r="AJ186" i="15"/>
  <c r="Y15" i="16" s="1"/>
  <c r="AJ259" i="15"/>
  <c r="Y19" i="16" s="1"/>
  <c r="AJ219" i="15"/>
  <c r="Y16" i="16" s="1"/>
  <c r="AJ42" i="13"/>
  <c r="Y16" i="14" s="1"/>
  <c r="AJ72" i="13"/>
  <c r="Y24" i="14" s="1"/>
  <c r="AI72" i="13"/>
  <c r="X24" i="14" s="1"/>
  <c r="AJ33" i="13"/>
  <c r="AJ52" i="13"/>
  <c r="AJ41" i="13"/>
  <c r="AJ13" i="13"/>
  <c r="AJ32" i="13"/>
  <c r="AJ37" i="13"/>
  <c r="AJ18" i="13"/>
  <c r="AJ68" i="13"/>
  <c r="AJ45" i="13"/>
  <c r="AJ21" i="13"/>
  <c r="AJ29" i="13"/>
  <c r="AJ44" i="13"/>
  <c r="AJ10" i="13"/>
  <c r="AJ57" i="13"/>
  <c r="AJ64" i="13"/>
  <c r="AJ60" i="13"/>
  <c r="AJ49" i="13"/>
  <c r="AJ36" i="13"/>
  <c r="AJ26" i="13"/>
  <c r="AJ65" i="13"/>
  <c r="AJ14" i="13"/>
  <c r="AJ17" i="13"/>
  <c r="AJ70" i="13"/>
  <c r="AJ22" i="13"/>
  <c r="AJ48" i="13"/>
  <c r="AJ61" i="13"/>
  <c r="AJ34" i="13"/>
  <c r="Y14" i="14" s="1"/>
  <c r="AJ30" i="13"/>
  <c r="Y13" i="14" s="1"/>
  <c r="AJ9" i="13"/>
  <c r="AJ19" i="13"/>
  <c r="Y10" i="14" s="1"/>
  <c r="AJ40" i="13"/>
  <c r="AJ62" i="13"/>
  <c r="Y21" i="14" s="1"/>
  <c r="AJ66" i="13"/>
  <c r="Y22" i="14" s="1"/>
  <c r="AJ54" i="13"/>
  <c r="Y19" i="14" s="1"/>
  <c r="AJ71" i="13"/>
  <c r="Y23" i="14" s="1"/>
  <c r="AJ53" i="13"/>
  <c r="AJ56" i="13"/>
  <c r="AJ46" i="13"/>
  <c r="AJ25" i="13"/>
  <c r="AJ50" i="13"/>
  <c r="Y18" i="14" s="1"/>
  <c r="AJ15" i="13"/>
  <c r="Y9" i="14" s="1"/>
  <c r="AJ38" i="13"/>
  <c r="Y15" i="14" s="1"/>
  <c r="AJ23" i="13"/>
  <c r="Y11" i="14" s="1"/>
  <c r="AJ58" i="13"/>
  <c r="Y20" i="14" s="1"/>
  <c r="AJ11" i="13"/>
  <c r="Y8" i="14" s="1"/>
  <c r="AJ47" i="11"/>
  <c r="AJ59" i="11"/>
  <c r="Y20" i="12" s="1"/>
  <c r="AJ55" i="11"/>
  <c r="Y19" i="12" s="1"/>
  <c r="AJ71" i="11"/>
  <c r="Y24" i="12" s="1"/>
  <c r="AI71" i="11"/>
  <c r="X24" i="12" s="1"/>
  <c r="AJ10" i="11"/>
  <c r="AJ37" i="11"/>
  <c r="AJ34" i="11"/>
  <c r="AJ18" i="11"/>
  <c r="AJ21" i="11"/>
  <c r="AJ38" i="11"/>
  <c r="AJ17" i="11"/>
  <c r="AJ22" i="11"/>
  <c r="AJ58" i="11"/>
  <c r="AJ42" i="11"/>
  <c r="AJ46" i="11"/>
  <c r="AJ66" i="11"/>
  <c r="AJ30" i="11"/>
  <c r="AJ49" i="11"/>
  <c r="AJ50" i="11"/>
  <c r="AJ26" i="11"/>
  <c r="AJ53" i="11"/>
  <c r="AJ69" i="11"/>
  <c r="AJ62" i="11"/>
  <c r="AJ33" i="11"/>
  <c r="AJ61" i="11"/>
  <c r="AJ65" i="11"/>
  <c r="AJ14" i="11"/>
  <c r="AJ19" i="11"/>
  <c r="Y10" i="12" s="1"/>
  <c r="AJ63" i="11"/>
  <c r="Y21" i="12" s="1"/>
  <c r="AJ51" i="11"/>
  <c r="Y18" i="12" s="1"/>
  <c r="AJ67" i="11"/>
  <c r="Y22" i="12" s="1"/>
  <c r="AJ39" i="11"/>
  <c r="Y15" i="12" s="1"/>
  <c r="AJ45" i="11"/>
  <c r="AJ41" i="11"/>
  <c r="AJ13" i="11"/>
  <c r="AJ57" i="11"/>
  <c r="AJ29" i="11"/>
  <c r="AJ54" i="11"/>
  <c r="AJ35" i="11"/>
  <c r="Y14" i="12" s="1"/>
  <c r="AJ23" i="11"/>
  <c r="Y11" i="12" s="1"/>
  <c r="AJ70" i="11"/>
  <c r="Y23" i="12" s="1"/>
  <c r="AJ25" i="11"/>
  <c r="AJ9" i="11"/>
  <c r="AJ27" i="11"/>
  <c r="Y12" i="12" s="1"/>
  <c r="W24" i="12"/>
  <c r="AJ43" i="11"/>
  <c r="Y16" i="12" s="1"/>
  <c r="AJ71" i="9"/>
  <c r="Y24" i="10" s="1"/>
  <c r="AI71" i="9"/>
  <c r="X24" i="10" s="1"/>
  <c r="AJ42" i="9"/>
  <c r="AJ57" i="9"/>
  <c r="AJ45" i="9"/>
  <c r="AJ69" i="9"/>
  <c r="AJ46" i="9"/>
  <c r="AJ14" i="9"/>
  <c r="AJ26" i="9"/>
  <c r="AJ54" i="9"/>
  <c r="AJ66" i="9"/>
  <c r="AJ13" i="9"/>
  <c r="AJ22" i="9"/>
  <c r="AJ59" i="9"/>
  <c r="Y20" i="10" s="1"/>
  <c r="AJ10" i="9"/>
  <c r="AJ30" i="9"/>
  <c r="AJ58" i="9"/>
  <c r="AJ29" i="9"/>
  <c r="AJ38" i="9"/>
  <c r="AJ41" i="9"/>
  <c r="AJ43" i="9"/>
  <c r="Y16" i="10" s="1"/>
  <c r="AJ25" i="9"/>
  <c r="AJ34" i="9"/>
  <c r="AJ37" i="9"/>
  <c r="AJ65" i="9"/>
  <c r="AJ70" i="9"/>
  <c r="Y23" i="10" s="1"/>
  <c r="AJ50" i="9"/>
  <c r="AJ9" i="9"/>
  <c r="AJ15" i="9"/>
  <c r="Y9" i="10" s="1"/>
  <c r="AJ21" i="9"/>
  <c r="AJ33" i="9"/>
  <c r="AJ47" i="9"/>
  <c r="AJ62" i="9"/>
  <c r="AJ18" i="9"/>
  <c r="AJ49" i="9"/>
  <c r="AJ17" i="9"/>
  <c r="AJ61" i="9"/>
  <c r="AJ53" i="9"/>
  <c r="AJ31" i="9"/>
  <c r="Y13" i="10" s="1"/>
  <c r="W24" i="10"/>
  <c r="AJ27" i="9"/>
  <c r="Y12" i="10" s="1"/>
  <c r="AJ19" i="9"/>
  <c r="Y10" i="10" s="1"/>
  <c r="AJ63" i="9"/>
  <c r="Y21" i="10" s="1"/>
  <c r="AJ43" i="7"/>
  <c r="Y16" i="8" s="1"/>
  <c r="AJ55" i="7"/>
  <c r="Y19" i="8" s="1"/>
  <c r="AJ72" i="7"/>
  <c r="Y24" i="8" s="1"/>
  <c r="AI72" i="7"/>
  <c r="X24" i="8" s="1"/>
  <c r="AJ22" i="7"/>
  <c r="AJ34" i="7"/>
  <c r="AJ14" i="7"/>
  <c r="AJ13" i="7"/>
  <c r="AJ65" i="7"/>
  <c r="AJ45" i="7"/>
  <c r="AJ58" i="7"/>
  <c r="AJ69" i="7"/>
  <c r="AJ70" i="7"/>
  <c r="AJ10" i="7"/>
  <c r="AJ50" i="7"/>
  <c r="AJ33" i="7"/>
  <c r="AJ49" i="7"/>
  <c r="AJ18" i="7"/>
  <c r="AJ30" i="7"/>
  <c r="AJ62" i="7"/>
  <c r="AJ53" i="7"/>
  <c r="AJ29" i="7"/>
  <c r="AJ42" i="7"/>
  <c r="AJ38" i="7"/>
  <c r="AJ26" i="7"/>
  <c r="AJ46" i="7"/>
  <c r="AJ61" i="7"/>
  <c r="AJ66" i="7"/>
  <c r="AJ17" i="7"/>
  <c r="AJ21" i="7"/>
  <c r="AJ37" i="7"/>
  <c r="AJ15" i="7"/>
  <c r="Y9" i="8" s="1"/>
  <c r="AJ51" i="7"/>
  <c r="Y18" i="8" s="1"/>
  <c r="AJ41" i="7"/>
  <c r="AJ63" i="7"/>
  <c r="Y21" i="8" s="1"/>
  <c r="AJ35" i="7"/>
  <c r="Y14" i="8" s="1"/>
  <c r="AJ23" i="7"/>
  <c r="Y11" i="8" s="1"/>
  <c r="AJ71" i="7"/>
  <c r="Y23" i="8" s="1"/>
  <c r="AJ67" i="7"/>
  <c r="Y22" i="8" s="1"/>
  <c r="AJ57" i="7"/>
  <c r="AJ47" i="7"/>
  <c r="AJ54" i="7"/>
  <c r="AJ25" i="7"/>
  <c r="AJ19" i="7"/>
  <c r="Y10" i="8" s="1"/>
  <c r="AJ31" i="7"/>
  <c r="Y13" i="8" s="1"/>
  <c r="AJ39" i="7"/>
  <c r="Y15" i="8" s="1"/>
  <c r="AJ9" i="7"/>
  <c r="W24" i="8"/>
  <c r="AJ59" i="7"/>
  <c r="Y20" i="8" s="1"/>
  <c r="AJ31" i="3"/>
  <c r="Y13" i="4" s="1"/>
  <c r="AJ27" i="3"/>
  <c r="Y12" i="4" s="1"/>
  <c r="AJ15" i="3"/>
  <c r="Y9" i="4" s="1"/>
  <c r="AJ47" i="5"/>
  <c r="AJ23" i="3"/>
  <c r="Y11" i="4" s="1"/>
  <c r="AJ15" i="5"/>
  <c r="Y9" i="6" s="1"/>
  <c r="AJ43" i="5"/>
  <c r="Y16" i="6" s="1"/>
  <c r="W24" i="6"/>
  <c r="AJ23" i="5"/>
  <c r="Y11" i="6" s="1"/>
  <c r="AJ19" i="5"/>
  <c r="Y10" i="6" s="1"/>
  <c r="AJ63" i="5"/>
  <c r="Y21" i="6" s="1"/>
  <c r="AJ27" i="5"/>
  <c r="Y12" i="6" s="1"/>
  <c r="AJ71" i="5"/>
  <c r="Y24" i="6" s="1"/>
  <c r="AI71" i="5"/>
  <c r="X24" i="6" s="1"/>
  <c r="AJ46" i="5"/>
  <c r="AJ50" i="5"/>
  <c r="AJ58" i="5"/>
  <c r="AJ57" i="5"/>
  <c r="AJ65" i="5"/>
  <c r="AJ29" i="5"/>
  <c r="AJ42" i="5"/>
  <c r="AJ26" i="5"/>
  <c r="AJ10" i="5"/>
  <c r="AJ30" i="5"/>
  <c r="AJ54" i="5"/>
  <c r="AJ53" i="5"/>
  <c r="AJ14" i="5"/>
  <c r="AJ61" i="5"/>
  <c r="AJ49" i="5"/>
  <c r="AJ22" i="5"/>
  <c r="AJ34" i="5"/>
  <c r="AJ31" i="5"/>
  <c r="Y13" i="6" s="1"/>
  <c r="AJ55" i="5"/>
  <c r="Y19" i="6" s="1"/>
  <c r="AJ41" i="5"/>
  <c r="AJ9" i="5"/>
  <c r="AJ62" i="5"/>
  <c r="AJ17" i="5"/>
  <c r="AJ51" i="5"/>
  <c r="Y18" i="6" s="1"/>
  <c r="AJ67" i="5"/>
  <c r="Y22" i="6" s="1"/>
  <c r="AJ21" i="5"/>
  <c r="AJ25" i="5"/>
  <c r="AJ45" i="5"/>
  <c r="AJ13" i="5"/>
  <c r="AJ33" i="5"/>
  <c r="AJ37" i="5"/>
  <c r="AJ59" i="5"/>
  <c r="Y20" i="6" s="1"/>
  <c r="AJ66" i="5"/>
  <c r="AJ38" i="5"/>
  <c r="AJ69" i="5"/>
  <c r="AJ18" i="5"/>
  <c r="AJ11" i="5"/>
  <c r="Y8" i="6" s="1"/>
  <c r="AJ39" i="5"/>
  <c r="Y15" i="6" s="1"/>
  <c r="AJ70" i="5"/>
  <c r="Y23" i="6" s="1"/>
  <c r="AJ35" i="3"/>
  <c r="Y14" i="4" s="1"/>
  <c r="AJ43" i="3"/>
  <c r="Y16" i="4" s="1"/>
  <c r="AJ71" i="3"/>
  <c r="Y24" i="4" s="1"/>
  <c r="AI71" i="3"/>
  <c r="X24" i="4" s="1"/>
  <c r="AJ57" i="3"/>
  <c r="AJ58" i="3"/>
  <c r="AJ42" i="3"/>
  <c r="AJ10" i="3"/>
  <c r="AJ59" i="3"/>
  <c r="Y20" i="4" s="1"/>
  <c r="AJ50" i="3"/>
  <c r="AJ38" i="3"/>
  <c r="AJ46" i="3"/>
  <c r="AJ61" i="3"/>
  <c r="AJ22" i="3"/>
  <c r="AJ14" i="3"/>
  <c r="AJ69" i="3"/>
  <c r="AJ53" i="3"/>
  <c r="AJ26" i="3"/>
  <c r="AJ54" i="3"/>
  <c r="AJ55" i="3"/>
  <c r="Y19" i="4" s="1"/>
  <c r="AJ37" i="3"/>
  <c r="AJ29" i="3"/>
  <c r="AJ65" i="3"/>
  <c r="AJ45" i="3"/>
  <c r="AJ62" i="3"/>
  <c r="AJ63" i="3"/>
  <c r="Y21" i="4" s="1"/>
  <c r="AJ34" i="3"/>
  <c r="AJ33" i="3"/>
  <c r="AJ49" i="3"/>
  <c r="AJ18" i="3"/>
  <c r="AJ41" i="3"/>
  <c r="AJ66" i="3"/>
  <c r="AJ30" i="3"/>
  <c r="AJ17" i="3"/>
  <c r="AJ21" i="3"/>
  <c r="AJ70" i="3"/>
  <c r="Y23" i="4" s="1"/>
  <c r="AJ9" i="3"/>
  <c r="AJ13" i="3"/>
  <c r="AJ25" i="3"/>
  <c r="AJ39" i="3"/>
  <c r="Y15" i="4" s="1"/>
  <c r="W24" i="4"/>
  <c r="AJ67" i="3"/>
  <c r="Y22" i="4" s="1"/>
  <c r="AJ19" i="3"/>
  <c r="Y10" i="4" s="1"/>
  <c r="AJ51" i="3"/>
  <c r="Y18" i="4" s="1"/>
  <c r="AJ47" i="3"/>
  <c r="Y18" i="27" l="1"/>
  <c r="Y8" i="27"/>
  <c r="AJ365" i="26"/>
  <c r="Y25" i="27" s="1"/>
  <c r="C13" i="27"/>
  <c r="U11" i="20"/>
  <c r="U25" i="20" s="1"/>
  <c r="V11" i="20"/>
  <c r="V25" i="20" s="1"/>
  <c r="C17" i="27"/>
  <c r="K365" i="26"/>
  <c r="U14" i="29"/>
  <c r="U21" i="29"/>
  <c r="U24" i="29" s="1"/>
  <c r="AF198" i="28"/>
</calcChain>
</file>

<file path=xl/sharedStrings.xml><?xml version="1.0" encoding="utf-8"?>
<sst xmlns="http://schemas.openxmlformats.org/spreadsheetml/2006/main" count="9476" uniqueCount="2074">
  <si>
    <t>PARTIDA 21-01-05 "INGRESO ETICO FAMILIAR Y SISTEMA CHILE SOLIDARIO"</t>
  </si>
  <si>
    <t>INFORME POR PROGRAMA Y REGIÓN</t>
  </si>
  <si>
    <t>EJECUCIÓN AL 31 DE DICIEMBRE DE 2024</t>
  </si>
  <si>
    <t>En pesos</t>
  </si>
  <si>
    <t>24-02-010 "Programa de Ayudas Técnicas - SENADIS"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</si>
  <si>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</si>
  <si>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</si>
  <si>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</si>
  <si>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</si>
  <si>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</si>
  <si>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</si>
  <si>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</si>
  <si>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</si>
  <si>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</si>
  <si>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</si>
  <si>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</si>
  <si>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</si>
  <si>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</si>
  <si>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</si>
  <si>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</si>
  <si>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</si>
  <si>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</si>
  <si>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</si>
  <si>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</si>
  <si>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</si>
  <si>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</si>
  <si>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</si>
  <si>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</si>
  <si>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</si>
  <si>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</si>
  <si>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</si>
  <si>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</si>
  <si>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</si>
  <si>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</si>
  <si>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</si>
  <si>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</si>
  <si>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</si>
  <si>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</si>
  <si>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</si>
  <si>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</si>
  <si>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</si>
  <si>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</si>
  <si>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</si>
  <si>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</si>
  <si>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</si>
  <si>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</si>
  <si>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</si>
  <si>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</si>
  <si>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</si>
  <si>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</si>
  <si>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</si>
  <si>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</si>
  <si>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</si>
  <si>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</si>
  <si>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</si>
  <si>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</si>
  <si>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</si>
  <si>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</si>
  <si>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</si>
  <si>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</si>
  <si>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</si>
  <si>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</si>
  <si>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</si>
  <si>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</si>
  <si>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</si>
  <si>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</si>
  <si>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</si>
  <si>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</si>
  <si>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</si>
  <si>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</si>
  <si>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</si>
  <si>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</si>
  <si>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</si>
  <si>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</si>
  <si>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</si>
  <si>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</si>
  <si>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</si>
  <si>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DECRETO N° 10</t>
  </si>
  <si>
    <t>SERVICIO NACIONAL DE LA DISCPACIDAD, SENADIS</t>
  </si>
  <si>
    <t xml:space="preserve">AYUDA TECNICAS </t>
  </si>
  <si>
    <t>Asig. Directa</t>
  </si>
  <si>
    <t>Convenio Gob. Central</t>
  </si>
  <si>
    <t>TOTAL  NIVEL CENTRAL</t>
  </si>
  <si>
    <t>Total Convenios</t>
  </si>
  <si>
    <t>Porcentaje de:</t>
  </si>
  <si>
    <t>Participación del Gasto</t>
  </si>
  <si>
    <t>24-02-012 "Programa de Alimentación - JUNAEB"</t>
  </si>
  <si>
    <t>DECRETO N° 19</t>
  </si>
  <si>
    <t>JUNTA NACIONAL DE AUXILIO ESCOLAR Y BECAS, JUNAEB</t>
  </si>
  <si>
    <t xml:space="preserve">PROGRAMA ALIMENTACION </t>
  </si>
  <si>
    <t>asig directa</t>
  </si>
  <si>
    <t>24-02-014 "Fondo de Solidaridad e Inversión Social"</t>
  </si>
  <si>
    <t>DECRETO N° 6</t>
  </si>
  <si>
    <t>FONDO DE SOLIDARIDAD E INVERSION SOCIAL, FOSIS</t>
  </si>
  <si>
    <t xml:space="preserve">PROGRAM YO EMPRENDO SEMILLA </t>
  </si>
  <si>
    <t xml:space="preserve">PROGRAM YO TRABAJO </t>
  </si>
  <si>
    <t>EJECUCIÓN AL 3I DE DICIEMBRE DE 2024</t>
  </si>
  <si>
    <t>24-02-015 "INTEGRA - Subsecretaría de Educación Parvularia"</t>
  </si>
  <si>
    <t>asig. directa</t>
  </si>
  <si>
    <t>Transf. Gob. Central</t>
  </si>
  <si>
    <t>PARTIDA 21-01-08 "SISTEMA ETICO FAMILIAR Y SISTEMA CHILE SOLIDARIO"</t>
  </si>
  <si>
    <t>24-02-020 "Programa de Educación Media - JUNAEB"</t>
  </si>
  <si>
    <t>DECRETO EXENTO N° 052</t>
  </si>
  <si>
    <t>PROGRAMA EDUCACION MEDIA</t>
  </si>
  <si>
    <t>Asig Directa</t>
  </si>
  <si>
    <t>PARTIDA 21-01-01 "SUBSECRETARIA DE SERVICIOS SOCIALES"</t>
  </si>
  <si>
    <t>24-03-010 "Programa Bonificación Ley N°20.595"</t>
  </si>
  <si>
    <t>SUBTITULO 22</t>
  </si>
  <si>
    <t>Subtítulo 21</t>
  </si>
  <si>
    <t>Subtítulo 22</t>
  </si>
  <si>
    <t>DECRETO N° 14</t>
  </si>
  <si>
    <t>BONFICACION LEY N° 20.595</t>
  </si>
  <si>
    <t xml:space="preserve">INSTITUTO DE PREVISION SOCIAL </t>
  </si>
  <si>
    <t>Bono Base, Bono Control niño Sano, Bono Formalización, Bono Graduación, Bono logro escolar.</t>
  </si>
  <si>
    <t>24-03-335 "Programa de Habitabilidad Chile Solidario"</t>
  </si>
  <si>
    <t>REX. N° 496</t>
  </si>
  <si>
    <t>MUNICIPALIDAD DE HUARA</t>
  </si>
  <si>
    <t>PROGRAMA HABITABILIDAD</t>
  </si>
  <si>
    <t xml:space="preserve">Asignacion Directa </t>
  </si>
  <si>
    <t>Soluciones constructivas y Asesorías Familiares</t>
  </si>
  <si>
    <t>REX. N° 479</t>
  </si>
  <si>
    <t xml:space="preserve">MUNICIPALIDAD DE ALTO HOSPICIO </t>
  </si>
  <si>
    <t>REX. N° 532</t>
  </si>
  <si>
    <t>FUNDACION PARA EL TRABAJO UNAP</t>
  </si>
  <si>
    <t>REX. N° 518</t>
  </si>
  <si>
    <t>MUNICIPALIDAD DE CAMIÑA</t>
  </si>
  <si>
    <t>REX. N° 415</t>
  </si>
  <si>
    <t>MUNICIPALIDAD DE POZO ALMONTE</t>
  </si>
  <si>
    <t>REX. N° 1749</t>
  </si>
  <si>
    <t>MUNICIPALIDAD DE CHAÑARAL</t>
  </si>
  <si>
    <t>REX. N° 1748</t>
  </si>
  <si>
    <t>MUNICIPALIDAD DE COPIAPO</t>
  </si>
  <si>
    <t>REX. N° 1747</t>
  </si>
  <si>
    <t>MUNICIPALIDAD DE ALTO DEL CARMEN</t>
  </si>
  <si>
    <t>REX. N° 1809</t>
  </si>
  <si>
    <t>MUNICIPALIDAD DE CALDERA</t>
  </si>
  <si>
    <t>REX. N° 1867</t>
  </si>
  <si>
    <t>MUNICIPALIDAD DE ATACAMA</t>
  </si>
  <si>
    <t>REX. N° 1750</t>
  </si>
  <si>
    <t>MUNICIPALIDAD DE FREIRINA</t>
  </si>
  <si>
    <t>REX. N° 1810</t>
  </si>
  <si>
    <t>MUNICIPALIDAD DE HUASCO</t>
  </si>
  <si>
    <t>REX. N° 1941</t>
  </si>
  <si>
    <t>MUNICIPALIDAD DE LOS VILOS</t>
  </si>
  <si>
    <t>REX. N° 1745</t>
  </si>
  <si>
    <t>MUNICIPALIDAD DE LA SERENA</t>
  </si>
  <si>
    <t>REX. N° 1682</t>
  </si>
  <si>
    <t>MUNICIPALIDAD DE SALAMANCA</t>
  </si>
  <si>
    <t>REX. N° 1681</t>
  </si>
  <si>
    <t>MUNICIPALIDAD DE CANELA</t>
  </si>
  <si>
    <t>REX. N° 1664</t>
  </si>
  <si>
    <t>MUNICIPALIDAD DE ANDACOLLO</t>
  </si>
  <si>
    <t>REX. N° 1665</t>
  </si>
  <si>
    <t>MUNICIPALIDAD DE ILLAPEL</t>
  </si>
  <si>
    <t>REX. N° 1657</t>
  </si>
  <si>
    <t>MUNICIPALIDAD DE MONTE PATRIA</t>
  </si>
  <si>
    <t>REX. N° 1653</t>
  </si>
  <si>
    <t>MUNICIPALIDAD DE RIO HURTADO</t>
  </si>
  <si>
    <t>REX. N° 1631</t>
  </si>
  <si>
    <t>MUNICIPALIDAD DE VICUÑA</t>
  </si>
  <si>
    <t>REX. N° 1630</t>
  </si>
  <si>
    <t>MUNICIPALIDAD DE PUNITAQUI</t>
  </si>
  <si>
    <t>REX. N° 1629</t>
  </si>
  <si>
    <t>MUNICIPALIDAD DE PAIHUANO</t>
  </si>
  <si>
    <t>REX. N° 1628</t>
  </si>
  <si>
    <t>MUNICIPALIDAD DE OVALLE</t>
  </si>
  <si>
    <t>REX. N° 1627</t>
  </si>
  <si>
    <t>MUNICIPALIDAD DE LA HIGUERA</t>
  </si>
  <si>
    <t>REX. N° 1626</t>
  </si>
  <si>
    <t>MUNICIPALIDAD DE COQUIMBO</t>
  </si>
  <si>
    <t>REX. N° 1509</t>
  </si>
  <si>
    <t>MUNICIPALIDAD DE COMBARBALA</t>
  </si>
  <si>
    <t>REX. N° 788</t>
  </si>
  <si>
    <t>MUNICIPALIDAD DE SANTO DOMINGO</t>
  </si>
  <si>
    <t>REX. N° 628</t>
  </si>
  <si>
    <t>MUNICIPALIDAD DE PUCHUNCAVI</t>
  </si>
  <si>
    <t>REX. N° 630</t>
  </si>
  <si>
    <t>MUNICIPALIDAD DE SANTA MARIA</t>
  </si>
  <si>
    <t>REX. N° 710</t>
  </si>
  <si>
    <t>MUNICIPALIDAD DE VILLA ALEMANA</t>
  </si>
  <si>
    <t>REX. N° 802</t>
  </si>
  <si>
    <t>MUNICIPALIDAD DE EL TABO</t>
  </si>
  <si>
    <t>REX. N° 810</t>
  </si>
  <si>
    <t>MUNICIPALIDAD DE SAN FELIPE</t>
  </si>
  <si>
    <t>REX. N° 739</t>
  </si>
  <si>
    <t>MUNICIPALIDAD DE VIÑA DEL MAR</t>
  </si>
  <si>
    <t>REX. N° 796</t>
  </si>
  <si>
    <t>MUNICIPALIDAD DE ALGARROBO</t>
  </si>
  <si>
    <t>REX. N° 689</t>
  </si>
  <si>
    <t>MUNICIPALIDAD DE CASABLANCA</t>
  </si>
  <si>
    <t>REX. N° 778</t>
  </si>
  <si>
    <t xml:space="preserve">MUNICIPALIDAD DE EL QUISCO </t>
  </si>
  <si>
    <t>REX. N° 736</t>
  </si>
  <si>
    <t>MUNICIPALIDAD DE OLMUE</t>
  </si>
  <si>
    <t>REX. N° 714</t>
  </si>
  <si>
    <t>MUNICIPALIDAD DE CABILDO</t>
  </si>
  <si>
    <t>REX. N° 805</t>
  </si>
  <si>
    <t>MUNICIPALIDAD DE CALLE LARGA</t>
  </si>
  <si>
    <t>REX. N° 734</t>
  </si>
  <si>
    <t>MUNICIPALIDAD DE CATEMU</t>
  </si>
  <si>
    <t>REX. N° 735</t>
  </si>
  <si>
    <t>MUNICIPALIDAD DE CONCON</t>
  </si>
  <si>
    <t>REX. N° 685</t>
  </si>
  <si>
    <t>MUNICIPALIDAD DE LA CALERA</t>
  </si>
  <si>
    <t>REX. N° 713</t>
  </si>
  <si>
    <t>MUNICIPALIDAD DE LLAY LLAY</t>
  </si>
  <si>
    <t>REX. N° 712</t>
  </si>
  <si>
    <t>MUNICIPALIDAD DE LOS ANDES</t>
  </si>
  <si>
    <t>REX. N° 702</t>
  </si>
  <si>
    <t>MUNICIPALIDAD DE NOGALES</t>
  </si>
  <si>
    <t>REX. N° 627</t>
  </si>
  <si>
    <t>MUNICIPALIDAD DE PETORCA</t>
  </si>
  <si>
    <t>REX. N° 711</t>
  </si>
  <si>
    <t>MUNICIPALIDAD DE PUTAENDO</t>
  </si>
  <si>
    <t>REX. N° 737</t>
  </si>
  <si>
    <t>MUNICIPALIDAD DE QUILLOTA</t>
  </si>
  <si>
    <t>REX. N° 800</t>
  </si>
  <si>
    <t>MUNICIPALIDAD DE QUILPUE</t>
  </si>
  <si>
    <t>REX. N° 647</t>
  </si>
  <si>
    <t>MUNICIPALIDAD DE QUINTERO</t>
  </si>
  <si>
    <t>REX. N° 629</t>
  </si>
  <si>
    <t>MUNICIPALIDAD DE RINCONADA</t>
  </si>
  <si>
    <t>REX. N° 738</t>
  </si>
  <si>
    <t>MUNICIPALIDAD DE SAN ANTONIO</t>
  </si>
  <si>
    <t>REX. N° 646</t>
  </si>
  <si>
    <t>MUNICIPALIDAD DE SAN ESTEBAN</t>
  </si>
  <si>
    <t>REX. N° 626</t>
  </si>
  <si>
    <t>MUNICIPALIDAD DE PAPUDO</t>
  </si>
  <si>
    <t>REX. N° 623</t>
  </si>
  <si>
    <t>MUNICIPALIDAD DE LA LIGUA</t>
  </si>
  <si>
    <t>REX. N° 624</t>
  </si>
  <si>
    <t>MUNICIPALIDAD DE LIMACHE</t>
  </si>
  <si>
    <t>REX. N° 648</t>
  </si>
  <si>
    <t>MUNICIPALIDAD DE CARTAGENA</t>
  </si>
  <si>
    <t>REX. N° 625</t>
  </si>
  <si>
    <t>MUNICIPALIDAD DE PANQUEHUE</t>
  </si>
  <si>
    <t>REX. N° 724</t>
  </si>
  <si>
    <t>MUNICIPALIDAD DE VALPARAISO</t>
  </si>
  <si>
    <t>REX. N° 622</t>
  </si>
  <si>
    <t>MUNICIPALIDAD DE HIJUELAS</t>
  </si>
  <si>
    <t>REX. N° 665</t>
  </si>
  <si>
    <t>MUNICIPALIDAD DE LA CRUZ</t>
  </si>
  <si>
    <t>REX. N° 621</t>
  </si>
  <si>
    <t>MUNICIPALIDAD DE ZAPALLAR</t>
  </si>
  <si>
    <t>REX. N° 0033</t>
  </si>
  <si>
    <t>MUNICIPALIDAD DE LA ESTRELLA</t>
  </si>
  <si>
    <t>REX. N° 1160</t>
  </si>
  <si>
    <t>MUNICIPALIDAD DE MACHALI</t>
  </si>
  <si>
    <t>REX. N° 1159</t>
  </si>
  <si>
    <t>MUNICIPALIDAD DE PCHILEMU</t>
  </si>
  <si>
    <t>REX. N° 1156</t>
  </si>
  <si>
    <t>MUNICIPALIDAD DE LAS CABRAS</t>
  </si>
  <si>
    <t>REX. N° 1155</t>
  </si>
  <si>
    <t>MUNICIPALIDAD DE COINCO</t>
  </si>
  <si>
    <t>REX. N° 1019</t>
  </si>
  <si>
    <t>MUNICIPALIDAD DE RANCAGUA</t>
  </si>
  <si>
    <t>REX. N° 1006</t>
  </si>
  <si>
    <t>MUNICIPALIDAD DE LITUECHE</t>
  </si>
  <si>
    <t>REX. N° 967</t>
  </si>
  <si>
    <t>MUNICIPALIDAD DE OLIVAR</t>
  </si>
  <si>
    <t>REX. N° 966</t>
  </si>
  <si>
    <t>REX. N° 945</t>
  </si>
  <si>
    <t>MUNICIPALIDAD DE PUMANQUE</t>
  </si>
  <si>
    <t>REX. N° 910</t>
  </si>
  <si>
    <t>MUNICIPALIDAD DE PERALILLO</t>
  </si>
  <si>
    <t>REX. N° 909</t>
  </si>
  <si>
    <t>REX. N° 865</t>
  </si>
  <si>
    <t>MUNICIPALIDAD DE PALMILLA</t>
  </si>
  <si>
    <t>REX. N° 859</t>
  </si>
  <si>
    <t>REX. N° 856</t>
  </si>
  <si>
    <t>MUNICIPALIDAD DE SANTA CRUZ</t>
  </si>
  <si>
    <t>REX. N° 855</t>
  </si>
  <si>
    <t>MUNICIPALIDAD DE SAN VICENTE</t>
  </si>
  <si>
    <t>REX. N° 854</t>
  </si>
  <si>
    <t>MUNICIPALIDAD DE SAN FERNANDO</t>
  </si>
  <si>
    <t>REX. N° 853</t>
  </si>
  <si>
    <t>MUNICIPALIDAD DE REQUINOA</t>
  </si>
  <si>
    <t>REX. N° 852</t>
  </si>
  <si>
    <t>MUNICIPALIDAD DE RENGO</t>
  </si>
  <si>
    <t>REX. N° 851</t>
  </si>
  <si>
    <t>MUNICIPALIDAD DE QUINTA DE TILCOCO</t>
  </si>
  <si>
    <t>REX. N° 850</t>
  </si>
  <si>
    <t>MUNICIPALIDAD DE PLACILLA</t>
  </si>
  <si>
    <t>REX. N° 849</t>
  </si>
  <si>
    <t>MUNICIPALIDAD DE PICHILEMU</t>
  </si>
  <si>
    <t>REX. N° 848</t>
  </si>
  <si>
    <t>MUNICIPALIDAD DE PICHIDEGUA</t>
  </si>
  <si>
    <t>REX. N° 847</t>
  </si>
  <si>
    <t>MUNICIPALIDAD DE PEUMO</t>
  </si>
  <si>
    <t>REX. N° 846</t>
  </si>
  <si>
    <t>MUNICIPALIDAD DE PAREDONES</t>
  </si>
  <si>
    <t>REX. N° 845</t>
  </si>
  <si>
    <t>MUNICIPALIDAD DE NAVIDAD</t>
  </si>
  <si>
    <t>REX. N° 844</t>
  </si>
  <si>
    <t>MUNICIPALIDAD DE NANCAGUA</t>
  </si>
  <si>
    <t>REX. N° 843</t>
  </si>
  <si>
    <t>MUNICIPALIDAD DE MOSTAZAL</t>
  </si>
  <si>
    <t>REX. N° 842</t>
  </si>
  <si>
    <t>MUNICIPALIDAD DE MARCHIGUE</t>
  </si>
  <si>
    <t>REX. N° 841</t>
  </si>
  <si>
    <t>MUNICIPALIDAD DE MALLOA</t>
  </si>
  <si>
    <t>REX. N° 840</t>
  </si>
  <si>
    <t>MUNICIPALIDAD DE LOLOL</t>
  </si>
  <si>
    <t>REX. N° 839</t>
  </si>
  <si>
    <t>REX. N° 838</t>
  </si>
  <si>
    <t>MUNICIPALIDAD DE GRANEROS</t>
  </si>
  <si>
    <t>REX. N° 837</t>
  </si>
  <si>
    <t>MUNICIPALIDAD DE DOÑIHUE</t>
  </si>
  <si>
    <t>REX. N° 836</t>
  </si>
  <si>
    <t>MUNICIPALIDAD DE COLTAUCO</t>
  </si>
  <si>
    <t>REX. N° 835</t>
  </si>
  <si>
    <t>MUNICIPALIDAD DE CODEGUA</t>
  </si>
  <si>
    <t>REX. N° 834</t>
  </si>
  <si>
    <t>MUNICIPALIDAD DE CHEPICA</t>
  </si>
  <si>
    <t>REX. N° 833</t>
  </si>
  <si>
    <t>MUNICIPALIDAD DE CHIMBARONGO</t>
  </si>
  <si>
    <t>REX. N° 2075</t>
  </si>
  <si>
    <t>MUNICIPALIDAD DE PARRAL</t>
  </si>
  <si>
    <t>REX. N° 2074</t>
  </si>
  <si>
    <t>MUNICIPALIDAD DE CHANCO</t>
  </si>
  <si>
    <t>REX. N° 2038</t>
  </si>
  <si>
    <t>MUNICIPALIDAD DE SAN RAFAEL</t>
  </si>
  <si>
    <t>REX. N° 2039</t>
  </si>
  <si>
    <t>MUNICIPALIDAD DE MOLINA</t>
  </si>
  <si>
    <t>REX. N° 2037</t>
  </si>
  <si>
    <t>MUNICIPALIDAD DE EMPEDRADO</t>
  </si>
  <si>
    <t>REX. N° 2040</t>
  </si>
  <si>
    <t xml:space="preserve">MUNICIPALIDAD DE CONSTITUCION </t>
  </si>
  <si>
    <t>REX. N° 2036</t>
  </si>
  <si>
    <t>MUNICIPALIDAD DE COLBUN</t>
  </si>
  <si>
    <t>REX. N° 2023</t>
  </si>
  <si>
    <t>MUNICIPALIDAD DE VILLA  ALEGRE</t>
  </si>
  <si>
    <t>REX. N° 2024</t>
  </si>
  <si>
    <t>MUNICIPALIDAD DE PELLUHUE</t>
  </si>
  <si>
    <t>REX. N° 2019</t>
  </si>
  <si>
    <t>MUNICIPALIDAD DE PELARCO</t>
  </si>
  <si>
    <t>REX. N° 2022</t>
  </si>
  <si>
    <t>MUNICIPALIDAD DE MAULE</t>
  </si>
  <si>
    <t>REX. N° 2021</t>
  </si>
  <si>
    <t>MUNICIPALIDAD DE LONGAVI</t>
  </si>
  <si>
    <t>REX. N° 2020</t>
  </si>
  <si>
    <t>MUNICIPALIDAD DE LICANTEN</t>
  </si>
  <si>
    <t>REX. N° 1932</t>
  </si>
  <si>
    <t>MUNICIPALIDAD DE YERBAS BUENAS</t>
  </si>
  <si>
    <t>REX. N° 1934</t>
  </si>
  <si>
    <t>MUNICIPALIDAD DE VICHUQUEN</t>
  </si>
  <si>
    <t>REX. N° 1935</t>
  </si>
  <si>
    <t>MUNICIPALIDAD DE TALCA</t>
  </si>
  <si>
    <t>REX. N° 1936</t>
  </si>
  <si>
    <t>MUNICIPALIDAD DE SAN JAVIER</t>
  </si>
  <si>
    <t>REX. N° 1937</t>
  </si>
  <si>
    <t>MUNICIPALIDAD DE SAN CLEMENTE</t>
  </si>
  <si>
    <t>REX. N° 1940</t>
  </si>
  <si>
    <t>MUNICIPALIDAD DE SAGRADA FAMILIA</t>
  </si>
  <si>
    <t>REX. N° 1939</t>
  </si>
  <si>
    <t>MUNICIPALIDAD DE RIO CLARO</t>
  </si>
  <si>
    <t>REX. N° 1931</t>
  </si>
  <si>
    <t>MUNICIPALIDAD DE ROMERAL</t>
  </si>
  <si>
    <t>REX. N° 1938</t>
  </si>
  <si>
    <t>MUNICIPALIDAD DE RETIRO</t>
  </si>
  <si>
    <t>MUNICIPALIDAD DE RAUCO</t>
  </si>
  <si>
    <t>REX. N° 1943</t>
  </si>
  <si>
    <t>MUNICIPALIDAD DE PENCAHUE</t>
  </si>
  <si>
    <t>REX. N° 1933</t>
  </si>
  <si>
    <t>MUNICIPALIDAD DE HUALAÑE</t>
  </si>
  <si>
    <t>REX. N° 1944</t>
  </si>
  <si>
    <t>MUNICIPALIDAD DE CURICO</t>
  </si>
  <si>
    <t>REX. N° 1942</t>
  </si>
  <si>
    <t>MUNICIPALIDAD DE CUREPTO</t>
  </si>
  <si>
    <t>REX. N° 1930</t>
  </si>
  <si>
    <t>MUNICIPALIDAD DE CAUQUENES</t>
  </si>
  <si>
    <t xml:space="preserve">REX. N° </t>
  </si>
  <si>
    <t>MUNICIPALIDAD DE LOS ANGELES</t>
  </si>
  <si>
    <t>MUNICIPALIDAD DE ANTUCO</t>
  </si>
  <si>
    <t>MUNICIPALIDAD DE SAN PEDRO DE LA PAZ</t>
  </si>
  <si>
    <t>MUNICIPALIDAD DE CONTULMO</t>
  </si>
  <si>
    <t>MUNICIPALIDAD DE CABRERO</t>
  </si>
  <si>
    <t xml:space="preserve">MUNICIPALIDAD DE CONCEPCION </t>
  </si>
  <si>
    <t>MUNICIPALIDAD DE QUILACO</t>
  </si>
  <si>
    <t>MUNICIPALIDAD DE MULCHEN</t>
  </si>
  <si>
    <t>MUNICIPALIDAD DE CHIGUAYANTE</t>
  </si>
  <si>
    <t>MUNICIPALIDAD DE TUCAPEL</t>
  </si>
  <si>
    <t>MUNICIPALIDAD DE NACIMIENTO</t>
  </si>
  <si>
    <t>MUNICIPALIDAD DE SANTA JUANA</t>
  </si>
  <si>
    <t>MUNICIPALIDAD DE YUMBEL</t>
  </si>
  <si>
    <t>MUNICIPALIDAD DE SAN ROSENDO</t>
  </si>
  <si>
    <t>MUNICIPALIDAD DE CORONEL</t>
  </si>
  <si>
    <t>MUNICIPALIDAD DE NEGRETE</t>
  </si>
  <si>
    <t>MUNICIPALIDAD DE TOME</t>
  </si>
  <si>
    <t>MUNICIPALIDAD DE TALCAHUANO</t>
  </si>
  <si>
    <t>MUNICIPALIDAD DE PENCO</t>
  </si>
  <si>
    <t>MUNICIPALIDAD DE QUILLECO</t>
  </si>
  <si>
    <t>MUNICIPALIDAD DE LOS ALAMOS</t>
  </si>
  <si>
    <t xml:space="preserve">MUNICIPALIDAD DE ALTO BIO BIO </t>
  </si>
  <si>
    <t>MUNICIPALIDAD DE CAÑETE</t>
  </si>
  <si>
    <t>MUNICIPALIDAD DE HUALPEN</t>
  </si>
  <si>
    <t>MUNICIPALIDAD DE ARAUCO</t>
  </si>
  <si>
    <t>MUNICIPALIDAD DE CURANILAHUE</t>
  </si>
  <si>
    <t>MUNICIPALIDAD DE LAJA</t>
  </si>
  <si>
    <t>MUNICIPALIDAD DE HUAQUI</t>
  </si>
  <si>
    <t>MUNICIPALIDAD DE FLORIDA</t>
  </si>
  <si>
    <t>MUNCIPALIDAD DE LEBU</t>
  </si>
  <si>
    <t>MUNCIPALIDAD DE SANTA BARBARA</t>
  </si>
  <si>
    <t>MUNCIPALIDAD DE TIRUA</t>
  </si>
  <si>
    <t>REX. N° 1794</t>
  </si>
  <si>
    <t>MUNCIPALIDAD DE TOLTEN</t>
  </si>
  <si>
    <t>REX. N° 1861</t>
  </si>
  <si>
    <t>MUNCIPALIDAD DE PADRE LAS CASAS</t>
  </si>
  <si>
    <t>REX. N° 1836</t>
  </si>
  <si>
    <t>MUNCIPALIDAD DE CHOLCHOL</t>
  </si>
  <si>
    <t>REX. N° 1923</t>
  </si>
  <si>
    <t>MUNCIPALIDAD DE VILLARRICA</t>
  </si>
  <si>
    <t>REX. N° 1718</t>
  </si>
  <si>
    <t>MUNCIPALIDAD DE T. SCHMIDT</t>
  </si>
  <si>
    <t>REX. N° 1815</t>
  </si>
  <si>
    <t>MUNCIPALIDAD DE TEMUCO</t>
  </si>
  <si>
    <t>REX. N° 1837</t>
  </si>
  <si>
    <t>MUNCIPALIDAD DE RENAICO</t>
  </si>
  <si>
    <t>REX. N° 1963</t>
  </si>
  <si>
    <t xml:space="preserve">MUNCIPALIDAD DE PUCON </t>
  </si>
  <si>
    <t>REX. N° 1801</t>
  </si>
  <si>
    <t>MUNCIPALIDAD DE FREIRE</t>
  </si>
  <si>
    <t>MUNCIPALIDAD DE LONCOCHE</t>
  </si>
  <si>
    <t>REX. N° 2011</t>
  </si>
  <si>
    <t>MUNCIPALIDAD DE TRAIGUEN</t>
  </si>
  <si>
    <t>REX. N° 1741</t>
  </si>
  <si>
    <t>MUNCIPALIDAD DE IMPERIAL</t>
  </si>
  <si>
    <t>REX. N° 1862</t>
  </si>
  <si>
    <t>MUNCIPALIDAD DE GORBEA</t>
  </si>
  <si>
    <t>REX. N° 1816</t>
  </si>
  <si>
    <t>MUNCIPALIDAD DE COLLIPULLI</t>
  </si>
  <si>
    <t>REX. N° 1892</t>
  </si>
  <si>
    <t>MUNCIPALIDAD DE PUREN</t>
  </si>
  <si>
    <t>REX. N° 1744</t>
  </si>
  <si>
    <t>MUNCIPALIDAD DE LUMACO</t>
  </si>
  <si>
    <t>REX. N° 1838</t>
  </si>
  <si>
    <t>MUNCIPALIDAD DE LONQUMAY</t>
  </si>
  <si>
    <t>REX. N° 1746</t>
  </si>
  <si>
    <t>MUNCIPALIDAD DE CURACAUTIN</t>
  </si>
  <si>
    <t>REX. N° 1891</t>
  </si>
  <si>
    <t>MUNCIPALIDAD DE SAAVEDRA</t>
  </si>
  <si>
    <t>REX. N° 1769</t>
  </si>
  <si>
    <t>MUNCIPALIDAD DE GALVARINO</t>
  </si>
  <si>
    <t>MUNCIPALIDAD DE ERCILLA</t>
  </si>
  <si>
    <t>REX. N° 1719</t>
  </si>
  <si>
    <t>MUNCIPALIDAD DE CUNCO</t>
  </si>
  <si>
    <t>MUNCIPALIDAD DE VILCUN</t>
  </si>
  <si>
    <t>REX. N° 1694</t>
  </si>
  <si>
    <t>MUNCIPALIDAD DE PERQUENCO</t>
  </si>
  <si>
    <t>REX. N° 1813</t>
  </si>
  <si>
    <t>MUNCIPALIDAD DE LOS SAUCES</t>
  </si>
  <si>
    <t>REX. N° 1706</t>
  </si>
  <si>
    <t>MUNCIPALIDAD DE LAUTARO</t>
  </si>
  <si>
    <t>REX. N° 1743</t>
  </si>
  <si>
    <t>MUNCIPALIDAD DE VICTORIA</t>
  </si>
  <si>
    <t>REX. N° 1720</t>
  </si>
  <si>
    <t>MUNCIPALIDAD DE PITRUFQUEN</t>
  </si>
  <si>
    <t>REX. N° 1742</t>
  </si>
  <si>
    <t>MUNCIPALIDAD DE MELIPEUCO</t>
  </si>
  <si>
    <t>MUNCIPALIDAD DE CARAHUE</t>
  </si>
  <si>
    <t>REX. N° 1693</t>
  </si>
  <si>
    <t>MUNCIPALIDAD DE ANGOL</t>
  </si>
  <si>
    <t>REX. N°2824</t>
  </si>
  <si>
    <t>MUNICIPALIDAD DE SAN PABLO</t>
  </si>
  <si>
    <t>REX. N° 2823</t>
  </si>
  <si>
    <t>MUNICIPALIDAD DE SAN JUAN DE LA COSTA</t>
  </si>
  <si>
    <t>REX. N° 2834</t>
  </si>
  <si>
    <t>MUNICIPALIDAD DE RIO NEGRO</t>
  </si>
  <si>
    <t>REX. N° 2785</t>
  </si>
  <si>
    <t>MUNICIPALIDAD DE QUINCHAO</t>
  </si>
  <si>
    <t>REX. N°2820</t>
  </si>
  <si>
    <t>MUNICIPALIDAD DE QUEMCHI</t>
  </si>
  <si>
    <t>REX. N° 2821</t>
  </si>
  <si>
    <t>MUNICIPALIDAD DE QUELLON</t>
  </si>
  <si>
    <t>REX. N° 2814</t>
  </si>
  <si>
    <t>MUNICIPALIDAD DE QUEILEN</t>
  </si>
  <si>
    <t>REX. N° 2813</t>
  </si>
  <si>
    <t>MUNICIPALIDAD DE PUYEHUE</t>
  </si>
  <si>
    <t>REX. N° 2815</t>
  </si>
  <si>
    <t>MUNICIPALIDAD DE PURRANQUE</t>
  </si>
  <si>
    <t>REX. N° 2869</t>
  </si>
  <si>
    <t xml:space="preserve">MUNICIPALIDAD DE PUQUELDON </t>
  </si>
  <si>
    <t>REX. N° 2874</t>
  </si>
  <si>
    <t>MUNICIPALIDAD DE PUERTO VARAS</t>
  </si>
  <si>
    <t>REX. N° 2818</t>
  </si>
  <si>
    <t>MUNICIPALIDAD DE PUERTO OCTAY</t>
  </si>
  <si>
    <t>REX. N° 2870</t>
  </si>
  <si>
    <t>MUNICIPALIDAD DE PUERTO MONTT</t>
  </si>
  <si>
    <t>REX. N° 2816</t>
  </si>
  <si>
    <t>MUNICIPALIDAD DE PALENA</t>
  </si>
  <si>
    <t>REX. N° 2835</t>
  </si>
  <si>
    <t>MUNICIPALIDAD DE OSORNO</t>
  </si>
  <si>
    <t>REX. N° 2873</t>
  </si>
  <si>
    <t>MUNICIPALIDAD DE MAULLIN</t>
  </si>
  <si>
    <t>REX. N° 2871</t>
  </si>
  <si>
    <t>MUNICIPALIDAD DE LOS MUERMOS</t>
  </si>
  <si>
    <t>REX. N° 2819</t>
  </si>
  <si>
    <t>MUNICIPALIDAD DE HUALAIHUE</t>
  </si>
  <si>
    <t>REX. N° 2875</t>
  </si>
  <si>
    <t>MUNICIPALIDAD DE FRUTILLAR</t>
  </si>
  <si>
    <t>REX. N° 2833</t>
  </si>
  <si>
    <t>MUNICIPALIDAD DE FRESIA</t>
  </si>
  <si>
    <t>REX. N° 2822</t>
  </si>
  <si>
    <t>MUNICIPALIDAD DE DALCAHUE</t>
  </si>
  <si>
    <t>REX. N° 2868</t>
  </si>
  <si>
    <t>MUNICIPALIDAD DE CURACO DE VELEZ</t>
  </si>
  <si>
    <t>REX. N° 2825</t>
  </si>
  <si>
    <t>MUNICIPALIDAD DE COCHAMO</t>
  </si>
  <si>
    <t>REX. N° 2786</t>
  </si>
  <si>
    <t>MUNICIPALIDAD DE CHONCHI</t>
  </si>
  <si>
    <t>REX. N° 2817</t>
  </si>
  <si>
    <t>MUNICIPALIDAD DE CHAITEN</t>
  </si>
  <si>
    <t>REX. N° 2836</t>
  </si>
  <si>
    <t>MUNICIPALIDAD DE CASTRO</t>
  </si>
  <si>
    <t>REX. N° 2872</t>
  </si>
  <si>
    <t>MUNICIPALIDAD DE CALBUCO</t>
  </si>
  <si>
    <t>REX. N° 2876</t>
  </si>
  <si>
    <t>MUNICIPALIDAD DE ANCUD</t>
  </si>
  <si>
    <t>REX. N° 1139</t>
  </si>
  <si>
    <t>MUNICIPALIDAD DE TORTEL</t>
  </si>
  <si>
    <t>REX. N° 1079</t>
  </si>
  <si>
    <t>MUNICIPALIDAD DE IBAÑEZ</t>
  </si>
  <si>
    <t>REX. N° 1081</t>
  </si>
  <si>
    <t>MUNICIPALIDAD DE AYSEN</t>
  </si>
  <si>
    <t>REX. N° 1080</t>
  </si>
  <si>
    <t>MUNICIPALIDAD DE COYHAIQUE</t>
  </si>
  <si>
    <t>REX. N° 1087</t>
  </si>
  <si>
    <t>MUNICIPALIDAD DE CHILE CHICO</t>
  </si>
  <si>
    <t>REX. N° 1222</t>
  </si>
  <si>
    <t>MUNICIPALIDAD DE NATALES</t>
  </si>
  <si>
    <t>REX. N° 1202</t>
  </si>
  <si>
    <t xml:space="preserve">MUNICIPALIDAD DE FUTRONO </t>
  </si>
  <si>
    <t>MUNICIPALIDAD DE LAGO RANCO</t>
  </si>
  <si>
    <t>REX. N° 1100</t>
  </si>
  <si>
    <t>MUNICIPALIDAD DE MARIQUINA</t>
  </si>
  <si>
    <t>REX. N° 1138</t>
  </si>
  <si>
    <t>MUNICIPALIDAD DE PANGUIPULLI</t>
  </si>
  <si>
    <t>REX. N° 1091</t>
  </si>
  <si>
    <t>MUNICIPALIDAD DE LANCO</t>
  </si>
  <si>
    <t>REX. N° 1090</t>
  </si>
  <si>
    <t>MUNICIPALIDAD DE RIO BUENO</t>
  </si>
  <si>
    <t>REX. N° 1089</t>
  </si>
  <si>
    <t>MUNICIPALIDAD DE PAILLACO</t>
  </si>
  <si>
    <t>REX. N° 1088</t>
  </si>
  <si>
    <t xml:space="preserve">MUNICIPALIDAD DE LA UNION </t>
  </si>
  <si>
    <t>MUNICIPALIDAD DE MAFIL</t>
  </si>
  <si>
    <t>REX. N° 1086</t>
  </si>
  <si>
    <t>MUNICIPALIDAD DE LOS LAGOS</t>
  </si>
  <si>
    <t>REX. N° 1085</t>
  </si>
  <si>
    <t>MUNICIPALIDAD DE CORRAL</t>
  </si>
  <si>
    <t>ÑUBLE</t>
  </si>
  <si>
    <t>MUNICIPALIDAD DE TREHUACO</t>
  </si>
  <si>
    <t>REX. N° 681</t>
  </si>
  <si>
    <t>MUNICIPALIDAD DE SAN CARLOS</t>
  </si>
  <si>
    <t>MUNICIPALIDAD DE QUIRIHUE</t>
  </si>
  <si>
    <t>MUNICIPALIDAD DE QUILLON</t>
  </si>
  <si>
    <t>REX. N° 677</t>
  </si>
  <si>
    <t>MUNICIPALIDAD DE ÑIQUEN</t>
  </si>
  <si>
    <t>REX. N° 676</t>
  </si>
  <si>
    <t>MUNICIPALIDAD DE NINHUE</t>
  </si>
  <si>
    <t>REX. N° 611</t>
  </si>
  <si>
    <t>MUNICIPALIDAD DE EL CARMEN</t>
  </si>
  <si>
    <t>REX. N° 675</t>
  </si>
  <si>
    <t>MUNICIPALIDAD DE COBQUECURA</t>
  </si>
  <si>
    <t>REX. N° 672</t>
  </si>
  <si>
    <t>MUNICIPALIDAD DE BULNES</t>
  </si>
  <si>
    <t>REX. N° 683</t>
  </si>
  <si>
    <t>MUNICIPALIDAD DE YUNGAY</t>
  </si>
  <si>
    <t>MUNICIPALIDAD DE SAN NICOLAS</t>
  </si>
  <si>
    <t>REX. N° 612</t>
  </si>
  <si>
    <t xml:space="preserve">MUNICIPALIDAD DE SAN IGNACIO </t>
  </si>
  <si>
    <t>REX. N° 682</t>
  </si>
  <si>
    <t>MUNICIPALIDAD DE SAN FABIAN</t>
  </si>
  <si>
    <t>REX. N° 680</t>
  </si>
  <si>
    <t>MUNICIPALIDAD DE RANQUIL</t>
  </si>
  <si>
    <t>REX. N° 644</t>
  </si>
  <si>
    <t>MUNICIPALIDAD DE PORTEZUELO</t>
  </si>
  <si>
    <t>REX. N° 679</t>
  </si>
  <si>
    <t>MUNICIPALIDAD DE PINTO</t>
  </si>
  <si>
    <t>REX. N° 678</t>
  </si>
  <si>
    <t>MUNICIPALIDAD DE PEMUCO</t>
  </si>
  <si>
    <t>REX. N° 613</t>
  </si>
  <si>
    <t>MUNICIPALIDAD DE COIHUECO</t>
  </si>
  <si>
    <t>MUNICIPALIDAD DE COELEMU</t>
  </si>
  <si>
    <t>REX. N° 674</t>
  </si>
  <si>
    <t>MUNICIPALIDAD DE CHILLAN VIEJO</t>
  </si>
  <si>
    <t>REX. N° 673</t>
  </si>
  <si>
    <t xml:space="preserve">MUNICIPALIDAD DE CHILLAN </t>
  </si>
  <si>
    <t>TOTAL  REGIÓN DE ÑUBLE</t>
  </si>
  <si>
    <t>REX. N° 1011</t>
  </si>
  <si>
    <t>ONG DESARROLLO E INTEGRACION SOCIAL</t>
  </si>
  <si>
    <t>REX. N° 899</t>
  </si>
  <si>
    <t>MUNICIPALIDAD DE PUTRE</t>
  </si>
  <si>
    <t>REX. N° 799</t>
  </si>
  <si>
    <t>MUNICIPALIDAD DE CAMARONES</t>
  </si>
  <si>
    <t>REX. N° 4289</t>
  </si>
  <si>
    <t>MUNICIPALIDAD DE HUECHURABA</t>
  </si>
  <si>
    <t>REX. N° 4213</t>
  </si>
  <si>
    <t>MUNICIPALIDAD DE TILTIL</t>
  </si>
  <si>
    <t>REX. N° 6893</t>
  </si>
  <si>
    <t xml:space="preserve">MUNICIPALIDAD DE SANTIAGO </t>
  </si>
  <si>
    <t>REX. N° 6889</t>
  </si>
  <si>
    <t xml:space="preserve">MUNICIPALIDAD DE SAN JOAQUIN </t>
  </si>
  <si>
    <t>REX. N° 3792</t>
  </si>
  <si>
    <t>MUNICIPALIDAD DE QUINTA NORMAL</t>
  </si>
  <si>
    <t>REX. N° 3992</t>
  </si>
  <si>
    <t>MUNICIPALIDAD DE ESTACION CENTRAL</t>
  </si>
  <si>
    <t>REX. N° 3546</t>
  </si>
  <si>
    <t>MUNICIPALIDAD DE ÑUÑOA</t>
  </si>
  <si>
    <t>REX. N° 3548</t>
  </si>
  <si>
    <t>MUNICIPALIDAD DE TALAGANTE</t>
  </si>
  <si>
    <t>REX. N° 3419</t>
  </si>
  <si>
    <t>MUNICIPALIDAD DE SANTIAGO</t>
  </si>
  <si>
    <t>REX. N° 3505</t>
  </si>
  <si>
    <t xml:space="preserve">MUNICIPALIDAD DE SAN RAMON </t>
  </si>
  <si>
    <t>REX. N° 3326</t>
  </si>
  <si>
    <t>MUNICIPALIDAD DE SAN JOSE DE MAIPO</t>
  </si>
  <si>
    <t>REX. N° 3585</t>
  </si>
  <si>
    <t>MUNICIPALIDAD DE SAN BERNARDO</t>
  </si>
  <si>
    <t>REX. N° 3626</t>
  </si>
  <si>
    <t>MUNICIPALIDAD DE RENCA</t>
  </si>
  <si>
    <t>REX. N° 3341</t>
  </si>
  <si>
    <t>MUNICIPALIDAD DE RECOLETA</t>
  </si>
  <si>
    <t>REX. N° 3508</t>
  </si>
  <si>
    <t xml:space="preserve">MUNICIPALIDAD DE PUDAHUEL </t>
  </si>
  <si>
    <t>REX. N° 3342</t>
  </si>
  <si>
    <t>MUNICIPALIDAD DE PIRQUE</t>
  </si>
  <si>
    <t>REX. N° 3627</t>
  </si>
  <si>
    <t>MUNICIPALIDAD DE PEÑAFLOR</t>
  </si>
  <si>
    <t>REX. N° 3574</t>
  </si>
  <si>
    <t>MUNICIPALIDAD DE PEDRO AGUIRRE CERDA</t>
  </si>
  <si>
    <t>REX. N° 3364</t>
  </si>
  <si>
    <t>MUNICIPALIDAD DE PADRE HURTADO</t>
  </si>
  <si>
    <t>REX. N° 3572</t>
  </si>
  <si>
    <t>MUNICIPALIDAD DE MELIIPILLA</t>
  </si>
  <si>
    <t>REX. N° 3668</t>
  </si>
  <si>
    <t>MUNICIPALIDAD DE MAIPU</t>
  </si>
  <si>
    <t>REX. N° 3571</t>
  </si>
  <si>
    <t xml:space="preserve">MUNICIPALIDAD DE LO ESPEJO </t>
  </si>
  <si>
    <t>REX. N° 3507</t>
  </si>
  <si>
    <t>MUNICIPALIDAD DE LAMPA</t>
  </si>
  <si>
    <t>REX. N° 3347</t>
  </si>
  <si>
    <t>MUNICIPALIDAD DE LA REINA</t>
  </si>
  <si>
    <t>REX. N° 3323</t>
  </si>
  <si>
    <t>MUNICIPALIDAD DE LA PINTANA</t>
  </si>
  <si>
    <t>REX. N° 3318</t>
  </si>
  <si>
    <t>MUNICIPALIDAD DE LA GRANJA</t>
  </si>
  <si>
    <t>REX. N° 3793</t>
  </si>
  <si>
    <t>MUNICIPALIDAD DE LA FLORIDA</t>
  </si>
  <si>
    <t>REX. N° 3628</t>
  </si>
  <si>
    <t>MUNICIPALIDAD DE LA CISTERNA</t>
  </si>
  <si>
    <t>REX. N° 3319</t>
  </si>
  <si>
    <t xml:space="preserve">MUNICIPALIDAD DE ISLA DE MAIPO </t>
  </si>
  <si>
    <t>REX. N° 3575</t>
  </si>
  <si>
    <t>MUNICIPALIDAD DE INDEPENDENCIA</t>
  </si>
  <si>
    <t>REX. N° 3576</t>
  </si>
  <si>
    <t>REX. N° 3573</t>
  </si>
  <si>
    <t>MUNICIPALIDAD DE EL MONTE</t>
  </si>
  <si>
    <t>REX. N° 3744</t>
  </si>
  <si>
    <t>MUNICIPALIDAD DE EL BOSQUE</t>
  </si>
  <si>
    <t>REX. N° 3506</t>
  </si>
  <si>
    <t>MUNICIPALIDAD DE CONCHALI</t>
  </si>
  <si>
    <t>REX. N° 3421</t>
  </si>
  <si>
    <t>MUNICIPALIDAD DE CERRO NAVIA</t>
  </si>
  <si>
    <t>REX. N° 3320</t>
  </si>
  <si>
    <t>MUNICIPALIDAD DE CERRILLOS</t>
  </si>
  <si>
    <t>REX. N° 3391</t>
  </si>
  <si>
    <t xml:space="preserve">MUNICIPALIDAD DE BUIN </t>
  </si>
  <si>
    <t>REX. N° 3324</t>
  </si>
  <si>
    <t>MUNICIPALIDAD DE ALHUE</t>
  </si>
  <si>
    <t>REX. N° 3317</t>
  </si>
  <si>
    <t>MUNICIPALIDAD DE CALERA DE TANGO</t>
  </si>
  <si>
    <t>REX. N° 3547</t>
  </si>
  <si>
    <t>MUNICIPALIDAD DE SAN PEDRO</t>
  </si>
  <si>
    <t>REX. N° 3346</t>
  </si>
  <si>
    <t>MUNICIPALIDAD DE LO PRADO</t>
  </si>
  <si>
    <t>REX. N° 3321</t>
  </si>
  <si>
    <t>MUNICIPALIDAD DE SAN MIGUEL</t>
  </si>
  <si>
    <t>REX. N° 3325</t>
  </si>
  <si>
    <t>MUNICIPALIDAD DE PAINE</t>
  </si>
  <si>
    <t>REX. N° 3420</t>
  </si>
  <si>
    <t xml:space="preserve">MUNICIPALIDAD DE MARIA PINTO </t>
  </si>
  <si>
    <t>REX. N° 3309</t>
  </si>
  <si>
    <t>MUNICIPALIDAD DE PUENTE ALTO</t>
  </si>
  <si>
    <t>REX. N° 3322</t>
  </si>
  <si>
    <t>REX. N° 3340</t>
  </si>
  <si>
    <t>MUNICIPALIDAD DE PEÑALOLEN</t>
  </si>
  <si>
    <t>DEC. N° 1</t>
  </si>
  <si>
    <t>FONDO DE SOLIDARIDAD E INVERSION SOCIAL</t>
  </si>
  <si>
    <t>SERVICIO DE ASISTENCIA TECNICA AL PROGRAMA HABITABILIDAD</t>
  </si>
  <si>
    <t>Concurso asig directa y convocatoria</t>
  </si>
  <si>
    <t>DEX. N° 05</t>
  </si>
  <si>
    <t>MINISTERIO DE BIENES NACIONALES</t>
  </si>
  <si>
    <t xml:space="preserve">PROGRAMA DE REGULARIZACION TITULOS DE DOMINIO </t>
  </si>
  <si>
    <t>MARZO</t>
  </si>
  <si>
    <t>24-03-337 "Bonos Art. 2 Transitorio. Ley N°19.949"</t>
  </si>
  <si>
    <t>DECRETO N° 7</t>
  </si>
  <si>
    <t>INSTITUTO DE PREVISION SOCIAL, IPS</t>
  </si>
  <si>
    <t>BONOS ART. 2° TRANSITORIO, LEY 19.949</t>
  </si>
  <si>
    <t>Bono de Protección dirigido a familias SSYOO</t>
  </si>
  <si>
    <t>24-03-340 "Programa de Apoyo Integral al Adulto Mayor Chile Solidario"</t>
  </si>
  <si>
    <t>REX. N°  449</t>
  </si>
  <si>
    <t xml:space="preserve">PROGRAMA DE APOYO AL ADULTO MAYOR </t>
  </si>
  <si>
    <t>Acompañamiento Psicosocial</t>
  </si>
  <si>
    <t>REX. N°  593</t>
  </si>
  <si>
    <t>REX. N°  566</t>
  </si>
  <si>
    <t>MUNICIPALIDAD DE PICA</t>
  </si>
  <si>
    <t>REX. N°  599</t>
  </si>
  <si>
    <t>MUNICIPALIDAD DE IQUIQUE</t>
  </si>
  <si>
    <t>REX. N°  565</t>
  </si>
  <si>
    <t>REX. N°  586</t>
  </si>
  <si>
    <t>MUNICIPALIDAD DE COLCHANE</t>
  </si>
  <si>
    <t>REX. N°  5947</t>
  </si>
  <si>
    <t>REX. N°  567</t>
  </si>
  <si>
    <t>MUNICIPALIDAD DE ALTO HOSPICIO</t>
  </si>
  <si>
    <t>REX. N°  416</t>
  </si>
  <si>
    <t>REX. N°  369</t>
  </si>
  <si>
    <t>REX. N°  364</t>
  </si>
  <si>
    <t xml:space="preserve">MUNICIPALIDAD DE ALTO  HOSPICIO </t>
  </si>
  <si>
    <t>REX. N° 1012</t>
  </si>
  <si>
    <t>MUNICIPALIDAD DE SAN PEDRO DE ATACAMA</t>
  </si>
  <si>
    <t>REX. N° 1003</t>
  </si>
  <si>
    <t>MUNICIPALIDAD DE ANTOFAGASTA</t>
  </si>
  <si>
    <t>REX. N° 990</t>
  </si>
  <si>
    <t>MUNICIPALIDAD DE MARIA ELENA</t>
  </si>
  <si>
    <t>MUNICIPALIDAD DE CALAMA</t>
  </si>
  <si>
    <t>REX. N° 950</t>
  </si>
  <si>
    <t>MUNICIPALIDAD DE TALTAL</t>
  </si>
  <si>
    <t>REX. N° 916</t>
  </si>
  <si>
    <t>MUNICIPALIDAD DE TOCOPILLA</t>
  </si>
  <si>
    <t>REX. N° 863</t>
  </si>
  <si>
    <t>REX. N° 783</t>
  </si>
  <si>
    <t>REX. N° 1369</t>
  </si>
  <si>
    <t>MUNICIPALIDAD DE DIEGO DE ALMAGRO</t>
  </si>
  <si>
    <t>REX. N° 1473</t>
  </si>
  <si>
    <t>REX. N° 1362</t>
  </si>
  <si>
    <t>REX. N° 1916</t>
  </si>
  <si>
    <t>REX. N° 1915</t>
  </si>
  <si>
    <t>REX. N° 1914</t>
  </si>
  <si>
    <t>REX. N° 1361</t>
  </si>
  <si>
    <t>MUNICIPALIDAD DE VALLENAR</t>
  </si>
  <si>
    <t>REX. N° 1158</t>
  </si>
  <si>
    <t>REX. N° 1161</t>
  </si>
  <si>
    <t>REX. N° 1153</t>
  </si>
  <si>
    <t>REX. N° 1154</t>
  </si>
  <si>
    <t>MUNICIPALIDAD DE TIERRA AMARILLA</t>
  </si>
  <si>
    <t>REX. N° 1157</t>
  </si>
  <si>
    <t>REX. N° 2000</t>
  </si>
  <si>
    <t>REX. N° 1925</t>
  </si>
  <si>
    <t>REX. N° 1912</t>
  </si>
  <si>
    <t>REX. N° 1911</t>
  </si>
  <si>
    <t>REX. N° 1999</t>
  </si>
  <si>
    <t>REX. N° 1993</t>
  </si>
  <si>
    <t>REX. N° 1998</t>
  </si>
  <si>
    <t>REX. N° 1926</t>
  </si>
  <si>
    <t>REX. N° 1968</t>
  </si>
  <si>
    <t>REX. N° 2008</t>
  </si>
  <si>
    <t>REX. N° 1910</t>
  </si>
  <si>
    <t>REX. N° 1924</t>
  </si>
  <si>
    <t>REX. N° 1913</t>
  </si>
  <si>
    <t>REX. N° 1427</t>
  </si>
  <si>
    <t>REX. N° 1461</t>
  </si>
  <si>
    <t>REX. N° 1382</t>
  </si>
  <si>
    <t>REX. N° 1383</t>
  </si>
  <si>
    <t>REX. N° 1367</t>
  </si>
  <si>
    <t>REX. N° 1342</t>
  </si>
  <si>
    <t>REX. N° 1320</t>
  </si>
  <si>
    <t>REX. N° 1296</t>
  </si>
  <si>
    <t>REX. N° 1295</t>
  </si>
  <si>
    <t>REX. N° 1294</t>
  </si>
  <si>
    <t>REX. N° 1490</t>
  </si>
  <si>
    <t>REX. N° 1489</t>
  </si>
  <si>
    <t>REX. N° 1501</t>
  </si>
  <si>
    <t>REX. N° 1586</t>
  </si>
  <si>
    <t>REX. N° 155</t>
  </si>
  <si>
    <t>REX. N° 79</t>
  </si>
  <si>
    <t>REX. N° 109</t>
  </si>
  <si>
    <t xml:space="preserve">MUNICIPALIDAD DE QUILLOTA </t>
  </si>
  <si>
    <t>REX. N° 74</t>
  </si>
  <si>
    <t>REX. N° 101</t>
  </si>
  <si>
    <t>REX. N° 61</t>
  </si>
  <si>
    <t>REX. N° 70</t>
  </si>
  <si>
    <t xml:space="preserve">MUNICIPALIDAD DE SAN ESTEBAN </t>
  </si>
  <si>
    <t>REX.N° 75</t>
  </si>
  <si>
    <t>REX.N° 59</t>
  </si>
  <si>
    <t>REX.N° 230</t>
  </si>
  <si>
    <t>REX.N° 103</t>
  </si>
  <si>
    <t>REX.N° 140</t>
  </si>
  <si>
    <t>REX.N° 175</t>
  </si>
  <si>
    <t>REX.N° 187</t>
  </si>
  <si>
    <t>REX.N° 82</t>
  </si>
  <si>
    <t>REX.N° 188</t>
  </si>
  <si>
    <t>REX.N° 98</t>
  </si>
  <si>
    <t>REX. N° 1255</t>
  </si>
  <si>
    <t>REX. N° 1200</t>
  </si>
  <si>
    <t>REX. N° 1269</t>
  </si>
  <si>
    <t>REX. N° 1264</t>
  </si>
  <si>
    <t>REX. N° 1242</t>
  </si>
  <si>
    <t>REX. N° 1199</t>
  </si>
  <si>
    <t>REX. N° 1212</t>
  </si>
  <si>
    <t>REX. N° 1241</t>
  </si>
  <si>
    <t>MUNICIPALIDAD DE VILLA  ALEMANA</t>
  </si>
  <si>
    <t>REX. N° 1238</t>
  </si>
  <si>
    <t>REX. N° 1243</t>
  </si>
  <si>
    <t>REX. N° 1204</t>
  </si>
  <si>
    <t>REX. N° 1254</t>
  </si>
  <si>
    <t xml:space="preserve">MUNICIPALIDAD DE SAN ANTONIO </t>
  </si>
  <si>
    <t>REX.N° 766</t>
  </si>
  <si>
    <t>REX.N° 755</t>
  </si>
  <si>
    <t>REX.N° 753</t>
  </si>
  <si>
    <t>REX.N° 752</t>
  </si>
  <si>
    <t>REX.N° 751</t>
  </si>
  <si>
    <t>REX.N° 750</t>
  </si>
  <si>
    <t>REX.N° 749</t>
  </si>
  <si>
    <t>REX.N° 748</t>
  </si>
  <si>
    <t xml:space="preserve">MUNICIPALIDAD DE PEUMO </t>
  </si>
  <si>
    <t>REX.N° 747</t>
  </si>
  <si>
    <t>REX.N° 745</t>
  </si>
  <si>
    <t>REX.N° 744</t>
  </si>
  <si>
    <t>REX.N° 743</t>
  </si>
  <si>
    <t>REX.N° 741</t>
  </si>
  <si>
    <t>REX.N° 740</t>
  </si>
  <si>
    <t>REX.N° 739</t>
  </si>
  <si>
    <t>REX.N° 738</t>
  </si>
  <si>
    <t>REX.N° 737</t>
  </si>
  <si>
    <t>REX.N° 736</t>
  </si>
  <si>
    <t>REX.N° 735</t>
  </si>
  <si>
    <t>REX.N° 734</t>
  </si>
  <si>
    <t>REX.N° 733</t>
  </si>
  <si>
    <t>REX.N° 731</t>
  </si>
  <si>
    <t>REX.N° 730</t>
  </si>
  <si>
    <t>REX.N° 729</t>
  </si>
  <si>
    <t>REX. N° 860</t>
  </si>
  <si>
    <t>REX. N° 861</t>
  </si>
  <si>
    <t>REX. N° 978</t>
  </si>
  <si>
    <t>REX. N° 977</t>
  </si>
  <si>
    <t>REX. N° 976</t>
  </si>
  <si>
    <t>REX. N° 975</t>
  </si>
  <si>
    <t>REX. N° 974</t>
  </si>
  <si>
    <t>REX. N° 973</t>
  </si>
  <si>
    <t>REX. N° 972</t>
  </si>
  <si>
    <t>REX. N° 971</t>
  </si>
  <si>
    <t xml:space="preserve">MUNICIPALIDAD DE LAS CABRAS </t>
  </si>
  <si>
    <t>REX. N° 970</t>
  </si>
  <si>
    <t>REX. N° 969</t>
  </si>
  <si>
    <t>REX. N° 1025</t>
  </si>
  <si>
    <t>REX. N° 1024</t>
  </si>
  <si>
    <t>REX. N° 1023</t>
  </si>
  <si>
    <t>REX. N° 1022</t>
  </si>
  <si>
    <t>REX. N° 1021</t>
  </si>
  <si>
    <t>REX. N° 1020</t>
  </si>
  <si>
    <t>REX. N° 914</t>
  </si>
  <si>
    <t>REX. N° 1009</t>
  </si>
  <si>
    <t>REX. N° 980</t>
  </si>
  <si>
    <t>REX. N° 979</t>
  </si>
  <si>
    <t>REX. N° 1048</t>
  </si>
  <si>
    <t>REX. N° 1047</t>
  </si>
  <si>
    <t>REX. N° 1046</t>
  </si>
  <si>
    <t>REX. N° 1045</t>
  </si>
  <si>
    <t>REX. N° 1044</t>
  </si>
  <si>
    <t>REX. N° 1018</t>
  </si>
  <si>
    <t>REX. N° 1017</t>
  </si>
  <si>
    <t>REX. N° 1016</t>
  </si>
  <si>
    <t>REX. N° 1027</t>
  </si>
  <si>
    <t>REX. N° 1026</t>
  </si>
  <si>
    <t>REX. N° 1031</t>
  </si>
  <si>
    <t>REX. N° 1041</t>
  </si>
  <si>
    <t>REX. N° 1078</t>
  </si>
  <si>
    <t>REX. N° 1032</t>
  </si>
  <si>
    <t>REX. N° 1082</t>
  </si>
  <si>
    <t>MUNICIPALIDAD DE PAMILLA</t>
  </si>
  <si>
    <t>REX. N° 1040</t>
  </si>
  <si>
    <t>REX. N° 1049</t>
  </si>
  <si>
    <t>REX.N° 2155</t>
  </si>
  <si>
    <t>REX.N° 2184</t>
  </si>
  <si>
    <t>MUNICIPALIDAD DE VILLA ALEGRE</t>
  </si>
  <si>
    <t>REX.N° 2149</t>
  </si>
  <si>
    <t>REX.N° 2183</t>
  </si>
  <si>
    <t>MUNICIPALIDAD DE TENO</t>
  </si>
  <si>
    <t>REX.N° 2188</t>
  </si>
  <si>
    <t>REX.N° 2185</t>
  </si>
  <si>
    <t>REX.N° 2131</t>
  </si>
  <si>
    <t>REX.N° 2133</t>
  </si>
  <si>
    <t>REX.N° 2123</t>
  </si>
  <si>
    <t>REX.N° 2128</t>
  </si>
  <si>
    <t>REX.N° 2134</t>
  </si>
  <si>
    <t>REX.N° 2132</t>
  </si>
  <si>
    <t>REX.N° 2186</t>
  </si>
  <si>
    <t>REX.N° 2150</t>
  </si>
  <si>
    <t>REX.N° 2125</t>
  </si>
  <si>
    <t>REX.N° 2124</t>
  </si>
  <si>
    <t>REX.N° 2122</t>
  </si>
  <si>
    <t>REX.N° 2130</t>
  </si>
  <si>
    <t>REX.N° 2129</t>
  </si>
  <si>
    <t>REX.N° 2189</t>
  </si>
  <si>
    <t>REX.N° 2121</t>
  </si>
  <si>
    <t>MUNICIPALIDAD DE LINARES</t>
  </si>
  <si>
    <t>REX.N° 2127</t>
  </si>
  <si>
    <t>REX.N° 2187</t>
  </si>
  <si>
    <t>REX.N° 2126</t>
  </si>
  <si>
    <t>REX.N° 2156</t>
  </si>
  <si>
    <t>REX.N° 2154</t>
  </si>
  <si>
    <t>REX.N° 2120</t>
  </si>
  <si>
    <t>REX.N° 2151</t>
  </si>
  <si>
    <t>REX.N° 2152</t>
  </si>
  <si>
    <t xml:space="preserve">MUNICIPALIDAD DE CHANCO </t>
  </si>
  <si>
    <t>REX.N° 2153</t>
  </si>
  <si>
    <t>REX.N° 1607</t>
  </si>
  <si>
    <t>REX.N° 1606</t>
  </si>
  <si>
    <t>REX.N° 1612</t>
  </si>
  <si>
    <t>REX.N° 1610</t>
  </si>
  <si>
    <t>REX.N° 1605</t>
  </si>
  <si>
    <t>REX.N° 1613</t>
  </si>
  <si>
    <t>REX.N° 1617</t>
  </si>
  <si>
    <t>REX.N° 1603</t>
  </si>
  <si>
    <t>REX.N° 1618</t>
  </si>
  <si>
    <t>REX.N° 1609</t>
  </si>
  <si>
    <t>REX.N° 1625</t>
  </si>
  <si>
    <t>REX.N° 1611</t>
  </si>
  <si>
    <t>REX.N° 1608</t>
  </si>
  <si>
    <t>REX.N° 1604</t>
  </si>
  <si>
    <t>REX.N° 1602</t>
  </si>
  <si>
    <t>REX.N° 1598</t>
  </si>
  <si>
    <t>REX.N° 1599</t>
  </si>
  <si>
    <t>REX.N° 1619</t>
  </si>
  <si>
    <t>REX.N° 1622</t>
  </si>
  <si>
    <t>REX.N° 1621</t>
  </si>
  <si>
    <t>REX.N° 1620</t>
  </si>
  <si>
    <t>REX.N° 1600</t>
  </si>
  <si>
    <t>REX.N° 1623</t>
  </si>
  <si>
    <t>REX.N° 1624</t>
  </si>
  <si>
    <t>REX.N° 1626</t>
  </si>
  <si>
    <t>REX.N° 1615</t>
  </si>
  <si>
    <t>REX.N° 1614</t>
  </si>
  <si>
    <t>REX.N° 1627</t>
  </si>
  <si>
    <t>REX.N° 1616</t>
  </si>
  <si>
    <t>REX.N° 1601</t>
  </si>
  <si>
    <t>REX.N° 974</t>
  </si>
  <si>
    <t>REX.N° 953</t>
  </si>
  <si>
    <t>REX.N° 952</t>
  </si>
  <si>
    <t>MUNICIPALIDAD DE SANTA BARBARA</t>
  </si>
  <si>
    <t>REX.N° 942</t>
  </si>
  <si>
    <t>REX.N° 940</t>
  </si>
  <si>
    <t>REX.N° 944</t>
  </si>
  <si>
    <t>REX.N° 931</t>
  </si>
  <si>
    <t>REX.N° 930</t>
  </si>
  <si>
    <t>REX.N° 929</t>
  </si>
  <si>
    <t xml:space="preserve">MUNICIPALIDAD DE CONTULMO </t>
  </si>
  <si>
    <t>REX.N° 928</t>
  </si>
  <si>
    <t>REX.N° 927</t>
  </si>
  <si>
    <t>MUNICIPALIDAD DE HUALQUI</t>
  </si>
  <si>
    <t>REX.N° 926</t>
  </si>
  <si>
    <t>REX.N° 925</t>
  </si>
  <si>
    <t>REX.N° 924</t>
  </si>
  <si>
    <t>REX.N° 923</t>
  </si>
  <si>
    <t xml:space="preserve">MUNICIPALIDAD DE ANTUCO </t>
  </si>
  <si>
    <t>REX.N° 922</t>
  </si>
  <si>
    <t>MUNICIPALIDAD DE LOTA</t>
  </si>
  <si>
    <t>REX.N° 921</t>
  </si>
  <si>
    <t>REX.N° 916</t>
  </si>
  <si>
    <t>REX.N° 917</t>
  </si>
  <si>
    <t>REX.N° 918</t>
  </si>
  <si>
    <t>REX.N° 919</t>
  </si>
  <si>
    <t>MUNICIPALIDAD DE TIRUA</t>
  </si>
  <si>
    <t>REX.N° 894</t>
  </si>
  <si>
    <t>REX.N° 895</t>
  </si>
  <si>
    <t>REX.N° 225</t>
  </si>
  <si>
    <t>REX.N° 193</t>
  </si>
  <si>
    <t>REX.N° 86</t>
  </si>
  <si>
    <t>REX.N° 81</t>
  </si>
  <si>
    <t>REX.N° 80</t>
  </si>
  <si>
    <t>REX. N° 1280</t>
  </si>
  <si>
    <t xml:space="preserve">MUNICIPALIDAD DE YUMBEL </t>
  </si>
  <si>
    <t xml:space="preserve">MUNICIPALIDAD DE QUILACO </t>
  </si>
  <si>
    <t>REX. N° 1211</t>
  </si>
  <si>
    <t>MUNICIPALIDAD DE LEBU</t>
  </si>
  <si>
    <t>REX. N° 1229</t>
  </si>
  <si>
    <t>REX. N° 1644</t>
  </si>
  <si>
    <t>MUNICIPALIDAD DE ANGOL</t>
  </si>
  <si>
    <t>REX. N° 1598</t>
  </si>
  <si>
    <t>MUNICIPALIDAD DE TRAIGUEN</t>
  </si>
  <si>
    <t>REX. N° 1612</t>
  </si>
  <si>
    <t>MUNICIPALIDAD DE PADRE LAS CASAS</t>
  </si>
  <si>
    <t>REX. N° 1355</t>
  </si>
  <si>
    <t>20/08/204</t>
  </si>
  <si>
    <t>MUNICIPALIDAD DE VICTORIA</t>
  </si>
  <si>
    <t>REX. N° 2130</t>
  </si>
  <si>
    <t>MUNICIPALIDAD DE MELIPEUCO</t>
  </si>
  <si>
    <t>REX. N° 1622</t>
  </si>
  <si>
    <t>MUNICIPALIDAD DE CURARREHUE</t>
  </si>
  <si>
    <t>REX. N° 1434</t>
  </si>
  <si>
    <t>MUNICIPALIDAD DE T. SCHMIDT</t>
  </si>
  <si>
    <t>REX. N° 1493</t>
  </si>
  <si>
    <t>MUNICIPALIDAD DE TEMUCO</t>
  </si>
  <si>
    <t>REX. N° 1608</t>
  </si>
  <si>
    <t>MUNICIPALIDAD DE RENAICO</t>
  </si>
  <si>
    <t>REX. N° 1440</t>
  </si>
  <si>
    <t>MUNICIPALIDAD DE LUMACO</t>
  </si>
  <si>
    <t>REX. N° 1494</t>
  </si>
  <si>
    <t>MUNICIPALIDAD DE CHOLCHOL</t>
  </si>
  <si>
    <t>REX. N° 1601</t>
  </si>
  <si>
    <t>REX. N° 1596</t>
  </si>
  <si>
    <t>REX. N° 1624</t>
  </si>
  <si>
    <t>REX. N° 1498</t>
  </si>
  <si>
    <t>MUNICIPALIDAD DE FREIRE</t>
  </si>
  <si>
    <t>REX. N° 1619</t>
  </si>
  <si>
    <t>REX. N° 1437</t>
  </si>
  <si>
    <t>MUNICIPALIDAD DE PUCON</t>
  </si>
  <si>
    <t>REX. N° 1394</t>
  </si>
  <si>
    <t>MUNICIPALIDAD DE IMPERIAL</t>
  </si>
  <si>
    <t>REX. N° 1395</t>
  </si>
  <si>
    <t>MUNICIPALIDAD DE LONCOCHE</t>
  </si>
  <si>
    <t>REX. N° 1531</t>
  </si>
  <si>
    <t>MUNICIPALIDAD DE COLLIPULLI</t>
  </si>
  <si>
    <t>REX. N° 1613</t>
  </si>
  <si>
    <t>REX. N° 1604</t>
  </si>
  <si>
    <t>REX. N° 1393</t>
  </si>
  <si>
    <t>MUNICIPALIDAD DE VILCUN</t>
  </si>
  <si>
    <t>REX. N° 1685</t>
  </si>
  <si>
    <t>MUNICIPALIDAD DE PUREN</t>
  </si>
  <si>
    <t>REX. N° 1557</t>
  </si>
  <si>
    <t>MUNICIPALIDAD DE CURACAUTIN</t>
  </si>
  <si>
    <t>REX. N° 1684</t>
  </si>
  <si>
    <t>MUNICIPALIDAD DE LAUTARO</t>
  </si>
  <si>
    <t>REX. N° 1556</t>
  </si>
  <si>
    <t>MUNICIPALIDAD DE GORBEA</t>
  </si>
  <si>
    <t>REX. N° 1433</t>
  </si>
  <si>
    <t>MUNICIPALIDAD DE GALVARINO</t>
  </si>
  <si>
    <t>REX. N° 1607</t>
  </si>
  <si>
    <t>30//11/2023</t>
  </si>
  <si>
    <t>REX. N° 1597</t>
  </si>
  <si>
    <t>REX. N° 1617</t>
  </si>
  <si>
    <t>REX. N° 1438</t>
  </si>
  <si>
    <t>MUNICIPALIDAD DE TOLTEN</t>
  </si>
  <si>
    <t>REX. N° 1499</t>
  </si>
  <si>
    <t>MUNICIPALIDAD DE ERCILLA</t>
  </si>
  <si>
    <t>REX. N° 1435</t>
  </si>
  <si>
    <t>MUNICIPALIDAD DE CUNCO</t>
  </si>
  <si>
    <t>REX. N° 1620</t>
  </si>
  <si>
    <t>REX. N° 1621</t>
  </si>
  <si>
    <t>REX. N° 1432</t>
  </si>
  <si>
    <t>30//08/2024</t>
  </si>
  <si>
    <t>MUNICIPALIDAD DE PERQUENCO</t>
  </si>
  <si>
    <t>REX. N° 1354</t>
  </si>
  <si>
    <t>REX. N° 1609</t>
  </si>
  <si>
    <t>REX. N° 1611</t>
  </si>
  <si>
    <t>REX. N° 1695</t>
  </si>
  <si>
    <t>REX. N° 1341</t>
  </si>
  <si>
    <t>MUNICIPALIDAD DE PITRUFQUEN</t>
  </si>
  <si>
    <t>REX. N° 1436</t>
  </si>
  <si>
    <t>MUNICIPALIDAD DE CARAHUE</t>
  </si>
  <si>
    <t>REX. N° 1610</t>
  </si>
  <si>
    <t>REX. N° 1614</t>
  </si>
  <si>
    <t>REX. N° 1625</t>
  </si>
  <si>
    <t>MUNICIPALIDAD DE LONQUIMAY</t>
  </si>
  <si>
    <t>REX. N° 1600</t>
  </si>
  <si>
    <t>REX. N° 1603</t>
  </si>
  <si>
    <t>REX. N° 1439</t>
  </si>
  <si>
    <t>MUNICIPALIDAD DE VILLARRICA</t>
  </si>
  <si>
    <t>REX. N° 1530</t>
  </si>
  <si>
    <t>MUNICIPALIDAD DE SAAVEDRA</t>
  </si>
  <si>
    <t>REX. N° 1350</t>
  </si>
  <si>
    <t>MUNICIPALIDAD DE LOS SAUCES</t>
  </si>
  <si>
    <t>REX. N° 1727</t>
  </si>
  <si>
    <t>REX. N° 1602</t>
  </si>
  <si>
    <t>REX. N° 1615</t>
  </si>
  <si>
    <t>REX. N° 1616</t>
  </si>
  <si>
    <t>REX. N° 1643</t>
  </si>
  <si>
    <t>REX. N° 1353</t>
  </si>
  <si>
    <t>REX. N° 1618</t>
  </si>
  <si>
    <t>REX. N° 1605</t>
  </si>
  <si>
    <t>REX. N° 1623</t>
  </si>
  <si>
    <t>REX. N° 2212</t>
  </si>
  <si>
    <t>REX. N° 2514</t>
  </si>
  <si>
    <t>REX. N° 2354</t>
  </si>
  <si>
    <t>REX. N° 2219</t>
  </si>
  <si>
    <t>REX. N° 2515</t>
  </si>
  <si>
    <t>REX. N° 2213</t>
  </si>
  <si>
    <t>REX. N° 2512</t>
  </si>
  <si>
    <t>REX. N° 2614</t>
  </si>
  <si>
    <t>REX. N° 2214</t>
  </si>
  <si>
    <t>MUNICIPALIDAD DE PUQUELDON</t>
  </si>
  <si>
    <t>REX. N° 2513</t>
  </si>
  <si>
    <t>REX. N° 2812</t>
  </si>
  <si>
    <t>REX. N° 2492</t>
  </si>
  <si>
    <t>REX. N° 2217</t>
  </si>
  <si>
    <t>REX. N° 2495</t>
  </si>
  <si>
    <t>REX. N° 2210</t>
  </si>
  <si>
    <t>REX. N° 2218</t>
  </si>
  <si>
    <t>REX. N° 2314</t>
  </si>
  <si>
    <t>30//09/2024</t>
  </si>
  <si>
    <t>REX. N° 2222</t>
  </si>
  <si>
    <t>MUNICIPALIDAD DE FUTALEUFU</t>
  </si>
  <si>
    <t>REX. N° 2211</t>
  </si>
  <si>
    <t>REX. N° 2216</t>
  </si>
  <si>
    <t>REX. N° 2493</t>
  </si>
  <si>
    <t>REX. N° 2209</t>
  </si>
  <si>
    <t>REX. N° 2215</t>
  </si>
  <si>
    <t>REX. N° 2221</t>
  </si>
  <si>
    <t>REX. N° 2494</t>
  </si>
  <si>
    <t>REX. N° 2220</t>
  </si>
  <si>
    <t>REX. N° 2556</t>
  </si>
  <si>
    <t>REX. N° 2401</t>
  </si>
  <si>
    <t>REX. N° 2399</t>
  </si>
  <si>
    <t>REX. N° 2555</t>
  </si>
  <si>
    <t>REX. N° 2405</t>
  </si>
  <si>
    <t>REX. N° 2398</t>
  </si>
  <si>
    <t>REX. N° 2404</t>
  </si>
  <si>
    <t>REX. N° 2394</t>
  </si>
  <si>
    <t>REX. N° 2485</t>
  </si>
  <si>
    <t>REX. N° 2403</t>
  </si>
  <si>
    <t>REX. N° 2554</t>
  </si>
  <si>
    <t>REX. N° 2553</t>
  </si>
  <si>
    <t>REX. N° 2400</t>
  </si>
  <si>
    <t>REX. N°  2552</t>
  </si>
  <si>
    <t xml:space="preserve">MUNICIPALIDAD DE OSORNO </t>
  </si>
  <si>
    <t>REX. N° 2468</t>
  </si>
  <si>
    <t>REX. N° 2484</t>
  </si>
  <si>
    <t>REX. N° 2402</t>
  </si>
  <si>
    <t>REX. N° 2551</t>
  </si>
  <si>
    <t>REX. N° 239</t>
  </si>
  <si>
    <t>REX. N° 2550</t>
  </si>
  <si>
    <t>REX. N° 2549</t>
  </si>
  <si>
    <t>REX. N° 2396</t>
  </si>
  <si>
    <t>REX. N° 2548</t>
  </si>
  <si>
    <t>REX. N° 2397</t>
  </si>
  <si>
    <t>REX. N° 2547</t>
  </si>
  <si>
    <t>REX. N° 2546</t>
  </si>
  <si>
    <t>REX. N° 2406</t>
  </si>
  <si>
    <t>MUNICIPALIDAD DE RIO IBAÑEZ</t>
  </si>
  <si>
    <t>REX. N° 965</t>
  </si>
  <si>
    <t>REX. N° 1262</t>
  </si>
  <si>
    <t>REX. N° 1234</t>
  </si>
  <si>
    <t>REX. N° 1237</t>
  </si>
  <si>
    <t>MUNICIPALIDAD DE COCHRANE</t>
  </si>
  <si>
    <t>MUNICIPALIDAD DE CISNES</t>
  </si>
  <si>
    <t>REX. N° 1129</t>
  </si>
  <si>
    <t>REX. N° 1263</t>
  </si>
  <si>
    <t>REX. N° 1236</t>
  </si>
  <si>
    <t>MUNICIPALIDAD DE GUAITECAS</t>
  </si>
  <si>
    <t>REX. N° 1266</t>
  </si>
  <si>
    <t>REX. N° 1235</t>
  </si>
  <si>
    <t>MUNICIPALIDAD   DE NATALES</t>
  </si>
  <si>
    <t>MUNICIPALIDAD DE PORVENIR</t>
  </si>
  <si>
    <t>REX. N° 1332</t>
  </si>
  <si>
    <t>REX. N° 1351</t>
  </si>
  <si>
    <t>MUNICIPALIDAD   DE VALDIVIA</t>
  </si>
  <si>
    <t>MUNICIPALIDAD   DE CORRAL</t>
  </si>
  <si>
    <t>MUNICIPALIDAD   DE LAGO RANCO</t>
  </si>
  <si>
    <t>MUNICIPALIDAD   DE LOS LAGOS</t>
  </si>
  <si>
    <t>MUNICIPALIDAD   DE LANCO</t>
  </si>
  <si>
    <t>REX. N° 41</t>
  </si>
  <si>
    <t>MUNICIPALIDAD   DE MAFIL</t>
  </si>
  <si>
    <t>MUNICIPALIDAD   DE MARIQUINA</t>
  </si>
  <si>
    <t>MUNICIPALIDAD   DE PAILLACO</t>
  </si>
  <si>
    <t>MUNICIPALIDAD   DE  PANGUIPULLI</t>
  </si>
  <si>
    <t xml:space="preserve">MUNICIPALIDAD   DE RIO BUENO </t>
  </si>
  <si>
    <t>REX. N° 883</t>
  </si>
  <si>
    <t>MUNICIPALIDAD DE VALDIVIA</t>
  </si>
  <si>
    <t>REX. N° 882</t>
  </si>
  <si>
    <t>REX. N° 80</t>
  </si>
  <si>
    <t>REX. N° 886</t>
  </si>
  <si>
    <t>REX. N° 885</t>
  </si>
  <si>
    <t>REX. N° 887</t>
  </si>
  <si>
    <t>REX. N° 888</t>
  </si>
  <si>
    <t>MUNICIPALIDAD DE FUTRONO</t>
  </si>
  <si>
    <t>REX. N°  699</t>
  </si>
  <si>
    <t>REX. N° 777</t>
  </si>
  <si>
    <t>MUNICIPALIDAD DE ARICA</t>
  </si>
  <si>
    <t>REX. N° 908</t>
  </si>
  <si>
    <t>REX. N° 889</t>
  </si>
  <si>
    <t>REX. N° 894</t>
  </si>
  <si>
    <t>REX. N° 813</t>
  </si>
  <si>
    <t>REX. N° 606</t>
  </si>
  <si>
    <t>MUNICIPALIDAD DE SAN IGNACIO</t>
  </si>
  <si>
    <t>REX. N° 661</t>
  </si>
  <si>
    <t>REX. N° 660</t>
  </si>
  <si>
    <t>REX. N° 6391</t>
  </si>
  <si>
    <t>REX. N° 6381</t>
  </si>
  <si>
    <t>REX. N° 666</t>
  </si>
  <si>
    <t>REX. N° 641</t>
  </si>
  <si>
    <t>REX. N° 664</t>
  </si>
  <si>
    <t>REX. N° 663</t>
  </si>
  <si>
    <t>REX. N° 662</t>
  </si>
  <si>
    <t>REX. N° 659</t>
  </si>
  <si>
    <t>REX. N° 642</t>
  </si>
  <si>
    <t>REX. N° 637</t>
  </si>
  <si>
    <t>REX. N° 605</t>
  </si>
  <si>
    <t>REX. N° 636</t>
  </si>
  <si>
    <t>REX. N° 640</t>
  </si>
  <si>
    <t>REX. N° 658</t>
  </si>
  <si>
    <t>REX. N° 635</t>
  </si>
  <si>
    <t xml:space="preserve">MUNICIPALIDAD DE CHILLAN VIEJO </t>
  </si>
  <si>
    <t>REX. N° 657</t>
  </si>
  <si>
    <t>MUNICIPALIDAD DE CHILLAN</t>
  </si>
  <si>
    <t>REX. N° 656</t>
  </si>
  <si>
    <t>REX. N° 829</t>
  </si>
  <si>
    <t>REX. N° 827</t>
  </si>
  <si>
    <t>REX. N° 826</t>
  </si>
  <si>
    <t>REX. N° 825</t>
  </si>
  <si>
    <t>REX. N° 824</t>
  </si>
  <si>
    <t>REX. N° 823</t>
  </si>
  <si>
    <t>REX. N° 822</t>
  </si>
  <si>
    <t>REX. N° 821</t>
  </si>
  <si>
    <t>REX. N° 820</t>
  </si>
  <si>
    <t>REX. N° 82</t>
  </si>
  <si>
    <t>REX. N° 819</t>
  </si>
  <si>
    <t>REX. N° 818</t>
  </si>
  <si>
    <t>REX. N° 817</t>
  </si>
  <si>
    <t>REX. N° 816</t>
  </si>
  <si>
    <t>REX. N° 815</t>
  </si>
  <si>
    <t>REX. N° 870</t>
  </si>
  <si>
    <t>REX. N° 814</t>
  </si>
  <si>
    <t>REX. N° 591</t>
  </si>
  <si>
    <t>REX. N° 811</t>
  </si>
  <si>
    <t>REX. N° 812</t>
  </si>
  <si>
    <t>REX. N° 580</t>
  </si>
  <si>
    <t>REX. N° 750</t>
  </si>
  <si>
    <t>REX. N° 755</t>
  </si>
  <si>
    <t>REX. N° 754</t>
  </si>
  <si>
    <t>MUNICIPALIDAD DE ISLA DE MAIPO</t>
  </si>
  <si>
    <t>REX. N° 592</t>
  </si>
  <si>
    <t>MUNICIPALIDAD DE MELIPILLA</t>
  </si>
  <si>
    <t>REX. N° 756</t>
  </si>
  <si>
    <t>MUNICIPALIDAD DE MACUL</t>
  </si>
  <si>
    <t>REX. N° 809</t>
  </si>
  <si>
    <t>REX. N° 938</t>
  </si>
  <si>
    <t>MUNICIPALIDAD DE CURACAVI</t>
  </si>
  <si>
    <t>MUNICIPALIDAD DE PUDAHUEL</t>
  </si>
  <si>
    <t>REX. N° 896</t>
  </si>
  <si>
    <t>MUNICIPALIDAD DE SAN JOAQUIN</t>
  </si>
  <si>
    <t>REX. N° 897</t>
  </si>
  <si>
    <t>MUNICIPALIDAD DE PROVIDENCIA</t>
  </si>
  <si>
    <t>REX. N° 898</t>
  </si>
  <si>
    <t>REX. N° 581</t>
  </si>
  <si>
    <t>REX. N° 752</t>
  </si>
  <si>
    <t>REX. N° 751</t>
  </si>
  <si>
    <t>REX. N° 868</t>
  </si>
  <si>
    <t>MUNICIPALIDAD DE QUILICURA</t>
  </si>
  <si>
    <t>REX. N° 1213</t>
  </si>
  <si>
    <t xml:space="preserve">MUNICIPALIDAD DE ESTACION CENTRAL </t>
  </si>
  <si>
    <t>REX. N° 808</t>
  </si>
  <si>
    <t>REX. N° 3243</t>
  </si>
  <si>
    <t>REX. N° 3146</t>
  </si>
  <si>
    <t>MUNICIPALIDAD DE BUIN</t>
  </si>
  <si>
    <t>REX. N° 4075</t>
  </si>
  <si>
    <t>REX. N° 3797</t>
  </si>
  <si>
    <t>REX. N° 4154</t>
  </si>
  <si>
    <t xml:space="preserve">MUNICIPALIDAD DE LO PRADO </t>
  </si>
  <si>
    <t>REX. N° 4155</t>
  </si>
  <si>
    <t>REX. N° 3245</t>
  </si>
  <si>
    <t>REX. N° 3137</t>
  </si>
  <si>
    <t>REX. N° 3801</t>
  </si>
  <si>
    <t>REX. N° 3244</t>
  </si>
  <si>
    <t>REX. N° 3147</t>
  </si>
  <si>
    <t>REX. N° 3623</t>
  </si>
  <si>
    <t>MUNICIPALIDAD DE COLINA</t>
  </si>
  <si>
    <t>REX. N° 3624</t>
  </si>
  <si>
    <t>REX. N° 3802</t>
  </si>
  <si>
    <t xml:space="preserve">MUNICIPALIDAD DE TIL TIL </t>
  </si>
  <si>
    <t>REX. N° 3795</t>
  </si>
  <si>
    <t xml:space="preserve">MUNICIPALIDAD DE SAN PEDRO </t>
  </si>
  <si>
    <t>REX. N° 3798</t>
  </si>
  <si>
    <t xml:space="preserve">MUNICIPALIDAD DE PADRE HURTADO </t>
  </si>
  <si>
    <t>REX. N° 3800</t>
  </si>
  <si>
    <t>MUNICIPALIDAD DE MARIA PINTO</t>
  </si>
  <si>
    <t>REX. N° 3799</t>
  </si>
  <si>
    <t>REX. N° 3794</t>
  </si>
  <si>
    <t>REX. N° 3625</t>
  </si>
  <si>
    <t>MUNICIPALIDAD DE LO BARNECHEA</t>
  </si>
  <si>
    <t>REX. N° 3241</t>
  </si>
  <si>
    <t>REX. N° 2938</t>
  </si>
  <si>
    <t>REX. N° 34752</t>
  </si>
  <si>
    <t>REX. N° 2687</t>
  </si>
  <si>
    <t>REX. N° 2849</t>
  </si>
  <si>
    <t>REX. N° 2900</t>
  </si>
  <si>
    <t xml:space="preserve">MUNICIPALIDAD DE TIL TI </t>
  </si>
  <si>
    <t>REX. N° 3242</t>
  </si>
  <si>
    <t>REX. N° 2850</t>
  </si>
  <si>
    <t>REX. N° 3145</t>
  </si>
  <si>
    <t>REX. N° 3136</t>
  </si>
  <si>
    <t>REX. N° 2688</t>
  </si>
  <si>
    <t>REX. N° 2784</t>
  </si>
  <si>
    <t>DEX. N° 010</t>
  </si>
  <si>
    <t>SERVICIO NACIONAL DEL ADULTO  MAYOR</t>
  </si>
  <si>
    <t>SERVICIO DE ASISTENCIA TECNICA AL PROGRAMA DE APOYO INTEGRAL AL ADULTO MAYOR</t>
  </si>
  <si>
    <t>EJECUCIÓN AL 31 D DICIEMBRE DE 2024</t>
  </si>
  <si>
    <t>24-03-343 "Programa de Apoyo a Personas en Situación de Calle"</t>
  </si>
  <si>
    <t>REX. N° 585</t>
  </si>
  <si>
    <t xml:space="preserve">HOGAR DE CRISTO </t>
  </si>
  <si>
    <t>PROGRAMA DE APOYO A PERSONAS EN SITUACION DE CALLE</t>
  </si>
  <si>
    <t>REX. N° 583</t>
  </si>
  <si>
    <t>UNIVERSIDAD ARTURO PRAT</t>
  </si>
  <si>
    <t>SUBTITULO 21</t>
  </si>
  <si>
    <t>REX. N° 1096</t>
  </si>
  <si>
    <t>REX. N° 1000</t>
  </si>
  <si>
    <t>FUNDACION EN LOS OJOS DE MI MADRE</t>
  </si>
  <si>
    <t>REX. N° 1272</t>
  </si>
  <si>
    <t>FUNDACION MISSION GOLDEN</t>
  </si>
  <si>
    <t>REX. N° 1271</t>
  </si>
  <si>
    <t>HOGAR DE CRISTO</t>
  </si>
  <si>
    <t>REX. N° 1986</t>
  </si>
  <si>
    <t>REX. N° 2002</t>
  </si>
  <si>
    <t>REX. N° 1971</t>
  </si>
  <si>
    <t>FUND. MADRE JOSEFA</t>
  </si>
  <si>
    <t>REX. N° 1907</t>
  </si>
  <si>
    <t>REX. N° 1334</t>
  </si>
  <si>
    <t>REX. N° 1292</t>
  </si>
  <si>
    <t>REX. N° 1311</t>
  </si>
  <si>
    <t>REX. N° 1309</t>
  </si>
  <si>
    <t>REX. N° 1310</t>
  </si>
  <si>
    <t>CORPORACION MOVILIZA</t>
  </si>
  <si>
    <t>REX. N° 1315</t>
  </si>
  <si>
    <t>REX. N° 1312</t>
  </si>
  <si>
    <t>REX. N° 1347</t>
  </si>
  <si>
    <t xml:space="preserve">GOBERNACION PROVINCIAL DE SAN ANTONIO </t>
  </si>
  <si>
    <t>REX. N° 1297</t>
  </si>
  <si>
    <t>FUNDACION ESTUDIO PARA UN HERMANO EDUCERE</t>
  </si>
  <si>
    <t>REX. N° 1348</t>
  </si>
  <si>
    <t>REX. N° 1308</t>
  </si>
  <si>
    <t>REX. N° 1299</t>
  </si>
  <si>
    <t>ONG TREKAN</t>
  </si>
  <si>
    <t>REX. N° 761</t>
  </si>
  <si>
    <t>REX. N° 1130</t>
  </si>
  <si>
    <t xml:space="preserve">FUNDACION CARITAS </t>
  </si>
  <si>
    <t>REX. N° 1077</t>
  </si>
  <si>
    <t>REX. N° 2268</t>
  </si>
  <si>
    <t>FUNDACION LUXEMBURGO</t>
  </si>
  <si>
    <t>REX. N° 2267</t>
  </si>
  <si>
    <t>ONG ALTA TIERRA</t>
  </si>
  <si>
    <t>REX. N° 2034</t>
  </si>
  <si>
    <t>REX.  N° 1216</t>
  </si>
  <si>
    <t xml:space="preserve">FUNDACION SOCIAL NOVO MILLENIO </t>
  </si>
  <si>
    <t>REX.  N° 1326</t>
  </si>
  <si>
    <t>REX.  N° 1240</t>
  </si>
  <si>
    <t>REX.  N° 1217</t>
  </si>
  <si>
    <t>CATIM</t>
  </si>
  <si>
    <t>REX.  N° 1215</t>
  </si>
  <si>
    <t>REX.  N° 1206</t>
  </si>
  <si>
    <t xml:space="preserve">NOVO MILLENIO </t>
  </si>
  <si>
    <t xml:space="preserve">CATIM </t>
  </si>
  <si>
    <t>REX. N° 1762</t>
  </si>
  <si>
    <t>FUNDACION HOGAR DE CRISTO</t>
  </si>
  <si>
    <t>REX. N° 2146</t>
  </si>
  <si>
    <t xml:space="preserve">FUNDACION HOGAR DE CRISTO </t>
  </si>
  <si>
    <t>REX- N° 2521</t>
  </si>
  <si>
    <t>REX- N° 2483</t>
  </si>
  <si>
    <t>REX- N° 2520</t>
  </si>
  <si>
    <t>REX- N° 2482</t>
  </si>
  <si>
    <t>MUNCIIPALIDAD DE PUERTO MONTT</t>
  </si>
  <si>
    <t>REX. N° 1318</t>
  </si>
  <si>
    <t>REX. N° 1368</t>
  </si>
  <si>
    <t>REX. N° 1192</t>
  </si>
  <si>
    <t>REX. N° 955</t>
  </si>
  <si>
    <t>REX. N°</t>
  </si>
  <si>
    <t>REX. N° 762</t>
  </si>
  <si>
    <t>FUNDACION OBSERVATORIO ÑUBLE</t>
  </si>
  <si>
    <t>REX. N° 8691</t>
  </si>
  <si>
    <t>REX. N° 6994</t>
  </si>
  <si>
    <t>REX. N° 4269</t>
  </si>
  <si>
    <t xml:space="preserve">FUNDACION MISSION GOLDEN </t>
  </si>
  <si>
    <t>REX. N° 4093</t>
  </si>
  <si>
    <t>REX. N° 4099</t>
  </si>
  <si>
    <t>FUNDACION EDUCERE</t>
  </si>
  <si>
    <t>REX. N° 4095</t>
  </si>
  <si>
    <t>ONG EN MARCHA</t>
  </si>
  <si>
    <t>REX. N° 4092</t>
  </si>
  <si>
    <t>IGLESIA VOLVER A VIVIR</t>
  </si>
  <si>
    <t>REX. N° 4094</t>
  </si>
  <si>
    <t>ONG LAS VIÑITAS</t>
  </si>
  <si>
    <t>REX. N° 4097</t>
  </si>
  <si>
    <t>REX. N° 4096</t>
  </si>
  <si>
    <t>FUNDACION CRISTO VIVE</t>
  </si>
  <si>
    <t>REX. N° 3991</t>
  </si>
  <si>
    <t>ONG CIDETS</t>
  </si>
  <si>
    <t>REX. N° 3990</t>
  </si>
  <si>
    <t>REX. N° 3989</t>
  </si>
  <si>
    <t>REX. N° 3988</t>
  </si>
  <si>
    <t>FRATERNIDAD LAS VIÑAS</t>
  </si>
  <si>
    <t>REX.N° 3987</t>
  </si>
  <si>
    <t>CORPORACION SODEM</t>
  </si>
  <si>
    <t>24-03-344 "Programa de Apoyo a Familias para el Autoconsumo"</t>
  </si>
  <si>
    <t>REX. N° 366</t>
  </si>
  <si>
    <t>Programa de Apoyo a Familias para el autoconsumo</t>
  </si>
  <si>
    <t>Asignación directa</t>
  </si>
  <si>
    <t>Tecnología producción de alimentos.</t>
  </si>
  <si>
    <t>REX. N° 448</t>
  </si>
  <si>
    <t>REX. N° 405</t>
  </si>
  <si>
    <t>REX. N° 341</t>
  </si>
  <si>
    <t>REX. N° 774</t>
  </si>
  <si>
    <t>REX. N° 1371</t>
  </si>
  <si>
    <t xml:space="preserve">MUNICIPALIDAD DE HUASCO </t>
  </si>
  <si>
    <t>REX. N° 1298</t>
  </si>
  <si>
    <t>REX. N° 1240</t>
  </si>
  <si>
    <t>REX. N° 1220</t>
  </si>
  <si>
    <t>REX. N° 1219</t>
  </si>
  <si>
    <t>REX. N° 1205</t>
  </si>
  <si>
    <t xml:space="preserve">MUNICIPALIDAD DE PAIHUANO </t>
  </si>
  <si>
    <t>REX. N° 1191</t>
  </si>
  <si>
    <t>REX. N° 1179</t>
  </si>
  <si>
    <t>REX. N° 1178</t>
  </si>
  <si>
    <t>REX. N° 1177</t>
  </si>
  <si>
    <t>REX. N° 1488</t>
  </si>
  <si>
    <t>REX. N° 526</t>
  </si>
  <si>
    <t>REX. N° 528</t>
  </si>
  <si>
    <t>REX. N° 529</t>
  </si>
  <si>
    <t>REX. N° 538</t>
  </si>
  <si>
    <t>REX. N° 536</t>
  </si>
  <si>
    <t>REX. N° 553</t>
  </si>
  <si>
    <t>REX. N° 556</t>
  </si>
  <si>
    <t>REX. N° 543</t>
  </si>
  <si>
    <t>REX. N° 544</t>
  </si>
  <si>
    <t>REX. N° 561</t>
  </si>
  <si>
    <t>REX. N° 531</t>
  </si>
  <si>
    <t>REX. N° 539</t>
  </si>
  <si>
    <t>REX. N° 527</t>
  </si>
  <si>
    <t>REX. N° 567</t>
  </si>
  <si>
    <t>MUNCIPALIDAD DE QUILPUE</t>
  </si>
  <si>
    <t>REX. N° 530</t>
  </si>
  <si>
    <t>MUNCIPALIDAD DE CASABLANCA</t>
  </si>
  <si>
    <t>REX. N° 545</t>
  </si>
  <si>
    <t>MUNCIPALIDAD DE LA LIGUA</t>
  </si>
  <si>
    <t>REX. N° 602</t>
  </si>
  <si>
    <t>14/10//2024</t>
  </si>
  <si>
    <t>MUNCIPALIDAD DE VIÑA DEL MAR</t>
  </si>
  <si>
    <t>MUNCIPALIDAD DE SAN ANTONIO</t>
  </si>
  <si>
    <t>REX. N° 723</t>
  </si>
  <si>
    <t>REX. N° 725</t>
  </si>
  <si>
    <t>REX. N° 695</t>
  </si>
  <si>
    <t>REX. N° 692</t>
  </si>
  <si>
    <t>REX. N° 691</t>
  </si>
  <si>
    <t>REX. N° 620</t>
  </si>
  <si>
    <t>REX. N° 619</t>
  </si>
  <si>
    <t>REX. N° 693</t>
  </si>
  <si>
    <t>REX. N° 694</t>
  </si>
  <si>
    <t xml:space="preserve">MUNICIPALIDAD DE COLTAUCO </t>
  </si>
  <si>
    <t>REX. N° 618</t>
  </si>
  <si>
    <t>REX. N° 617</t>
  </si>
  <si>
    <t>REX. N° 616</t>
  </si>
  <si>
    <t>REX. N° 722</t>
  </si>
  <si>
    <t>REX. N° 721</t>
  </si>
  <si>
    <t>REX. N° 784</t>
  </si>
  <si>
    <t>REX. N° 1508</t>
  </si>
  <si>
    <t>REX. N° 1482</t>
  </si>
  <si>
    <t>REX. N° 1507</t>
  </si>
  <si>
    <t>REX. N° 1506</t>
  </si>
  <si>
    <t>REX. N° 1505</t>
  </si>
  <si>
    <t>REX. N° 1502</t>
  </si>
  <si>
    <t>REX. N° 1504</t>
  </si>
  <si>
    <t>REX. N° 1503</t>
  </si>
  <si>
    <t>REX. N° 1500</t>
  </si>
  <si>
    <t>REX. N° 1497</t>
  </si>
  <si>
    <t>REX. N° 1496</t>
  </si>
  <si>
    <t>REX. N° 1495</t>
  </si>
  <si>
    <t>REX. N° 1491</t>
  </si>
  <si>
    <t>REX. N° 1492</t>
  </si>
  <si>
    <t>REX. N° 1483</t>
  </si>
  <si>
    <t>REX. N° 1487</t>
  </si>
  <si>
    <t>REX. N° 1484</t>
  </si>
  <si>
    <t>REX. N° 1485</t>
  </si>
  <si>
    <t>REX. N° 1486</t>
  </si>
  <si>
    <t>REX. N° 947</t>
  </si>
  <si>
    <t>REX. N° 903</t>
  </si>
  <si>
    <t>REX. N° 904</t>
  </si>
  <si>
    <t>REX. N° 905</t>
  </si>
  <si>
    <t>REX. N° 803</t>
  </si>
  <si>
    <t>REX. N° 804</t>
  </si>
  <si>
    <t>REX. N° 806</t>
  </si>
  <si>
    <t>REX. N° 793</t>
  </si>
  <si>
    <t>REX. N° 794</t>
  </si>
  <si>
    <t>REX. N° 795</t>
  </si>
  <si>
    <t>REX. N° 797</t>
  </si>
  <si>
    <t>REX. N° 798</t>
  </si>
  <si>
    <t>REX. N° 1282</t>
  </si>
  <si>
    <t>REX. N° 1419</t>
  </si>
  <si>
    <t>REX. N° 1420</t>
  </si>
  <si>
    <t>REX. N° 1335</t>
  </si>
  <si>
    <t>REX. N° 1480</t>
  </si>
  <si>
    <t>MUNICIPALIDAD DE PEQUENCO</t>
  </si>
  <si>
    <t>REX. N° 1529</t>
  </si>
  <si>
    <t>REX. N° 1476</t>
  </si>
  <si>
    <t>REX. N° 1421</t>
  </si>
  <si>
    <t xml:space="preserve">MUNICIPALIDAD DE PUCON </t>
  </si>
  <si>
    <t>REX. N° 1481</t>
  </si>
  <si>
    <t>REX. N° 1738</t>
  </si>
  <si>
    <t>REX. N° 1477</t>
  </si>
  <si>
    <t xml:space="preserve">REX. N° 1284 </t>
  </si>
  <si>
    <t>REX. N° 1285</t>
  </si>
  <si>
    <t>REX. N° 1418</t>
  </si>
  <si>
    <t>REX. N° 1283</t>
  </si>
  <si>
    <t>MUNICIPALIDAD DE VILLRRICA</t>
  </si>
  <si>
    <t>REX. N° 1411</t>
  </si>
  <si>
    <t>REX. N° 1333</t>
  </si>
  <si>
    <t>REX. N° 1478</t>
  </si>
  <si>
    <t>REX. N° 1331</t>
  </si>
  <si>
    <t>REX. N° 1475</t>
  </si>
  <si>
    <t>REX. N° 1417</t>
  </si>
  <si>
    <t>REX. N° 1479</t>
  </si>
  <si>
    <t>REX. N° 1409</t>
  </si>
  <si>
    <t>REX. N° 1474</t>
  </si>
  <si>
    <t>REX. N° 2311</t>
  </si>
  <si>
    <t>REX. N° 2312</t>
  </si>
  <si>
    <t>REX. N° 2306</t>
  </si>
  <si>
    <t>REX. N° 2310</t>
  </si>
  <si>
    <t>REX. N° 2315</t>
  </si>
  <si>
    <t>REX. N° 2305</t>
  </si>
  <si>
    <t>REX. N° 2307</t>
  </si>
  <si>
    <t xml:space="preserve">MUNICIPALIDAD DE COCHAMO </t>
  </si>
  <si>
    <t>REX. N° 2308</t>
  </si>
  <si>
    <t xml:space="preserve">REX. N° 800   </t>
  </si>
  <si>
    <t>REX. N° 801</t>
  </si>
  <si>
    <t xml:space="preserve">REX. N° 785    </t>
  </si>
  <si>
    <t xml:space="preserve">MUNICIPALIDAD DE CHILE CHICO </t>
  </si>
  <si>
    <t>REX. N ° 1486</t>
  </si>
  <si>
    <t>CORPORACION METODISTA</t>
  </si>
  <si>
    <t>REX. N° 1136</t>
  </si>
  <si>
    <t xml:space="preserve">MUNICIPALIDAD DE RIO BUENO </t>
  </si>
  <si>
    <t>REX. N° 954</t>
  </si>
  <si>
    <t>REX. N° 953</t>
  </si>
  <si>
    <t>REX. N° 949</t>
  </si>
  <si>
    <t>REX. N° 952</t>
  </si>
  <si>
    <t>REX. N° 951</t>
  </si>
  <si>
    <t>REX. N° 946</t>
  </si>
  <si>
    <t>REX. N° 546</t>
  </si>
  <si>
    <t xml:space="preserve">MUNICIPALIDAD DE TREHUACO </t>
  </si>
  <si>
    <t>REX. N° 550</t>
  </si>
  <si>
    <t>REX. N° 542</t>
  </si>
  <si>
    <t>REX. N° 548</t>
  </si>
  <si>
    <t>REX. N° 541</t>
  </si>
  <si>
    <t>REX. N° 597</t>
  </si>
  <si>
    <t xml:space="preserve">MUNICIPALIDAD DE ÑIQUEN </t>
  </si>
  <si>
    <t>REX. N° 551</t>
  </si>
  <si>
    <t>REX. N° 589</t>
  </si>
  <si>
    <t>REX. N° 588</t>
  </si>
  <si>
    <t>REX. N° 587</t>
  </si>
  <si>
    <t>REX. N° 537</t>
  </si>
  <si>
    <t>REX. N° 590</t>
  </si>
  <si>
    <t>REX. N° 596</t>
  </si>
  <si>
    <t xml:space="preserve">MUNICIPALIDAD DE QUILLON </t>
  </si>
  <si>
    <t>REX. N° 540</t>
  </si>
  <si>
    <t>REX. N° 547</t>
  </si>
  <si>
    <t xml:space="preserve">MUNICIPALIDAD DE COIHUECO </t>
  </si>
  <si>
    <t>TOTAL  REGIÓN NUBLE</t>
  </si>
  <si>
    <t>REX. N° 3839</t>
  </si>
  <si>
    <t>REX. N° 2532</t>
  </si>
  <si>
    <t>REX. N° 2535</t>
  </si>
  <si>
    <t>REX. N° 3120</t>
  </si>
  <si>
    <t>REX. N° 2534</t>
  </si>
  <si>
    <t>REX. N° 2763</t>
  </si>
  <si>
    <t>REX. N° 2481</t>
  </si>
  <si>
    <t>REX. N° 2482</t>
  </si>
  <si>
    <t>REX. N° 2533</t>
  </si>
  <si>
    <t>REX. N° 2483</t>
  </si>
  <si>
    <t>DEX. N° 03</t>
  </si>
  <si>
    <t xml:space="preserve">FONDO DE SOLIDARDAD E INVERSION SOCIAL </t>
  </si>
  <si>
    <t xml:space="preserve">SERVICIO DE ASISTENCIA TECNICA AL PROGRAMA DE AUTOCONSUMO </t>
  </si>
  <si>
    <t>Concurso y asignacion Directa</t>
  </si>
  <si>
    <t>24-03-345 "Programa Eje (Ley N°20.595)</t>
  </si>
  <si>
    <t>REX. N°  365</t>
  </si>
  <si>
    <t>PROGRAMA EJE (Ley N° 20.595)</t>
  </si>
  <si>
    <t>Asignacion Directa</t>
  </si>
  <si>
    <t>Programa de Acompañamiento a la Trayectoria EJE a personas del SSYOO</t>
  </si>
  <si>
    <t>REX. N° 370</t>
  </si>
  <si>
    <t>REX. N° 417</t>
  </si>
  <si>
    <t>REX. N° 346</t>
  </si>
  <si>
    <t>REX. N° 782</t>
  </si>
  <si>
    <t>REX. N° 781</t>
  </si>
  <si>
    <t>REX. N° 862</t>
  </si>
  <si>
    <t>REX. N° 1472</t>
  </si>
  <si>
    <t xml:space="preserve">MUNICIPALIDAD DE CHAÑARAL </t>
  </si>
  <si>
    <t>REX. N° 1370</t>
  </si>
  <si>
    <t>REX. N° 1364</t>
  </si>
  <si>
    <t>MUNICIPALIDAD DE VALLERNAR</t>
  </si>
  <si>
    <t>REX. N° 1363</t>
  </si>
  <si>
    <t>REX. N° 1460</t>
  </si>
  <si>
    <t>REX. N° 1381</t>
  </si>
  <si>
    <t>REX. N° 1380</t>
  </si>
  <si>
    <t>REX. N° 1357</t>
  </si>
  <si>
    <t>REX. N° 1314</t>
  </si>
  <si>
    <t xml:space="preserve">MUNICIPALIDAD DE RIO HURTADO </t>
  </si>
  <si>
    <t>REX. N° 1313</t>
  </si>
  <si>
    <t>REX. N° 1303</t>
  </si>
  <si>
    <t>REX. N° 1304</t>
  </si>
  <si>
    <t>REX. N° 1305</t>
  </si>
  <si>
    <t>REX. N° 1561</t>
  </si>
  <si>
    <t>REX. N° 60</t>
  </si>
  <si>
    <t>REX. N° 62</t>
  </si>
  <si>
    <t>REX. N° 110</t>
  </si>
  <si>
    <t>REX. N° 92</t>
  </si>
  <si>
    <t xml:space="preserve">MUNICIPALIDAD DE CONCON </t>
  </si>
  <si>
    <t>REX. N° 69</t>
  </si>
  <si>
    <t>REX. N° 72</t>
  </si>
  <si>
    <t>REX. N° 71</t>
  </si>
  <si>
    <t>MUNICIPALIDAD DE  VALPARAISO</t>
  </si>
  <si>
    <t>REX. N° 78</t>
  </si>
  <si>
    <t>REX. N° 102</t>
  </si>
  <si>
    <t>REX. N° 135</t>
  </si>
  <si>
    <t>REX. N° 93</t>
  </si>
  <si>
    <t xml:space="preserve">MUNICIPALIDAD DE EL TABO </t>
  </si>
  <si>
    <t>REX. N° 104</t>
  </si>
  <si>
    <t>REX. N° 186</t>
  </si>
  <si>
    <t>REX. N° 91</t>
  </si>
  <si>
    <t>REX. N° 97</t>
  </si>
  <si>
    <t>REX. N° 81</t>
  </si>
  <si>
    <t>REX. N° 134</t>
  </si>
  <si>
    <t>REX. N° 765</t>
  </si>
  <si>
    <t>REX. N° 720</t>
  </si>
  <si>
    <t>REX. N° 716</t>
  </si>
  <si>
    <t>REX. N° 715</t>
  </si>
  <si>
    <t>REX. N° 690</t>
  </si>
  <si>
    <t>REX. N° 688</t>
  </si>
  <si>
    <t>REX. N° 687</t>
  </si>
  <si>
    <t>REX. N° 671</t>
  </si>
  <si>
    <t>REX. N° 670</t>
  </si>
  <si>
    <t>REX. N° 669</t>
  </si>
  <si>
    <t>REX. N° 668</t>
  </si>
  <si>
    <t>REX. N° 667</t>
  </si>
  <si>
    <t xml:space="preserve">MUNICIPALIDAD DE COINCO </t>
  </si>
  <si>
    <t>REX N° 1039</t>
  </si>
  <si>
    <t>REX N° 1008</t>
  </si>
  <si>
    <t>REX N° 862</t>
  </si>
  <si>
    <t xml:space="preserve"> REX. N° 1539</t>
  </si>
  <si>
    <t xml:space="preserve"> REX. N° 1538</t>
  </si>
  <si>
    <t xml:space="preserve"> REX. N° 1536</t>
  </si>
  <si>
    <t xml:space="preserve"> REX. N° 1537</t>
  </si>
  <si>
    <t xml:space="preserve"> REX. N° 149</t>
  </si>
  <si>
    <t xml:space="preserve"> REX. N° 1512</t>
  </si>
  <si>
    <t xml:space="preserve"> REX. N° 1513</t>
  </si>
  <si>
    <t xml:space="preserve"> REX. N° 1514</t>
  </si>
  <si>
    <t xml:space="preserve"> REX. N° 1515</t>
  </si>
  <si>
    <t xml:space="preserve"> REX. N° 1516</t>
  </si>
  <si>
    <t xml:space="preserve"> REX. N° 1517</t>
  </si>
  <si>
    <t>MUNICIPALIDAD DE LICNTEN</t>
  </si>
  <si>
    <t xml:space="preserve"> REX. N° 1476</t>
  </si>
  <si>
    <t xml:space="preserve"> REX. N° 1477</t>
  </si>
  <si>
    <t xml:space="preserve"> REX. N° 1478</t>
  </si>
  <si>
    <t xml:space="preserve"> REX. N° 1479</t>
  </si>
  <si>
    <t xml:space="preserve"> REX. N° 1480</t>
  </si>
  <si>
    <t xml:space="preserve"> REX. N° 1481</t>
  </si>
  <si>
    <t xml:space="preserve"> REX. N° 1511</t>
  </si>
  <si>
    <t xml:space="preserve"> REX. N° 1465</t>
  </si>
  <si>
    <t xml:space="preserve"> REX. N° 1518</t>
  </si>
  <si>
    <t xml:space="preserve"> REX. N° 1519</t>
  </si>
  <si>
    <t xml:space="preserve"> REX. N° 1475</t>
  </si>
  <si>
    <t xml:space="preserve"> REX. N° 1474</t>
  </si>
  <si>
    <t xml:space="preserve"> REX. N° 1471</t>
  </si>
  <si>
    <t xml:space="preserve"> REX. N° 1473</t>
  </si>
  <si>
    <t xml:space="preserve"> REX. N° 1472</t>
  </si>
  <si>
    <t xml:space="preserve"> REX. N° 1470</t>
  </si>
  <si>
    <t xml:space="preserve"> REX. N° 1468</t>
  </si>
  <si>
    <t xml:space="preserve"> REX. N° 1467</t>
  </si>
  <si>
    <t xml:space="preserve">MUNICIPALIDAD DE RIO CLARO </t>
  </si>
  <si>
    <t xml:space="preserve"> REX. N° 1466</t>
  </si>
  <si>
    <t>REX. N° 85</t>
  </si>
  <si>
    <t>REX. N° 84</t>
  </si>
  <si>
    <t>REX. N° 83</t>
  </si>
  <si>
    <t>REX. N° 956</t>
  </si>
  <si>
    <t>REX. N° 937</t>
  </si>
  <si>
    <t>REX. N° 936</t>
  </si>
  <si>
    <t>REX. N° 935</t>
  </si>
  <si>
    <t>REX. N° 932</t>
  </si>
  <si>
    <t>REX. N° 933</t>
  </si>
  <si>
    <t>REX. N° 934</t>
  </si>
  <si>
    <t>C</t>
  </si>
  <si>
    <t>REX. N° 900</t>
  </si>
  <si>
    <t>REX. N° 876</t>
  </si>
  <si>
    <t>REX. N° 875</t>
  </si>
  <si>
    <t>REX. N° 874</t>
  </si>
  <si>
    <t>REX. N° 873</t>
  </si>
  <si>
    <t>REX. N° 872</t>
  </si>
  <si>
    <t>REX. N° 871</t>
  </si>
  <si>
    <t>REX. N° 869</t>
  </si>
  <si>
    <t>REX N°1426</t>
  </si>
  <si>
    <t>REX N° 1337</t>
  </si>
  <si>
    <t>REX N° 1348</t>
  </si>
  <si>
    <t>REX N° 1347</t>
  </si>
  <si>
    <t>REX N° 1379</t>
  </si>
  <si>
    <t xml:space="preserve">MUNICIPALIDAD DE LOS SAUCES </t>
  </si>
  <si>
    <t>REX N° 1425</t>
  </si>
  <si>
    <t>REX N° 1429</t>
  </si>
  <si>
    <t xml:space="preserve">MUNICIPALIDAD DE VILLARRICA </t>
  </si>
  <si>
    <t>REX N° 1392</t>
  </si>
  <si>
    <t>MUNICIPALIDAD DE TEODORO SCHMIDT</t>
  </si>
  <si>
    <t>REX N° 1391</t>
  </si>
  <si>
    <t>MUNICIPALIDAD DE CARUHUE</t>
  </si>
  <si>
    <t>REX N° 1534</t>
  </si>
  <si>
    <t>REX N° 1338</t>
  </si>
  <si>
    <t>REX N° 1336</t>
  </si>
  <si>
    <t>REX N° 1427</t>
  </si>
  <si>
    <t>REX N° 1356</t>
  </si>
  <si>
    <t>REX N° 1026</t>
  </si>
  <si>
    <t xml:space="preserve">MUNICIPALIDAD DE PADRE LAS CASAS </t>
  </si>
  <si>
    <t>REX N° 1423</t>
  </si>
  <si>
    <t>REX N° 1422</t>
  </si>
  <si>
    <t>REX N° 843</t>
  </si>
  <si>
    <t>REX N° 1424</t>
  </si>
  <si>
    <t>REX N° 1554</t>
  </si>
  <si>
    <t>REX N° 1687</t>
  </si>
  <si>
    <t>REX N° 1428</t>
  </si>
  <si>
    <t>REX N° 1686</t>
  </si>
  <si>
    <t>REX N° 1349</t>
  </si>
  <si>
    <t>REX N° 1340</t>
  </si>
  <si>
    <t>REX N° 1346</t>
  </si>
  <si>
    <t>REX N° 1496</t>
  </si>
  <si>
    <t>REX N° 1497</t>
  </si>
  <si>
    <t>REX N° 637</t>
  </si>
  <si>
    <t>REX N° 1339</t>
  </si>
  <si>
    <t>REX N° 2131</t>
  </si>
  <si>
    <t>REX N° 2204</t>
  </si>
  <si>
    <t>REX N° 2511</t>
  </si>
  <si>
    <t>REX N° 2309</t>
  </si>
  <si>
    <t xml:space="preserve">MUNICIPALIDAD DE DALCAHUE </t>
  </si>
  <si>
    <t>REX N° 2185</t>
  </si>
  <si>
    <t xml:space="preserve">MUNICIPALIDAD DE ANCUD </t>
  </si>
  <si>
    <t>REX N° 2186</t>
  </si>
  <si>
    <t>REX N° 2187</t>
  </si>
  <si>
    <t>MUNICIPALIDAD DE COCHAMÓ</t>
  </si>
  <si>
    <t>REX N° 2208</t>
  </si>
  <si>
    <t xml:space="preserve">MUNICIPALIDAD DE CURACO DE VELEZ </t>
  </si>
  <si>
    <t>REX N° 2184</t>
  </si>
  <si>
    <t>REX N° 2227</t>
  </si>
  <si>
    <t xml:space="preserve">MUNICIPALIDAD DE FRUTILLAR </t>
  </si>
  <si>
    <t>REX N° 2206</t>
  </si>
  <si>
    <t xml:space="preserve">MUNICIPALIDAD DE PUYEHUE </t>
  </si>
  <si>
    <t>REX N° 2230</t>
  </si>
  <si>
    <t>REX N° 2509</t>
  </si>
  <si>
    <t xml:space="preserve">MUNICIPALIDAD DE QUEMCHI </t>
  </si>
  <si>
    <t>REX N° 2192</t>
  </si>
  <si>
    <t>REX N° 2353</t>
  </si>
  <si>
    <t xml:space="preserve">MUNICIPALIDAD DE RIO NEGRO </t>
  </si>
  <si>
    <t>REX N° 2205</t>
  </si>
  <si>
    <t xml:space="preserve">MUNICIPALIDAD DE SAN JUAN DE LA COSTA </t>
  </si>
  <si>
    <t>REX N° 2426</t>
  </si>
  <si>
    <t>REX N° 229</t>
  </si>
  <si>
    <t xml:space="preserve">MUNICIPALIDAD DE PALENA </t>
  </si>
  <si>
    <t>REX N° 2226</t>
  </si>
  <si>
    <t>REX N° 2190</t>
  </si>
  <si>
    <t>REX N° 2207</t>
  </si>
  <si>
    <t>REX N° 2228</t>
  </si>
  <si>
    <t>REX N° 2189</t>
  </si>
  <si>
    <t>MUNICIPALIDAD DE FUTALEUFÚ</t>
  </si>
  <si>
    <t>REX N° 877</t>
  </si>
  <si>
    <t>REX. N° 964</t>
  </si>
  <si>
    <t xml:space="preserve">MUNICIPALIDAD DE AYSEN </t>
  </si>
  <si>
    <t>REX N° 1130</t>
  </si>
  <si>
    <t>MUNICIPALIDAD DE LOS CISNES</t>
  </si>
  <si>
    <t>REX N° 1100</t>
  </si>
  <si>
    <t xml:space="preserve">MUNICIPALIDAD DE COYHAIQUE </t>
  </si>
  <si>
    <t>REX N° 1024</t>
  </si>
  <si>
    <t xml:space="preserve">MUNICIPALIDAD DE COCHRANE </t>
  </si>
  <si>
    <t>REX N° 1021</t>
  </si>
  <si>
    <t>REX N° 978</t>
  </si>
  <si>
    <t>REX. N° 832</t>
  </si>
  <si>
    <t>REX N° 858</t>
  </si>
  <si>
    <t xml:space="preserve">MUNICIPALIDAD DE LAGO RANCO </t>
  </si>
  <si>
    <t>REX N° 857</t>
  </si>
  <si>
    <t>REX N° 859</t>
  </si>
  <si>
    <t xml:space="preserve">MUNICIPALIDAD DE MARIQUINA </t>
  </si>
  <si>
    <t>REX N° 860</t>
  </si>
  <si>
    <t>REX N° 865</t>
  </si>
  <si>
    <t>REX N° 856</t>
  </si>
  <si>
    <t xml:space="preserve">MUNICIPALIDAD DE VALDIVIA </t>
  </si>
  <si>
    <t>REX N° 645</t>
  </si>
  <si>
    <t xml:space="preserve">MUNICIPALIDAD DE </t>
  </si>
  <si>
    <t>REX N° 646</t>
  </si>
  <si>
    <t>REX N° 627</t>
  </si>
  <si>
    <t>REX N° 647</t>
  </si>
  <si>
    <t xml:space="preserve">MUNICIPALIDAD DE COBQUECURA </t>
  </si>
  <si>
    <t>REX N° 638</t>
  </si>
  <si>
    <t>REX N° 628</t>
  </si>
  <si>
    <t>REX N° 603</t>
  </si>
  <si>
    <t>REX N° 629</t>
  </si>
  <si>
    <t xml:space="preserve">MUNICIPALIDAD DE NINHUE </t>
  </si>
  <si>
    <t>REX N° 648</t>
  </si>
  <si>
    <t>REX N° 630</t>
  </si>
  <si>
    <t xml:space="preserve">MUNICIPALIDAD DE PINTO </t>
  </si>
  <si>
    <t>REX N° 631</t>
  </si>
  <si>
    <t>REX N° 649</t>
  </si>
  <si>
    <t>REX N° 652</t>
  </si>
  <si>
    <t>REX N° 650</t>
  </si>
  <si>
    <t xml:space="preserve">MUNICIPALIDAD DE QUIRIHUE </t>
  </si>
  <si>
    <t>REX N° 651</t>
  </si>
  <si>
    <t xml:space="preserve">MUNICIPALIDAD DE RANQUIL </t>
  </si>
  <si>
    <t>REX N° 653</t>
  </si>
  <si>
    <t xml:space="preserve">MUNICIPALIDAD DE SAN FABIAN </t>
  </si>
  <si>
    <t>REX N° 604</t>
  </si>
  <si>
    <t xml:space="preserve">MUNICIPALIDAD DE SAN NICOLAS </t>
  </si>
  <si>
    <t>REX N° 654</t>
  </si>
  <si>
    <t>REX N° 655</t>
  </si>
  <si>
    <t>REX N° 634</t>
  </si>
  <si>
    <t>REX. N° 278</t>
  </si>
  <si>
    <t>REX. N° 297</t>
  </si>
  <si>
    <t>REX. N° 457</t>
  </si>
  <si>
    <t>REX. N° 313</t>
  </si>
  <si>
    <t>REX. N° 295</t>
  </si>
  <si>
    <t>REX. N° 454</t>
  </si>
  <si>
    <t>REX. N° 296</t>
  </si>
  <si>
    <t>REX. N° 459</t>
  </si>
  <si>
    <t xml:space="preserve">MUNICIPALIDAD DE PUENTE ALTO </t>
  </si>
  <si>
    <t>REX. N° 298</t>
  </si>
  <si>
    <t>REX. N° 458</t>
  </si>
  <si>
    <t>REX. N° 584</t>
  </si>
  <si>
    <t>REX. N° 600</t>
  </si>
  <si>
    <t>REX. N° 452</t>
  </si>
  <si>
    <t>REX. N° 453</t>
  </si>
  <si>
    <t>REX. N° 582</t>
  </si>
  <si>
    <t>REX. N° 609</t>
  </si>
  <si>
    <t>REX. N° 599</t>
  </si>
  <si>
    <t>REX. N° 456</t>
  </si>
  <si>
    <t>REX. N° 2615</t>
  </si>
  <si>
    <t>REX. N° 555</t>
  </si>
  <si>
    <t>REX. N° 460</t>
  </si>
  <si>
    <t>REX. N° 557</t>
  </si>
  <si>
    <t>REX. N° 455</t>
  </si>
  <si>
    <t>REX.  N° 549</t>
  </si>
  <si>
    <t>MUNICIPALIDD DE PEÑALOLEN</t>
  </si>
  <si>
    <t>REX. N° 552</t>
  </si>
  <si>
    <t>REX N° 2401</t>
  </si>
  <si>
    <t>REX N° 2614</t>
  </si>
  <si>
    <t xml:space="preserve">MUNICIPALIDAD DE CONCHALI </t>
  </si>
  <si>
    <t>REX N° 2613</t>
  </si>
  <si>
    <t>MUNICIPALIDAD DE PEÑALOLÉN</t>
  </si>
  <si>
    <t>REX N° 2786</t>
  </si>
  <si>
    <t xml:space="preserve">MUNICIPALIDAD DE COLINA </t>
  </si>
  <si>
    <t>REX N° 2702</t>
  </si>
  <si>
    <t>REX N° 2813</t>
  </si>
  <si>
    <t>REX N° 2897</t>
  </si>
  <si>
    <t>REX N° 2700</t>
  </si>
  <si>
    <t>REX N° 2819</t>
  </si>
  <si>
    <t xml:space="preserve">MUNICIPALIDAD DE HUECHURABA </t>
  </si>
  <si>
    <t>REX N° 3240</t>
  </si>
  <si>
    <t xml:space="preserve">MUNICIPALIDAD DE LA CISTERNA </t>
  </si>
  <si>
    <t>REX N° 2612</t>
  </si>
  <si>
    <t>REX N° 3134</t>
  </si>
  <si>
    <t>REX N° 2487</t>
  </si>
  <si>
    <t xml:space="preserve">MUNICIPALIDAD DE PEDRO AGUIRRE CERDA </t>
  </si>
  <si>
    <t>REX N° 2848</t>
  </si>
  <si>
    <t>REX N° 3239</t>
  </si>
  <si>
    <t xml:space="preserve">MUNICIPALIDAD DE ALHUE </t>
  </si>
  <si>
    <t>REX N° 2899</t>
  </si>
  <si>
    <t xml:space="preserve">MUNICIPALIDAD DE TALAGANTE </t>
  </si>
  <si>
    <t>REX N° 2787</t>
  </si>
  <si>
    <t>REX N° 3135</t>
  </si>
  <si>
    <t>REX N° 3238</t>
  </si>
  <si>
    <t xml:space="preserve">MUNICIPALIDAD DE RENCA </t>
  </si>
  <si>
    <t>REX N° 2898</t>
  </si>
  <si>
    <t>REX N° 2817</t>
  </si>
  <si>
    <t>MUNICIPALIDAD DE SAN RAMON</t>
  </si>
  <si>
    <t>TOTAL  ÑUBLE</t>
  </si>
  <si>
    <t>SIGFE</t>
  </si>
  <si>
    <t>EJECUCIÓN AL 31 DE DICIEDMBRE DE 2024</t>
  </si>
  <si>
    <t>24-03-997 "Centro para Niños(as) con Cuidadores Principales Temporeras(os)"</t>
  </si>
  <si>
    <t>REX N° 1969</t>
  </si>
  <si>
    <t xml:space="preserve">MUNICIPALIDAD DE FREIRINA </t>
  </si>
  <si>
    <t>CENTRO PARA NIÑOS(AS) CON CUIDADORES PRINCIPALES TEMPORERAS(OS)</t>
  </si>
  <si>
    <t>REX. N° 1982</t>
  </si>
  <si>
    <t>REX. N° 1983</t>
  </si>
  <si>
    <t>REX. N° 197</t>
  </si>
  <si>
    <t>REX. N° 1975</t>
  </si>
  <si>
    <t>REX. N° 1965</t>
  </si>
  <si>
    <t>REX. N° 1956</t>
  </si>
  <si>
    <t>REX. N° 753</t>
  </si>
  <si>
    <t>REX. N° 772</t>
  </si>
  <si>
    <t>REX. N° 760</t>
  </si>
  <si>
    <t>REX. N° 764</t>
  </si>
  <si>
    <t>REX. N° 771</t>
  </si>
  <si>
    <t>REX. N° 768</t>
  </si>
  <si>
    <t>REX. N° 763</t>
  </si>
  <si>
    <t>REX. N° 773</t>
  </si>
  <si>
    <t>REX. N° 785</t>
  </si>
  <si>
    <t>REX. N° 767</t>
  </si>
  <si>
    <t>REX. N° 769</t>
  </si>
  <si>
    <t>REX. N° 766</t>
  </si>
  <si>
    <t>REX. N° 770</t>
  </si>
  <si>
    <t>REX. N° 787</t>
  </si>
  <si>
    <t>REX. N° 786</t>
  </si>
  <si>
    <t>REX N° 1101</t>
  </si>
  <si>
    <t>REX N° 1102</t>
  </si>
  <si>
    <t>REX N° 1103</t>
  </si>
  <si>
    <t>REX N° 1104</t>
  </si>
  <si>
    <t>REX N° 1105</t>
  </si>
  <si>
    <t>REX N° 1106</t>
  </si>
  <si>
    <t>REX N° 1107</t>
  </si>
  <si>
    <t>REX N° 1108</t>
  </si>
  <si>
    <t xml:space="preserve">MUNICIPALIDAD DE MARCHIGUE </t>
  </si>
  <si>
    <t>REX N° 1109</t>
  </si>
  <si>
    <t xml:space="preserve">MUNICIPALIDAD DE SAN VICENTE </t>
  </si>
  <si>
    <t>REX N° 1110</t>
  </si>
  <si>
    <t>REX N° 1111</t>
  </si>
  <si>
    <t>REX N° 1112</t>
  </si>
  <si>
    <t>REX N° 1120</t>
  </si>
  <si>
    <t xml:space="preserve">MUNICIPALIDAD DE NANCAGUA </t>
  </si>
  <si>
    <t>REX N° 1121</t>
  </si>
  <si>
    <t xml:space="preserve">MUNICIPALIDAD DE PICHIDEGUA </t>
  </si>
  <si>
    <t>REX N° 1122</t>
  </si>
  <si>
    <t xml:space="preserve">MUNICIPALIDAD DE SAN FERNANDO </t>
  </si>
  <si>
    <t>REX N° 1123</t>
  </si>
  <si>
    <t>REX N° 1133</t>
  </si>
  <si>
    <t>REX N° 1134</t>
  </si>
  <si>
    <t xml:space="preserve">MUNICIPALIDAD DE CHÉPICA </t>
  </si>
  <si>
    <t>REX N° 1135</t>
  </si>
  <si>
    <t xml:space="preserve">MUNICIPALIDAD DE PICHILEMU </t>
  </si>
  <si>
    <t>REX N° 1136</t>
  </si>
  <si>
    <t>REX N° 1137</t>
  </si>
  <si>
    <t>REX N° 1138</t>
  </si>
  <si>
    <t>REX N° 1141</t>
  </si>
  <si>
    <t>REX N° 1150</t>
  </si>
  <si>
    <t>REX N° 1151</t>
  </si>
  <si>
    <t xml:space="preserve">MUNICIPALIDAD DE PUMANQUE </t>
  </si>
  <si>
    <t>REX N° 2059</t>
  </si>
  <si>
    <t>REX N° 2201</t>
  </si>
  <si>
    <t>REX N° 2200</t>
  </si>
  <si>
    <t xml:space="preserve">MUNICIPALIDAD DE PEYUHUE </t>
  </si>
  <si>
    <t>REX N° 2199</t>
  </si>
  <si>
    <t>REX N° 2198</t>
  </si>
  <si>
    <t>REX N° 2215</t>
  </si>
  <si>
    <t xml:space="preserve">MUNICIPALIDAD DE SAN CLEMENTE </t>
  </si>
  <si>
    <t>REX N° 2214</t>
  </si>
  <si>
    <t>MUNICIPALIDAD DE COLBÚN</t>
  </si>
  <si>
    <t>REX N° 2213</t>
  </si>
  <si>
    <t xml:space="preserve">MUNICIPALIDAD DE ROMERAL </t>
  </si>
  <si>
    <t>REX N° 2212</t>
  </si>
  <si>
    <t xml:space="preserve">MUNICIPALIDAD DE CAUQUENES </t>
  </si>
  <si>
    <t>REX N° 2211</t>
  </si>
  <si>
    <t>REX N° 2210</t>
  </si>
  <si>
    <t>MUNICIPALIDAD DE VICHUQUÉN</t>
  </si>
  <si>
    <t>REX N° 2209</t>
  </si>
  <si>
    <t>MUNICIPALIDAD DE HUALAÑÉ</t>
  </si>
  <si>
    <t xml:space="preserve">MUNICIPALIDAD DE RETIRO </t>
  </si>
  <si>
    <t>REX N° 1777</t>
  </si>
  <si>
    <t>REX N° 2203</t>
  </si>
  <si>
    <t xml:space="preserve">MUNICIPALIDAD DE LICANTÉN </t>
  </si>
  <si>
    <t>REX N° 2202</t>
  </si>
  <si>
    <t xml:space="preserve">MUNICIPALIDAD DE SAN RAFAEL </t>
  </si>
  <si>
    <t>REX N° 2225</t>
  </si>
  <si>
    <t>REX N° 2231</t>
  </si>
  <si>
    <t>REX N° 2246</t>
  </si>
  <si>
    <t>MUNICIPALIDAD DE CURICÓ</t>
  </si>
  <si>
    <t>REX N° 1304</t>
  </si>
  <si>
    <t xml:space="preserve">MUNCIPALIDAD DE ARAUCO </t>
  </si>
  <si>
    <t>REX N° 1329</t>
  </si>
  <si>
    <t xml:space="preserve">MUNCIPALIDAD DE CAÑETE </t>
  </si>
  <si>
    <t>REX N° 1305</t>
  </si>
  <si>
    <t xml:space="preserve">MUNCIPALIDAD DE FLORIDA </t>
  </si>
  <si>
    <t>REX N° 1307</t>
  </si>
  <si>
    <t>MUNCIPALIDAD DE QUILLECO</t>
  </si>
  <si>
    <t>REX N° 1303</t>
  </si>
  <si>
    <t xml:space="preserve">MUNCIPALIDAD DE TUCAPEL </t>
  </si>
  <si>
    <t>REX N° 1328</t>
  </si>
  <si>
    <t xml:space="preserve">MUNCIPALIDAD DE HUALQUI </t>
  </si>
  <si>
    <t>REX N° 1318</t>
  </si>
  <si>
    <t xml:space="preserve">MUNCIPALIDAD DE MULCHÉN </t>
  </si>
  <si>
    <t>REX N° 1319</t>
  </si>
  <si>
    <t>REX N° 1317</t>
  </si>
  <si>
    <t xml:space="preserve">MUNCIPALIDAD DE LAJA </t>
  </si>
  <si>
    <t>REX N° 1306</t>
  </si>
  <si>
    <t xml:space="preserve">MUNCIPALIDAD DE CONTULMO </t>
  </si>
  <si>
    <t>REX N° 1400</t>
  </si>
  <si>
    <t xml:space="preserve">MUNCIPALIDAD DE SANTA JUANA </t>
  </si>
  <si>
    <t>REX N° 1323</t>
  </si>
  <si>
    <t xml:space="preserve">MUNCIPALIDAD DE YUMBEL </t>
  </si>
  <si>
    <t>REX N° 1988</t>
  </si>
  <si>
    <t>REX N° 1983</t>
  </si>
  <si>
    <t xml:space="preserve">MUNICIPALIDAD DE LONCOHE </t>
  </si>
  <si>
    <t>REX N° 2001</t>
  </si>
  <si>
    <t>REX N° 1987</t>
  </si>
  <si>
    <t xml:space="preserve">MUNICIPALIDAD DE ANGOL </t>
  </si>
  <si>
    <t>REX N° 2133</t>
  </si>
  <si>
    <t>MUNICIPALIDAD DE CURACAUTÍN</t>
  </si>
  <si>
    <t>REX N° 1990</t>
  </si>
  <si>
    <t>REX N° 2107</t>
  </si>
  <si>
    <t>REX N° 1986</t>
  </si>
  <si>
    <t xml:space="preserve">MUNICIPALIDAD DE GORBEA </t>
  </si>
  <si>
    <t>REX N° 1992</t>
  </si>
  <si>
    <t>REX N° 1993</t>
  </si>
  <si>
    <t>REX N° 1995</t>
  </si>
  <si>
    <t>REX N° 1984</t>
  </si>
  <si>
    <t>MUNICIPALIDAD DE PITRUFQUÉN</t>
  </si>
  <si>
    <t>REX N° 1985</t>
  </si>
  <si>
    <t>MUNICIPALIDAD DE PUCÓN</t>
  </si>
  <si>
    <t>MUNICIPALIDAD DE PURÉN</t>
  </si>
  <si>
    <t>REX N° 1997</t>
  </si>
  <si>
    <t>REX N° 2060</t>
  </si>
  <si>
    <t xml:space="preserve">MUNICIPALIDAD DE TEODORO SCHMIDT </t>
  </si>
  <si>
    <t>REX N° 1998</t>
  </si>
  <si>
    <t>MUNICIPALIDAD DE TOLTÉN</t>
  </si>
  <si>
    <t>REX N° 2108</t>
  </si>
  <si>
    <t>MUNICIPALIDAD DE TRAIGUÉN</t>
  </si>
  <si>
    <t>REX N° 2000</t>
  </si>
  <si>
    <t xml:space="preserve">MUNICIPALIDAD DE VICTORIA </t>
  </si>
  <si>
    <t>REX N° 2132</t>
  </si>
  <si>
    <t>REX N° 2991</t>
  </si>
  <si>
    <t xml:space="preserve">MUNICIPALIDAD DE FRESIA </t>
  </si>
  <si>
    <t>REX N° 2992</t>
  </si>
  <si>
    <t>REX N° 2995</t>
  </si>
  <si>
    <t>REX N° 2994</t>
  </si>
  <si>
    <t xml:space="preserve">MUNICIPALIDAD DE PUERTO OCTAY </t>
  </si>
  <si>
    <t>REX N° 2993</t>
  </si>
  <si>
    <t>REX N° 2996</t>
  </si>
  <si>
    <t>REX N° 2997</t>
  </si>
  <si>
    <t xml:space="preserve">MUNICIPALIDAD DE SAN PABLO </t>
  </si>
  <si>
    <t>REX N° 2990</t>
  </si>
  <si>
    <t xml:space="preserve">MUNICIPALIDAD DE CALBUCO </t>
  </si>
  <si>
    <t xml:space="preserve">REX N° </t>
  </si>
  <si>
    <t xml:space="preserve">MUNICIPALIDAD DE RIO IBAÑEZ </t>
  </si>
  <si>
    <t xml:space="preserve">MUNICIPALIDAD DE CISNES </t>
  </si>
  <si>
    <t xml:space="preserve">MUNICIPALIDAD DE LAGO VERDE </t>
  </si>
  <si>
    <t>REX N° 1471</t>
  </si>
  <si>
    <t>REX N° 1291</t>
  </si>
  <si>
    <t xml:space="preserve">MUNICIPALIDAD DE LA UNIÓN </t>
  </si>
  <si>
    <t>REX N° 1292</t>
  </si>
  <si>
    <t xml:space="preserve">MUNICIPALIDAD LAGO RANCO </t>
  </si>
  <si>
    <t>REX N° 1290</t>
  </si>
  <si>
    <t xml:space="preserve">MUNICIPALIDAD DE LANCO </t>
  </si>
  <si>
    <t>REX N° 1294</t>
  </si>
  <si>
    <t xml:space="preserve">MUNICIPALIDAD LOS LAGOS </t>
  </si>
  <si>
    <t>REX N° 1095</t>
  </si>
  <si>
    <t>REX N° 1298</t>
  </si>
  <si>
    <t>REX N° 1299</t>
  </si>
  <si>
    <t>REX N° 1297</t>
  </si>
  <si>
    <t xml:space="preserve">MUNICIPALIDAD DE MAFIL </t>
  </si>
  <si>
    <t>REX N° 736</t>
  </si>
  <si>
    <t>MUNICIPALIDAD BULNES</t>
  </si>
  <si>
    <t>REX N° 737</t>
  </si>
  <si>
    <t xml:space="preserve">MUNICIPALIDAD CHILLÁN </t>
  </si>
  <si>
    <t>REX N° 738</t>
  </si>
  <si>
    <t xml:space="preserve">MUNICIPALIDAD CHILLÁN VIEJO </t>
  </si>
  <si>
    <t>REX N° 739</t>
  </si>
  <si>
    <t xml:space="preserve">MUNICIPALIDAD COELUMU </t>
  </si>
  <si>
    <t>REX N° 740</t>
  </si>
  <si>
    <t xml:space="preserve">MUNICIPALIDAD COIHUECO </t>
  </si>
  <si>
    <t>REX N° 741</t>
  </si>
  <si>
    <t>MUNICIPALIDAD EL CARMEN</t>
  </si>
  <si>
    <t>REX N° 742</t>
  </si>
  <si>
    <t>MUNICIPALIDAD NINHUE</t>
  </si>
  <si>
    <t>REX N° 743</t>
  </si>
  <si>
    <t xml:space="preserve">MUNICIPALIDAD ÑIQUEN </t>
  </si>
  <si>
    <t>REX N° 744</t>
  </si>
  <si>
    <t>MUNICIPALIDAD PINTO</t>
  </si>
  <si>
    <t>REX N° 745</t>
  </si>
  <si>
    <t xml:space="preserve">MUNICIPALIDAD PORTEZUELO </t>
  </si>
  <si>
    <t>REX N° 746</t>
  </si>
  <si>
    <t>MUNICIPALIDAD QUILLÓN</t>
  </si>
  <si>
    <t>REX N° 747</t>
  </si>
  <si>
    <t xml:space="preserve">MUNICIPALIDAD QUIRIHUE </t>
  </si>
  <si>
    <t>REX N° 748</t>
  </si>
  <si>
    <t>MUNICIPALIDAD RANQUIL</t>
  </si>
  <si>
    <t>REX N° 749</t>
  </si>
  <si>
    <t xml:space="preserve">MUNICIPALIDAD SAN CARLOS </t>
  </si>
  <si>
    <t>REX N° 751</t>
  </si>
  <si>
    <t>MUNICIPALIDAD SAN IGNACIO</t>
  </si>
  <si>
    <t>REX N° 750</t>
  </si>
  <si>
    <t xml:space="preserve">MUNICIPALIDAD SA FABIÁN </t>
  </si>
  <si>
    <t>REX N° 752</t>
  </si>
  <si>
    <t>MUNICIPALIDAD SAN NICOLÁS</t>
  </si>
  <si>
    <t>REX N° 753</t>
  </si>
  <si>
    <t xml:space="preserve">MUNICIPALIDAD TREHUACO </t>
  </si>
  <si>
    <t>REX N° 754</t>
  </si>
  <si>
    <t xml:space="preserve">MUNICIPALIDAD YUNGAY </t>
  </si>
  <si>
    <t>REX N° 4216</t>
  </si>
  <si>
    <t>MUNCIPALIDAD DE ISLA DE MAIPO</t>
  </si>
  <si>
    <t>REX N° 4215</t>
  </si>
  <si>
    <t xml:space="preserve">MUNCIPALIDAD DE PEÑAFLOR </t>
  </si>
  <si>
    <t>REX N° 4102</t>
  </si>
  <si>
    <t xml:space="preserve">MUNCIPALIDAD DE TIL TIL </t>
  </si>
  <si>
    <t>REX N° 4101</t>
  </si>
  <si>
    <t xml:space="preserve">MUNCIPALIDAD DE PAINE </t>
  </si>
  <si>
    <t>REX N° 4100</t>
  </si>
  <si>
    <t xml:space="preserve">MUNCIPALIDAD DE PIRQUE </t>
  </si>
  <si>
    <t>24-03-999 "Programa de Generación de Microemprendimiento Indígena Urbano Chile Solidario - CONADI"</t>
  </si>
  <si>
    <t>DEX. N° 09</t>
  </si>
  <si>
    <t>CORPORACION NACIONAL DE DESARROLLO INDIGENA</t>
  </si>
  <si>
    <t>GENERACION DE MICROEMPRENDIMIENTO INDIGENA</t>
  </si>
  <si>
    <t>Servicio de asesoría, capacitación y financiamiento para emprendimiento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</si>
</sst>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* #,##0_-;\-* #,##0_-;_-* &quot;-&quot;_-;_-@_-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_-&quot;$&quot;\ * #,##0_-;\-&quot;$&quot;\ * #,##0_-;_-&quot;$&quot;\ * &quot;-&quot;_-;_-@_-"/>
    <numFmt numFmtId="168" formatCode="_-&quot;$&quot;\ * #,##0.00_-;\-&quot;$&quot;\ * #,##0.00_-;_-&quot;$&quot;\ * &quot;-&quot;??_-;_-@_-"/>
    <numFmt numFmtId="169" formatCode="dd/mm/yy;@"/>
    <numFmt numFmtId="170" formatCode="_-[$€]\ * #,##0.00_-;\-[$€]\ * #,##0.00_-;_-[$€]\ * &quot;-&quot;??_-;_-@_-"/>
    <numFmt numFmtId="171" formatCode="_-[$€-2]\ * #,##0.00_-;\-[$€-2]\ * #,##0.00_-;_-[$€-2]\ * &quot;-&quot;??_-"/>
    <numFmt numFmtId="172" formatCode="mmm"/>
    <numFmt numFmtId="173" formatCode="dd/mm/yy"/>
    <numFmt numFmtId="174" formatCode="_(* #,##0.00_);_(* \(#,##0.00\);_(* &quot;-&quot;??_);_(@_)"/>
    <numFmt numFmtId="175" formatCode="_-* #,##0\ _P_t_s_-;\-* #,##0\ _P_t_s_-;_-* &quot;-&quot;\ _P_t_s_-;_-@_-"/>
    <numFmt numFmtId="176" formatCode="_(* #,##0_);_(* \(#,##0\);_(* &quot;-&quot;_);_(@_)"/>
    <numFmt numFmtId="177" formatCode="_-* #,##0.00_ _€_-;\-* #,##0.00_ _€_-;_-* &quot;-&quot;??_ _€_-;_-@_-"/>
    <numFmt numFmtId="178" formatCode="#,##0.00\ &quot;pta&quot;;\-#,##0.00\ &quot;pta&quot;"/>
    <numFmt numFmtId="179" formatCode="_-* #,##0.00\ _P_t_s_-;\-* #,##0.00\ _P_t_s_-;_-* &quot;-&quot;??\ _P_t_s_-;_-@_-"/>
    <numFmt numFmtId="180" formatCode="_-* #,##0.00\ _€_-;\-* #,##0.00\ _€_-;_-* &quot;-&quot;??\ _€_-;_-@_-"/>
    <numFmt numFmtId="181" formatCode="#,##0_ ;[Red]\-#,##0\ "/>
    <numFmt numFmtId="182" formatCode="#,##0;[Red]#,##0"/>
    <numFmt numFmtId="183" formatCode="_-* #,##0_ _€_-;\-* #,##0_ _€_-;_-* &quot;-&quot;??_ _€_-;_-@_-"/>
    <numFmt numFmtId="184" formatCode="#,##0.0"/>
    <numFmt numFmtId="185" formatCode="_-* #,##0.0_-;\-* #,##0.0_-;_-* &quot;-&quot;??_-;_-@_-"/>
    <numFmt numFmtId="186" formatCode="_-* #,##0\ _€_-;\-* #,##0\ _€_-;_-* &quot;-&quot;??\ _€_-;_-@_-"/>
    <numFmt numFmtId="187" formatCode="_-* #,##0_-;\-* #,##0_-;_-* &quot;-&quot;??_-;_-@_-"/>
    <numFmt numFmtId="188" formatCode="dd/mm/yyyy;@"/>
    <numFmt numFmtId="189" formatCode="&quot;$&quot;#,##0.00_);[Red]\(&quot;$&quot;#,##0.00\)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 Narrow"/>
      <family val="2"/>
    </font>
    <font>
      <b/>
      <sz val="8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8"/>
      <color rgb="FF666666"/>
      <name val="Trebuchet MS"/>
      <family val="2"/>
    </font>
    <font>
      <sz val="8"/>
      <name val="Calibri"/>
      <family val="2"/>
      <scheme val="minor"/>
    </font>
    <font>
      <sz val="7"/>
      <color rgb="FF666666"/>
      <name val="Trebuchet MS"/>
      <family val="2"/>
    </font>
    <font>
      <sz val="8"/>
      <color rgb="FF666666"/>
      <name val="Trebuchet MS"/>
      <family val="2"/>
    </font>
    <font>
      <b/>
      <sz val="8"/>
      <color rgb="FF000000"/>
      <name val="Arial Narrow"/>
      <family val="2"/>
    </font>
    <font>
      <sz val="8"/>
      <name val="Arial Narrow"/>
      <family val="2"/>
    </font>
  </fonts>
  <fills count="8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DB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62014">
    <xf numFmtId="0" fontId="0" fillId="0" borderId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6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6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6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6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6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6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6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6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9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9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9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9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3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6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8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40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0" fontId="41" fillId="75" borderId="30" applyNumberFormat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9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9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9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9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8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15" fontId="49" fillId="36" borderId="0">
      <alignment horizontal="center"/>
    </xf>
    <xf numFmtId="17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0" fontId="3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3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5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45" fillId="0" borderId="34" applyNumberFormat="0" applyFill="0" applyAlignment="0" applyProtection="0"/>
    <xf numFmtId="0" fontId="57" fillId="0" borderId="34" applyNumberFormat="0" applyFill="0" applyAlignment="0" applyProtection="0"/>
    <xf numFmtId="0" fontId="57" fillId="0" borderId="34" applyNumberFormat="0" applyFill="0" applyAlignment="0" applyProtection="0"/>
    <xf numFmtId="0" fontId="4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173" fontId="6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65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39" fillId="0" borderId="3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6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8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72" fontId="68" fillId="0" borderId="0" applyFont="0" applyFill="0" applyBorder="0" applyAlignment="0" applyProtection="0"/>
    <xf numFmtId="172" fontId="68" fillId="0" borderId="0" applyFont="0" applyFill="0" applyBorder="0" applyAlignment="0" applyProtection="0"/>
    <xf numFmtId="172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72" fontId="6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68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77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1" fontId="42" fillId="0" borderId="0" applyFont="0" applyFill="0" applyBorder="0" applyAlignment="0" applyProtection="0"/>
    <xf numFmtId="181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2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42" fillId="0" borderId="0" applyFont="0" applyFill="0" applyBorder="0" applyAlignment="0" applyProtection="0"/>
    <xf numFmtId="183" fontId="42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8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87" fontId="42" fillId="0" borderId="0" applyFont="0" applyFill="0" applyBorder="0" applyAlignment="0" applyProtection="0"/>
    <xf numFmtId="18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8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4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79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1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68" fillId="0" borderId="0"/>
    <xf numFmtId="0" fontId="68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8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/>
    <xf numFmtId="0" fontId="1" fillId="0" borderId="0"/>
    <xf numFmtId="0" fontId="24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24" fillId="82" borderId="35" applyNumberFormat="0" applyFont="0" applyAlignment="0" applyProtection="0"/>
    <xf numFmtId="0" fontId="1" fillId="0" borderId="0"/>
    <xf numFmtId="0" fontId="24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0" borderId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24" fillId="8" borderId="8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5" fillId="72" borderId="36" applyNumberFormat="0" applyAlignment="0" applyProtection="0"/>
    <xf numFmtId="0" fontId="1" fillId="0" borderId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24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8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1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77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4" fillId="73" borderId="36" applyNumberFormat="0" applyAlignment="0" applyProtection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85" fillId="0" borderId="32" applyNumberFormat="0" applyFill="0" applyAlignment="0" applyProtection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5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5" fillId="0" borderId="34" applyNumberFormat="0" applyFill="0" applyAlignment="0" applyProtection="0"/>
    <xf numFmtId="0" fontId="46" fillId="0" borderId="34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0" applyNumberFormat="0" applyFill="0" applyBorder="0" applyAlignment="0" applyProtection="0"/>
    <xf numFmtId="0" fontId="42" fillId="0" borderId="0"/>
    <xf numFmtId="0" fontId="1" fillId="0" borderId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6" fillId="0" borderId="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1" fillId="0" borderId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90" fillId="0" borderId="0" applyNumberForma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90" fillId="0" borderId="0" applyNumberFormat="0" applyFill="0" applyBorder="0" applyAlignment="0" applyProtection="0"/>
  </cellStyleXfs>
  <cellXfs count="460">
    <xf numFmtId="0" fontId="0" fillId="0" borderId="0" xfId="0"/>
    <xf numFmtId="0" fontId="19" fillId="0" borderId="0" xfId="0" applyFont="1" applyAlignment="1">
      <alignment horizontal="justify" vertical="center" wrapText="1"/>
    </xf>
    <xf numFmtId="0" fontId="21" fillId="0" borderId="0" xfId="0" applyFont="1" applyAlignment="1">
      <alignment horizontal="justify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4" xfId="0" applyFont="1" applyFill="1" applyBorder="1" applyAlignment="1">
      <alignment horizontal="center" vertical="center" wrapText="1"/>
    </xf>
    <xf numFmtId="3" fontId="19" fillId="34" borderId="13" xfId="0" applyNumberFormat="1" applyFont="1" applyFill="1" applyBorder="1" applyAlignment="1">
      <alignment horizontal="center" vertical="center" wrapText="1"/>
    </xf>
    <xf numFmtId="0" fontId="21" fillId="35" borderId="0" xfId="0" applyFont="1" applyFill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left" vertical="center" wrapText="1"/>
    </xf>
    <xf numFmtId="0" fontId="19" fillId="0" borderId="13" xfId="0" applyFont="1" applyBorder="1" applyAlignment="1">
      <alignment horizontal="justify" vertical="center" wrapText="1"/>
    </xf>
    <xf numFmtId="0" fontId="21" fillId="0" borderId="13" xfId="0" applyFont="1" applyBorder="1" applyAlignment="1">
      <alignment horizontal="center" vertical="center" wrapText="1"/>
    </xf>
    <xf numFmtId="169" fontId="19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vertical="center" wrapText="1"/>
    </xf>
    <xf numFmtId="3" fontId="19" fillId="0" borderId="13" xfId="0" applyNumberFormat="1" applyFont="1" applyBorder="1" applyAlignment="1">
      <alignment horizontal="right" vertical="center" wrapText="1"/>
    </xf>
    <xf numFmtId="0" fontId="21" fillId="0" borderId="13" xfId="0" applyFont="1" applyBorder="1" applyAlignment="1">
      <alignment horizontal="justify" vertical="center" wrapText="1"/>
    </xf>
    <xf numFmtId="3" fontId="19" fillId="0" borderId="13" xfId="0" applyNumberFormat="1" applyFont="1" applyBorder="1" applyAlignment="1">
      <alignment horizontal="center" vertical="center" wrapText="1"/>
    </xf>
    <xf numFmtId="0" fontId="19" fillId="0" borderId="13" xfId="0" applyFont="1" applyBorder="1" applyAlignment="1">
      <alignment horizontal="left" vertical="center" wrapText="1"/>
    </xf>
    <xf numFmtId="10" fontId="19" fillId="0" borderId="13" xfId="0" applyNumberFormat="1" applyFont="1" applyBorder="1" applyAlignment="1">
      <alignment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justify" vertical="justify" wrapText="1"/>
      <protection locked="0"/>
    </xf>
    <xf numFmtId="14" fontId="21" fillId="0" borderId="18" xfId="0" applyNumberFormat="1" applyFont="1" applyBorder="1" applyProtection="1">
      <protection locked="0"/>
    </xf>
    <xf numFmtId="0" fontId="22" fillId="36" borderId="20" xfId="0" applyFont="1" applyFill="1" applyBorder="1" applyAlignment="1" applyProtection="1">
      <alignment horizontal="justify" vertical="justify" wrapText="1"/>
      <protection locked="0"/>
    </xf>
    <xf numFmtId="3" fontId="22" fillId="36" borderId="19" xfId="0" applyNumberFormat="1" applyFont="1" applyFill="1" applyBorder="1" applyAlignment="1" applyProtection="1">
      <alignment wrapText="1"/>
      <protection locked="0"/>
    </xf>
    <xf numFmtId="3" fontId="21" fillId="0" borderId="18" xfId="0" applyNumberFormat="1" applyFont="1" applyBorder="1" applyAlignment="1" applyProtection="1">
      <alignment horizontal="right" vertical="center" wrapText="1"/>
      <protection locked="0"/>
    </xf>
    <xf numFmtId="3" fontId="19" fillId="0" borderId="18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vertical="center" wrapText="1"/>
    </xf>
    <xf numFmtId="0" fontId="22" fillId="36" borderId="21" xfId="0" applyFont="1" applyFill="1" applyBorder="1" applyAlignment="1" applyProtection="1">
      <alignment horizontal="justify" vertical="justify" wrapText="1"/>
      <protection locked="0"/>
    </xf>
    <xf numFmtId="14" fontId="21" fillId="0" borderId="13" xfId="0" applyNumberFormat="1" applyFont="1" applyBorder="1" applyProtection="1">
      <protection locked="0"/>
    </xf>
    <xf numFmtId="0" fontId="22" fillId="36" borderId="22" xfId="0" applyFont="1" applyFill="1" applyBorder="1" applyAlignment="1" applyProtection="1">
      <alignment horizontal="justify" vertical="justify" wrapText="1"/>
      <protection locked="0"/>
    </xf>
    <xf numFmtId="3" fontId="22" fillId="36" borderId="21" xfId="0" applyNumberFormat="1" applyFont="1" applyFill="1" applyBorder="1" applyAlignment="1" applyProtection="1">
      <alignment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3" fontId="19" fillId="34" borderId="13" xfId="0" applyNumberFormat="1" applyFont="1" applyFill="1" applyBorder="1" applyAlignment="1">
      <alignment horizontal="right" vertical="center" wrapText="1"/>
    </xf>
    <xf numFmtId="0" fontId="19" fillId="34" borderId="11" xfId="0" applyFont="1" applyFill="1" applyBorder="1" applyAlignment="1" applyProtection="1">
      <alignment horizontal="center" vertical="center" wrapText="1"/>
      <protection locked="0"/>
    </xf>
    <xf numFmtId="0" fontId="19" fillId="34" borderId="11" xfId="0" applyFont="1" applyFill="1" applyBorder="1" applyAlignment="1" applyProtection="1">
      <alignment horizontal="left" vertical="center" wrapText="1"/>
      <protection locked="0"/>
    </xf>
    <xf numFmtId="10" fontId="19" fillId="34" borderId="13" xfId="0" applyNumberFormat="1" applyFont="1" applyFill="1" applyBorder="1" applyAlignment="1">
      <alignment horizontal="right" vertical="center" wrapText="1"/>
    </xf>
    <xf numFmtId="0" fontId="21" fillId="37" borderId="0" xfId="0" applyFont="1" applyFill="1" applyAlignment="1">
      <alignment horizontal="justify" vertical="center" wrapText="1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>
      <alignment vertical="center"/>
    </xf>
    <xf numFmtId="0" fontId="23" fillId="38" borderId="13" xfId="0" applyFont="1" applyFill="1" applyBorder="1" applyAlignment="1">
      <alignment horizontal="center" vertical="center" wrapText="1"/>
    </xf>
    <xf numFmtId="14" fontId="23" fillId="38" borderId="13" xfId="0" applyNumberFormat="1" applyFont="1" applyFill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center" vertical="center" wrapText="1"/>
      <protection locked="0"/>
    </xf>
    <xf numFmtId="14" fontId="23" fillId="0" borderId="13" xfId="0" applyNumberFormat="1" applyFont="1" applyBorder="1" applyAlignment="1">
      <alignment vertical="center" wrapText="1"/>
    </xf>
    <xf numFmtId="3" fontId="22" fillId="36" borderId="24" xfId="0" applyNumberFormat="1" applyFont="1" applyFill="1" applyBorder="1" applyAlignment="1" applyProtection="1">
      <alignment vertical="center" wrapText="1"/>
      <protection locked="0"/>
    </xf>
    <xf numFmtId="0" fontId="23" fillId="0" borderId="13" xfId="0" applyFont="1" applyBorder="1" applyAlignment="1">
      <alignment horizontal="center" vertical="center" wrapText="1"/>
    </xf>
    <xf numFmtId="3" fontId="21" fillId="0" borderId="18" xfId="0" applyNumberFormat="1" applyFont="1" applyBorder="1" applyAlignment="1" applyProtection="1">
      <alignment horizontal="center" vertical="center" wrapText="1"/>
      <protection locked="0"/>
    </xf>
    <xf numFmtId="49" fontId="22" fillId="36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36" borderId="20" xfId="0" applyFont="1" applyFill="1" applyBorder="1" applyAlignment="1" applyProtection="1">
      <alignment horizontal="center" vertical="center" wrapText="1"/>
      <protection locked="0"/>
    </xf>
    <xf numFmtId="0" fontId="23" fillId="38" borderId="13" xfId="0" applyFont="1" applyFill="1" applyBorder="1" applyAlignment="1">
      <alignment horizontal="center" vertical="center"/>
    </xf>
    <xf numFmtId="14" fontId="23" fillId="38" borderId="13" xfId="0" applyNumberFormat="1" applyFont="1" applyFill="1" applyBorder="1" applyAlignment="1">
      <alignment horizontal="center" vertical="center"/>
    </xf>
    <xf numFmtId="0" fontId="22" fillId="36" borderId="21" xfId="0" applyFont="1" applyFill="1" applyBorder="1" applyAlignment="1" applyProtection="1">
      <alignment horizontal="justify" vertical="center" wrapText="1"/>
      <protection locked="0"/>
    </xf>
    <xf numFmtId="14" fontId="23" fillId="0" borderId="13" xfId="0" applyNumberFormat="1" applyFont="1" applyBorder="1" applyAlignment="1">
      <alignment horizontal="center" vertical="center"/>
    </xf>
    <xf numFmtId="3" fontId="22" fillId="36" borderId="25" xfId="0" applyNumberFormat="1" applyFont="1" applyFill="1" applyBorder="1" applyAlignment="1" applyProtection="1">
      <alignment vertical="center" wrapText="1"/>
      <protection locked="0"/>
    </xf>
    <xf numFmtId="14" fontId="23" fillId="0" borderId="13" xfId="0" applyNumberFormat="1" applyFont="1" applyBorder="1" applyAlignment="1">
      <alignment horizontal="center" vertical="center" wrapText="1"/>
    </xf>
    <xf numFmtId="0" fontId="22" fillId="36" borderId="24" xfId="0" applyFont="1" applyFill="1" applyBorder="1" applyAlignment="1" applyProtection="1">
      <alignment horizontal="left" vertical="center" wrapText="1"/>
      <protection locked="0"/>
    </xf>
    <xf numFmtId="3" fontId="22" fillId="36" borderId="13" xfId="0" applyNumberFormat="1" applyFont="1" applyFill="1" applyBorder="1" applyAlignment="1" applyProtection="1">
      <alignment vertical="center" wrapText="1"/>
      <protection locked="0"/>
    </xf>
    <xf numFmtId="0" fontId="23" fillId="0" borderId="0" xfId="0" applyFont="1" applyAlignment="1">
      <alignment horizontal="center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14" fontId="23" fillId="0" borderId="0" xfId="0" applyNumberFormat="1" applyFont="1" applyAlignment="1">
      <alignment horizontal="center" vertical="center" wrapText="1"/>
    </xf>
    <xf numFmtId="3" fontId="21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horizontal="right" vertical="center" wrapText="1"/>
    </xf>
    <xf numFmtId="0" fontId="22" fillId="36" borderId="13" xfId="0" applyFont="1" applyFill="1" applyBorder="1" applyAlignment="1" applyProtection="1">
      <alignment horizontal="justify" vertical="justify" wrapText="1"/>
      <protection locked="0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0" fontId="19" fillId="0" borderId="18" xfId="0" applyFont="1" applyBorder="1" applyAlignment="1">
      <alignment horizontal="justify" vertical="center" wrapText="1"/>
    </xf>
    <xf numFmtId="0" fontId="21" fillId="0" borderId="18" xfId="0" applyFont="1" applyBorder="1" applyAlignment="1">
      <alignment horizontal="center" vertical="center" wrapText="1"/>
    </xf>
    <xf numFmtId="169" fontId="19" fillId="0" borderId="18" xfId="0" applyNumberFormat="1" applyFont="1" applyBorder="1" applyAlignment="1">
      <alignment horizontal="center" vertical="center" wrapText="1"/>
    </xf>
    <xf numFmtId="0" fontId="22" fillId="36" borderId="21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left" vertical="center" wrapText="1"/>
      <protection locked="0"/>
    </xf>
    <xf numFmtId="14" fontId="22" fillId="0" borderId="13" xfId="0" applyNumberFormat="1" applyFont="1" applyBorder="1" applyAlignment="1" applyProtection="1">
      <alignment horizontal="center" vertical="center" wrapText="1"/>
      <protection locked="0"/>
    </xf>
    <xf numFmtId="3" fontId="22" fillId="0" borderId="25" xfId="0" applyNumberFormat="1" applyFont="1" applyBorder="1" applyAlignment="1" applyProtection="1">
      <alignment vertical="center" wrapText="1"/>
      <protection locked="0"/>
    </xf>
    <xf numFmtId="49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0" borderId="20" xfId="0" applyFont="1" applyBorder="1" applyAlignment="1" applyProtection="1">
      <alignment horizontal="center" vertical="center" wrapText="1"/>
      <protection locked="0"/>
    </xf>
    <xf numFmtId="3" fontId="19" fillId="33" borderId="13" xfId="0" applyNumberFormat="1" applyFont="1" applyFill="1" applyBorder="1" applyAlignment="1">
      <alignment horizontal="right" vertical="center" wrapText="1"/>
    </xf>
    <xf numFmtId="0" fontId="19" fillId="33" borderId="11" xfId="0" applyFont="1" applyFill="1" applyBorder="1" applyAlignment="1" applyProtection="1">
      <alignment horizontal="justify" vertical="center" wrapText="1"/>
      <protection locked="0"/>
    </xf>
    <xf numFmtId="0" fontId="19" fillId="33" borderId="11" xfId="0" applyFont="1" applyFill="1" applyBorder="1" applyAlignment="1" applyProtection="1">
      <alignment horizontal="center" vertical="center" wrapText="1"/>
      <protection locked="0"/>
    </xf>
    <xf numFmtId="10" fontId="19" fillId="33" borderId="13" xfId="0" applyNumberFormat="1" applyFont="1" applyFill="1" applyBorder="1" applyAlignment="1">
      <alignment horizontal="right" vertical="center" wrapText="1"/>
    </xf>
    <xf numFmtId="0" fontId="21" fillId="35" borderId="0" xfId="0" applyFont="1" applyFill="1" applyAlignment="1">
      <alignment horizontal="justify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0" fontId="21" fillId="0" borderId="0" xfId="0" applyFont="1" applyAlignment="1">
      <alignment horizontal="left" vertical="center" wrapText="1"/>
    </xf>
    <xf numFmtId="3" fontId="21" fillId="0" borderId="0" xfId="0" applyNumberFormat="1" applyFont="1" applyAlignment="1">
      <alignment horizontal="right" vertical="center" wrapText="1"/>
    </xf>
    <xf numFmtId="10" fontId="21" fillId="0" borderId="0" xfId="0" applyNumberFormat="1" applyFont="1" applyAlignment="1">
      <alignment horizontal="right" vertical="center" wrapText="1"/>
    </xf>
    <xf numFmtId="0" fontId="21" fillId="0" borderId="13" xfId="0" applyFont="1" applyBorder="1" applyAlignment="1">
      <alignment horizontal="left" vertical="center"/>
    </xf>
    <xf numFmtId="10" fontId="21" fillId="0" borderId="13" xfId="0" applyNumberFormat="1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0" xfId="0" applyFont="1" applyBorder="1" applyAlignment="1">
      <alignment horizontal="justify" vertical="center" wrapText="1"/>
    </xf>
    <xf numFmtId="10" fontId="19" fillId="33" borderId="13" xfId="0" applyNumberFormat="1" applyFont="1" applyFill="1" applyBorder="1" applyAlignment="1">
      <alignment horizontal="center" vertical="center" wrapText="1"/>
    </xf>
    <xf numFmtId="10" fontId="21" fillId="0" borderId="0" xfId="0" applyNumberFormat="1" applyFont="1" applyAlignment="1">
      <alignment horizontal="center" vertical="center" wrapText="1"/>
    </xf>
    <xf numFmtId="3" fontId="22" fillId="36" borderId="13" xfId="0" applyNumberFormat="1" applyFont="1" applyFill="1" applyBorder="1" applyAlignment="1" applyProtection="1">
      <alignment wrapText="1"/>
      <protection locked="0"/>
    </xf>
    <xf numFmtId="3" fontId="21" fillId="0" borderId="13" xfId="0" applyNumberFormat="1" applyFont="1" applyBorder="1" applyAlignment="1" applyProtection="1">
      <alignment horizontal="right" vertical="center" wrapText="1"/>
      <protection locked="0"/>
    </xf>
    <xf numFmtId="0" fontId="19" fillId="34" borderId="13" xfId="0" applyFont="1" applyFill="1" applyBorder="1" applyAlignment="1" applyProtection="1">
      <alignment horizontal="center" vertical="center" wrapText="1"/>
      <protection locked="0"/>
    </xf>
    <xf numFmtId="0" fontId="19" fillId="34" borderId="13" xfId="0" applyFont="1" applyFill="1" applyBorder="1" applyAlignment="1" applyProtection="1">
      <alignment horizontal="left" vertical="center" wrapText="1"/>
      <protection locked="0"/>
    </xf>
    <xf numFmtId="0" fontId="19" fillId="33" borderId="13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36" borderId="13" xfId="0" applyFont="1" applyFill="1" applyBorder="1" applyAlignment="1" applyProtection="1">
      <alignment horizontal="justify" vertical="center" wrapText="1"/>
      <protection locked="0"/>
    </xf>
    <xf numFmtId="3" fontId="22" fillId="0" borderId="13" xfId="0" applyNumberFormat="1" applyFont="1" applyBorder="1" applyAlignment="1" applyProtection="1">
      <alignment vertical="center" wrapText="1"/>
      <protection locked="0"/>
    </xf>
    <xf numFmtId="0" fontId="22" fillId="0" borderId="13" xfId="0" applyFont="1" applyBorder="1" applyAlignment="1" applyProtection="1">
      <alignment horizontal="center" vertical="center" wrapText="1"/>
      <protection locked="0"/>
    </xf>
    <xf numFmtId="0" fontId="19" fillId="33" borderId="13" xfId="0" applyFont="1" applyFill="1" applyBorder="1" applyAlignment="1" applyProtection="1">
      <alignment horizontal="justify" vertical="center" wrapText="1"/>
      <protection locked="0"/>
    </xf>
    <xf numFmtId="0" fontId="19" fillId="33" borderId="13" xfId="0" applyFont="1" applyFill="1" applyBorder="1" applyAlignment="1" applyProtection="1">
      <alignment horizontal="center" vertical="center" wrapText="1"/>
      <protection locked="0"/>
    </xf>
    <xf numFmtId="49" fontId="22" fillId="36" borderId="18" xfId="0" applyNumberFormat="1" applyFont="1" applyFill="1" applyBorder="1" applyAlignment="1" applyProtection="1">
      <alignment horizontal="center" vertical="center" wrapText="1"/>
      <protection locked="0"/>
    </xf>
    <xf numFmtId="3" fontId="91" fillId="0" borderId="0" xfId="0" applyNumberFormat="1" applyFont="1"/>
    <xf numFmtId="0" fontId="22" fillId="36" borderId="20" xfId="0" applyFont="1" applyFill="1" applyBorder="1" applyAlignment="1" applyProtection="1">
      <alignment horizontal="justify" vertical="center" wrapText="1"/>
      <protection locked="0"/>
    </xf>
    <xf numFmtId="14" fontId="21" fillId="0" borderId="13" xfId="0" applyNumberFormat="1" applyFont="1" applyBorder="1" applyAlignment="1" applyProtection="1">
      <alignment horizontal="center" vertical="center"/>
      <protection locked="0"/>
    </xf>
    <xf numFmtId="0" fontId="22" fillId="36" borderId="40" xfId="0" applyFont="1" applyFill="1" applyBorder="1" applyAlignment="1" applyProtection="1">
      <alignment horizontal="justify" vertical="justify" wrapText="1"/>
      <protection locked="0"/>
    </xf>
    <xf numFmtId="3" fontId="21" fillId="0" borderId="14" xfId="0" applyNumberFormat="1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3" fontId="22" fillId="36" borderId="0" xfId="0" applyNumberFormat="1" applyFont="1" applyFill="1" applyAlignment="1" applyProtection="1">
      <alignment vertical="center" wrapText="1"/>
      <protection locked="0"/>
    </xf>
    <xf numFmtId="0" fontId="19" fillId="0" borderId="14" xfId="0" applyFont="1" applyBorder="1" applyAlignment="1">
      <alignment horizontal="center" vertical="center" wrapText="1"/>
    </xf>
    <xf numFmtId="0" fontId="23" fillId="38" borderId="14" xfId="0" applyFont="1" applyFill="1" applyBorder="1" applyAlignment="1">
      <alignment horizontal="center" vertical="center" wrapText="1"/>
    </xf>
    <xf numFmtId="14" fontId="23" fillId="38" borderId="14" xfId="0" applyNumberFormat="1" applyFont="1" applyFill="1" applyBorder="1" applyAlignment="1">
      <alignment horizontal="center" vertical="center" wrapText="1"/>
    </xf>
    <xf numFmtId="0" fontId="22" fillId="36" borderId="41" xfId="0" applyFont="1" applyFill="1" applyBorder="1" applyAlignment="1" applyProtection="1">
      <alignment horizontal="left" vertical="center" wrapText="1"/>
      <protection locked="0"/>
    </xf>
    <xf numFmtId="3" fontId="19" fillId="0" borderId="28" xfId="0" applyNumberFormat="1" applyFont="1" applyBorder="1" applyAlignment="1">
      <alignment horizontal="right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3" fontId="19" fillId="0" borderId="18" xfId="0" applyNumberFormat="1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23" fillId="38" borderId="18" xfId="0" applyFont="1" applyFill="1" applyBorder="1" applyAlignment="1">
      <alignment horizontal="center" vertical="center"/>
    </xf>
    <xf numFmtId="14" fontId="23" fillId="38" borderId="18" xfId="0" applyNumberFormat="1" applyFont="1" applyFill="1" applyBorder="1" applyAlignment="1">
      <alignment horizontal="center" vertical="center"/>
    </xf>
    <xf numFmtId="0" fontId="22" fillId="36" borderId="18" xfId="0" applyFont="1" applyFill="1" applyBorder="1" applyAlignment="1" applyProtection="1">
      <alignment horizontal="left" vertical="center" wrapText="1"/>
      <protection locked="0"/>
    </xf>
    <xf numFmtId="14" fontId="23" fillId="0" borderId="18" xfId="0" applyNumberFormat="1" applyFont="1" applyBorder="1" applyAlignment="1">
      <alignment horizontal="center" vertical="center"/>
    </xf>
    <xf numFmtId="14" fontId="23" fillId="0" borderId="18" xfId="0" applyNumberFormat="1" applyFont="1" applyBorder="1" applyAlignment="1">
      <alignment horizontal="center" vertical="center" wrapText="1"/>
    </xf>
    <xf numFmtId="0" fontId="19" fillId="0" borderId="13" xfId="0" applyFont="1" applyBorder="1" applyAlignment="1" applyProtection="1">
      <alignment horizontal="left" vertical="center" wrapText="1"/>
      <protection locked="0"/>
    </xf>
    <xf numFmtId="3" fontId="21" fillId="0" borderId="18" xfId="0" applyNumberFormat="1" applyFont="1" applyBorder="1" applyAlignment="1">
      <alignment horizontal="right" vertical="center" wrapText="1"/>
    </xf>
    <xf numFmtId="3" fontId="21" fillId="0" borderId="28" xfId="0" applyNumberFormat="1" applyFont="1" applyBorder="1" applyAlignment="1" applyProtection="1">
      <alignment horizontal="right" vertical="center" wrapText="1"/>
      <protection locked="0"/>
    </xf>
    <xf numFmtId="3" fontId="22" fillId="36" borderId="19" xfId="0" applyNumberFormat="1" applyFont="1" applyFill="1" applyBorder="1" applyAlignment="1" applyProtection="1">
      <alignment vertical="center" wrapText="1"/>
      <protection locked="0"/>
    </xf>
    <xf numFmtId="0" fontId="23" fillId="0" borderId="11" xfId="0" applyFont="1" applyBorder="1" applyAlignment="1">
      <alignment horizontal="left" vertical="center" wrapText="1"/>
    </xf>
    <xf numFmtId="0" fontId="22" fillId="36" borderId="41" xfId="0" applyFont="1" applyFill="1" applyBorder="1" applyAlignment="1" applyProtection="1">
      <alignment horizontal="justify" vertical="justify" wrapText="1"/>
      <protection locked="0"/>
    </xf>
    <xf numFmtId="14" fontId="21" fillId="0" borderId="28" xfId="0" applyNumberFormat="1" applyFont="1" applyBorder="1" applyProtection="1">
      <protection locked="0"/>
    </xf>
    <xf numFmtId="10" fontId="21" fillId="0" borderId="14" xfId="0" applyNumberFormat="1" applyFont="1" applyBorder="1" applyAlignment="1">
      <alignment horizontal="right" vertical="center" wrapText="1"/>
    </xf>
    <xf numFmtId="10" fontId="21" fillId="0" borderId="14" xfId="0" applyNumberFormat="1" applyFont="1" applyBorder="1" applyAlignment="1">
      <alignment vertical="center" wrapText="1"/>
    </xf>
    <xf numFmtId="0" fontId="21" fillId="0" borderId="18" xfId="0" applyFont="1" applyBorder="1" applyAlignment="1">
      <alignment horizontal="justify" vertical="center" wrapText="1"/>
    </xf>
    <xf numFmtId="0" fontId="19" fillId="0" borderId="18" xfId="0" applyFont="1" applyBorder="1" applyAlignment="1">
      <alignment horizontal="left" vertical="center" wrapText="1"/>
    </xf>
    <xf numFmtId="10" fontId="19" fillId="0" borderId="18" xfId="0" applyNumberFormat="1" applyFont="1" applyBorder="1" applyAlignment="1">
      <alignment vertical="center" wrapText="1"/>
    </xf>
    <xf numFmtId="0" fontId="21" fillId="37" borderId="13" xfId="0" applyFont="1" applyFill="1" applyBorder="1" applyAlignment="1">
      <alignment horizontal="justify" vertical="center" wrapText="1"/>
    </xf>
    <xf numFmtId="0" fontId="22" fillId="36" borderId="14" xfId="0" applyFont="1" applyFill="1" applyBorder="1" applyAlignment="1" applyProtection="1">
      <alignment horizontal="center" vertical="center" wrapText="1"/>
      <protection locked="0"/>
    </xf>
    <xf numFmtId="0" fontId="22" fillId="36" borderId="14" xfId="0" applyFont="1" applyFill="1" applyBorder="1" applyAlignment="1" applyProtection="1">
      <alignment horizontal="justify" vertical="center" wrapText="1"/>
      <protection locked="0"/>
    </xf>
    <xf numFmtId="0" fontId="22" fillId="36" borderId="14" xfId="0" applyFont="1" applyFill="1" applyBorder="1" applyAlignment="1" applyProtection="1">
      <alignment horizontal="justify" vertical="justify" wrapText="1"/>
      <protection locked="0"/>
    </xf>
    <xf numFmtId="3" fontId="22" fillId="36" borderId="42" xfId="0" applyNumberFormat="1" applyFont="1" applyFill="1" applyBorder="1" applyAlignment="1" applyProtection="1">
      <alignment vertical="center" wrapText="1"/>
      <protection locked="0"/>
    </xf>
    <xf numFmtId="0" fontId="22" fillId="36" borderId="43" xfId="0" applyFont="1" applyFill="1" applyBorder="1" applyAlignment="1" applyProtection="1">
      <alignment horizontal="justify" vertical="justify" wrapText="1"/>
      <protection locked="0"/>
    </xf>
    <xf numFmtId="0" fontId="22" fillId="36" borderId="44" xfId="0" applyFont="1" applyFill="1" applyBorder="1" applyAlignment="1" applyProtection="1">
      <alignment horizontal="justify" vertical="justify" wrapText="1"/>
      <protection locked="0"/>
    </xf>
    <xf numFmtId="0" fontId="22" fillId="36" borderId="10" xfId="0" applyFont="1" applyFill="1" applyBorder="1" applyAlignment="1" applyProtection="1">
      <alignment horizontal="center" vertical="center" wrapText="1"/>
      <protection locked="0"/>
    </xf>
    <xf numFmtId="3" fontId="21" fillId="84" borderId="13" xfId="0" applyNumberFormat="1" applyFont="1" applyFill="1" applyBorder="1" applyAlignment="1" applyProtection="1">
      <alignment horizontal="right" vertical="center" wrapText="1"/>
      <protection locked="0"/>
    </xf>
    <xf numFmtId="3" fontId="19" fillId="34" borderId="14" xfId="0" applyNumberFormat="1" applyFont="1" applyFill="1" applyBorder="1" applyAlignment="1">
      <alignment horizontal="center" vertical="center" wrapText="1"/>
    </xf>
    <xf numFmtId="0" fontId="19" fillId="34" borderId="23" xfId="0" applyFont="1" applyFill="1" applyBorder="1" applyAlignment="1" applyProtection="1">
      <alignment horizontal="justify" vertical="center" wrapText="1"/>
      <protection locked="0"/>
    </xf>
    <xf numFmtId="3" fontId="19" fillId="0" borderId="14" xfId="0" applyNumberFormat="1" applyFont="1" applyBorder="1" applyAlignment="1">
      <alignment horizontal="center" vertical="center" wrapText="1"/>
    </xf>
    <xf numFmtId="3" fontId="22" fillId="36" borderId="21" xfId="0" applyNumberFormat="1" applyFont="1" applyFill="1" applyBorder="1" applyAlignment="1" applyProtection="1">
      <alignment vertical="center" wrapText="1"/>
      <protection locked="0"/>
    </xf>
    <xf numFmtId="0" fontId="19" fillId="0" borderId="45" xfId="0" applyFont="1" applyBorder="1" applyAlignment="1">
      <alignment horizontal="justify" vertical="center" wrapText="1"/>
    </xf>
    <xf numFmtId="0" fontId="21" fillId="0" borderId="45" xfId="0" applyFont="1" applyBorder="1" applyAlignment="1">
      <alignment horizontal="center" vertical="center" wrapText="1"/>
    </xf>
    <xf numFmtId="169" fontId="19" fillId="0" borderId="45" xfId="0" applyNumberFormat="1" applyFont="1" applyBorder="1" applyAlignment="1">
      <alignment horizontal="center" vertical="center" wrapText="1"/>
    </xf>
    <xf numFmtId="3" fontId="19" fillId="0" borderId="45" xfId="0" applyNumberFormat="1" applyFont="1" applyBorder="1" applyAlignment="1">
      <alignment horizontal="right" vertical="center" wrapText="1"/>
    </xf>
    <xf numFmtId="0" fontId="21" fillId="0" borderId="45" xfId="0" applyFont="1" applyBorder="1" applyAlignment="1">
      <alignment horizontal="justify" vertical="center" wrapText="1"/>
    </xf>
    <xf numFmtId="3" fontId="19" fillId="0" borderId="45" xfId="0" applyNumberFormat="1" applyFont="1" applyBorder="1" applyAlignment="1">
      <alignment horizontal="center" vertical="center" wrapText="1"/>
    </xf>
    <xf numFmtId="0" fontId="19" fillId="0" borderId="45" xfId="0" applyFont="1" applyBorder="1" applyAlignment="1">
      <alignment horizontal="left" vertical="center" wrapText="1"/>
    </xf>
    <xf numFmtId="0" fontId="19" fillId="0" borderId="45" xfId="0" applyFont="1" applyBorder="1" applyAlignment="1">
      <alignment horizontal="center" vertical="center" wrapText="1"/>
    </xf>
    <xf numFmtId="0" fontId="22" fillId="36" borderId="45" xfId="0" applyFont="1" applyFill="1" applyBorder="1" applyAlignment="1" applyProtection="1">
      <alignment horizontal="justify" vertical="justify" wrapText="1"/>
      <protection locked="0"/>
    </xf>
    <xf numFmtId="14" fontId="21" fillId="0" borderId="45" xfId="0" applyNumberFormat="1" applyFont="1" applyBorder="1" applyProtection="1">
      <protection locked="0"/>
    </xf>
    <xf numFmtId="3" fontId="21" fillId="0" borderId="45" xfId="0" applyNumberFormat="1" applyFont="1" applyBorder="1" applyAlignment="1" applyProtection="1">
      <alignment horizontal="right" vertical="center" wrapText="1"/>
      <protection locked="0"/>
    </xf>
    <xf numFmtId="3" fontId="19" fillId="0" borderId="12" xfId="0" applyNumberFormat="1" applyFont="1" applyBorder="1" applyAlignment="1">
      <alignment horizontal="right" vertical="center" wrapText="1"/>
    </xf>
    <xf numFmtId="3" fontId="21" fillId="0" borderId="27" xfId="0" applyNumberFormat="1" applyFont="1" applyBorder="1" applyAlignment="1" applyProtection="1">
      <alignment horizontal="right" vertical="center" wrapText="1"/>
      <protection locked="0"/>
    </xf>
    <xf numFmtId="3" fontId="19" fillId="34" borderId="18" xfId="0" applyNumberFormat="1" applyFont="1" applyFill="1" applyBorder="1" applyAlignment="1">
      <alignment horizontal="right" vertical="center" wrapText="1"/>
    </xf>
    <xf numFmtId="0" fontId="19" fillId="34" borderId="23" xfId="0" applyFont="1" applyFill="1" applyBorder="1" applyAlignment="1" applyProtection="1">
      <alignment horizontal="center" vertical="center" wrapText="1"/>
      <protection locked="0"/>
    </xf>
    <xf numFmtId="0" fontId="19" fillId="34" borderId="23" xfId="0" applyFont="1" applyFill="1" applyBorder="1" applyAlignment="1" applyProtection="1">
      <alignment horizontal="left" vertical="center" wrapText="1"/>
      <protection locked="0"/>
    </xf>
    <xf numFmtId="0" fontId="22" fillId="36" borderId="45" xfId="0" applyFont="1" applyFill="1" applyBorder="1" applyAlignment="1" applyProtection="1">
      <alignment horizontal="center" vertical="center" wrapText="1"/>
      <protection locked="0"/>
    </xf>
    <xf numFmtId="0" fontId="22" fillId="36" borderId="45" xfId="0" applyFont="1" applyFill="1" applyBorder="1" applyAlignment="1" applyProtection="1">
      <alignment horizontal="justify" vertical="center" wrapText="1"/>
      <protection locked="0"/>
    </xf>
    <xf numFmtId="0" fontId="22" fillId="36" borderId="10" xfId="0" applyFont="1" applyFill="1" applyBorder="1" applyAlignment="1" applyProtection="1">
      <alignment horizontal="justify" vertical="justify" wrapText="1"/>
      <protection locked="0"/>
    </xf>
    <xf numFmtId="169" fontId="19" fillId="0" borderId="14" xfId="0" applyNumberFormat="1" applyFont="1" applyBorder="1" applyAlignment="1">
      <alignment horizontal="center" vertical="center" wrapText="1"/>
    </xf>
    <xf numFmtId="3" fontId="21" fillId="0" borderId="26" xfId="0" applyNumberFormat="1" applyFont="1" applyBorder="1" applyAlignment="1" applyProtection="1">
      <alignment horizontal="right" vertical="center" wrapText="1"/>
      <protection locked="0"/>
    </xf>
    <xf numFmtId="0" fontId="21" fillId="0" borderId="14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left" vertical="center" wrapText="1"/>
    </xf>
    <xf numFmtId="0" fontId="22" fillId="36" borderId="45" xfId="0" applyFont="1" applyFill="1" applyBorder="1" applyAlignment="1" applyProtection="1">
      <alignment horizontal="left" vertical="center" wrapText="1"/>
      <protection locked="0"/>
    </xf>
    <xf numFmtId="0" fontId="19" fillId="0" borderId="14" xfId="0" applyFont="1" applyBorder="1" applyAlignment="1">
      <alignment horizontal="justify" vertical="center" wrapText="1"/>
    </xf>
    <xf numFmtId="3" fontId="19" fillId="34" borderId="14" xfId="0" applyNumberFormat="1" applyFont="1" applyFill="1" applyBorder="1" applyAlignment="1">
      <alignment horizontal="right" vertical="center" wrapText="1"/>
    </xf>
    <xf numFmtId="0" fontId="19" fillId="34" borderId="16" xfId="0" applyFont="1" applyFill="1" applyBorder="1" applyAlignment="1" applyProtection="1">
      <alignment horizontal="justify" vertical="center" wrapText="1"/>
      <protection locked="0"/>
    </xf>
    <xf numFmtId="0" fontId="19" fillId="34" borderId="16" xfId="0" applyFont="1" applyFill="1" applyBorder="1" applyAlignment="1" applyProtection="1">
      <alignment horizontal="center" vertical="center" wrapText="1"/>
      <protection locked="0"/>
    </xf>
    <xf numFmtId="0" fontId="19" fillId="34" borderId="16" xfId="0" applyFont="1" applyFill="1" applyBorder="1" applyAlignment="1" applyProtection="1">
      <alignment horizontal="left" vertical="center" wrapText="1"/>
      <protection locked="0"/>
    </xf>
    <xf numFmtId="14" fontId="21" fillId="0" borderId="14" xfId="0" applyNumberFormat="1" applyFont="1" applyBorder="1" applyProtection="1">
      <protection locked="0"/>
    </xf>
    <xf numFmtId="3" fontId="19" fillId="0" borderId="14" xfId="0" applyNumberFormat="1" applyFont="1" applyBorder="1" applyAlignment="1">
      <alignment horizontal="right" vertical="center" wrapText="1"/>
    </xf>
    <xf numFmtId="0" fontId="21" fillId="0" borderId="14" xfId="0" applyFont="1" applyBorder="1" applyAlignment="1">
      <alignment horizontal="justify" vertical="center" wrapText="1"/>
    </xf>
    <xf numFmtId="0" fontId="23" fillId="0" borderId="10" xfId="0" applyFont="1" applyBorder="1" applyAlignment="1">
      <alignment horizontal="center" vertical="center" wrapText="1"/>
    </xf>
    <xf numFmtId="14" fontId="21" fillId="0" borderId="45" xfId="0" applyNumberFormat="1" applyFont="1" applyBorder="1" applyAlignment="1" applyProtection="1">
      <alignment horizontal="center" vertical="center"/>
      <protection locked="0"/>
    </xf>
    <xf numFmtId="3" fontId="19" fillId="34" borderId="28" xfId="0" applyNumberFormat="1" applyFont="1" applyFill="1" applyBorder="1" applyAlignment="1">
      <alignment horizontal="right" vertical="center" wrapText="1"/>
    </xf>
    <xf numFmtId="0" fontId="19" fillId="34" borderId="0" xfId="0" applyFont="1" applyFill="1" applyAlignment="1" applyProtection="1">
      <alignment horizontal="center" vertical="center" wrapText="1"/>
      <protection locked="0"/>
    </xf>
    <xf numFmtId="0" fontId="19" fillId="34" borderId="0" xfId="0" applyFont="1" applyFill="1" applyAlignment="1" applyProtection="1">
      <alignment horizontal="left" vertical="center" wrapText="1"/>
      <protection locked="0"/>
    </xf>
    <xf numFmtId="0" fontId="23" fillId="38" borderId="45" xfId="0" applyFont="1" applyFill="1" applyBorder="1" applyAlignment="1">
      <alignment horizontal="center" vertical="center" wrapText="1"/>
    </xf>
    <xf numFmtId="14" fontId="23" fillId="38" borderId="45" xfId="0" applyNumberFormat="1" applyFont="1" applyFill="1" applyBorder="1" applyAlignment="1">
      <alignment horizontal="center" vertical="center" wrapText="1"/>
    </xf>
    <xf numFmtId="3" fontId="22" fillId="36" borderId="45" xfId="0" applyNumberFormat="1" applyFont="1" applyFill="1" applyBorder="1" applyAlignment="1" applyProtection="1">
      <alignment vertical="center" wrapText="1"/>
      <protection locked="0"/>
    </xf>
    <xf numFmtId="3" fontId="22" fillId="36" borderId="14" xfId="0" applyNumberFormat="1" applyFont="1" applyFill="1" applyBorder="1" applyAlignment="1" applyProtection="1">
      <alignment vertical="center" wrapText="1"/>
      <protection locked="0"/>
    </xf>
    <xf numFmtId="0" fontId="22" fillId="36" borderId="10" xfId="0" applyFont="1" applyFill="1" applyBorder="1" applyAlignment="1" applyProtection="1">
      <alignment horizontal="justify" vertical="center" wrapText="1"/>
      <protection locked="0"/>
    </xf>
    <xf numFmtId="14" fontId="21" fillId="0" borderId="14" xfId="0" applyNumberFormat="1" applyFont="1" applyBorder="1" applyAlignment="1" applyProtection="1">
      <alignment horizontal="center" vertical="center"/>
      <protection locked="0"/>
    </xf>
    <xf numFmtId="0" fontId="22" fillId="36" borderId="14" xfId="0" applyFont="1" applyFill="1" applyBorder="1" applyAlignment="1" applyProtection="1">
      <alignment horizontal="left" vertical="center" wrapText="1"/>
      <protection locked="0"/>
    </xf>
    <xf numFmtId="3" fontId="21" fillId="0" borderId="10" xfId="0" applyNumberFormat="1" applyFont="1" applyBorder="1" applyAlignment="1" applyProtection="1">
      <alignment horizontal="right" vertical="center" wrapText="1"/>
      <protection locked="0"/>
    </xf>
    <xf numFmtId="3" fontId="21" fillId="0" borderId="14" xfId="0" applyNumberFormat="1" applyFont="1" applyBorder="1" applyAlignment="1" applyProtection="1">
      <alignment horizontal="right" vertical="center" wrapText="1"/>
      <protection locked="0"/>
    </xf>
    <xf numFmtId="0" fontId="19" fillId="34" borderId="0" xfId="0" applyFont="1" applyFill="1" applyAlignment="1" applyProtection="1">
      <alignment horizontal="justify" vertical="center" wrapText="1"/>
      <protection locked="0"/>
    </xf>
    <xf numFmtId="3" fontId="21" fillId="0" borderId="45" xfId="0" applyNumberFormat="1" applyFont="1" applyBorder="1" applyAlignment="1">
      <alignment horizontal="center" vertical="center" wrapText="1"/>
    </xf>
    <xf numFmtId="0" fontId="22" fillId="0" borderId="19" xfId="0" applyFont="1" applyBorder="1" applyAlignment="1" applyProtection="1">
      <alignment horizontal="left" vertical="center" wrapText="1"/>
      <protection locked="0"/>
    </xf>
    <xf numFmtId="0" fontId="22" fillId="0" borderId="45" xfId="0" applyFont="1" applyBorder="1" applyAlignment="1" applyProtection="1">
      <alignment horizontal="left" vertical="center" wrapText="1"/>
      <protection locked="0"/>
    </xf>
    <xf numFmtId="0" fontId="22" fillId="0" borderId="45" xfId="0" applyFont="1" applyBorder="1" applyAlignment="1" applyProtection="1">
      <alignment horizontal="center" vertical="center" wrapText="1"/>
      <protection locked="0"/>
    </xf>
    <xf numFmtId="3" fontId="22" fillId="0" borderId="24" xfId="0" applyNumberFormat="1" applyFont="1" applyBorder="1" applyAlignment="1" applyProtection="1">
      <alignment vertical="center" wrapText="1"/>
      <protection locked="0"/>
    </xf>
    <xf numFmtId="14" fontId="23" fillId="0" borderId="45" xfId="0" applyNumberFormat="1" applyFont="1" applyBorder="1" applyAlignment="1">
      <alignment vertical="center" wrapText="1"/>
    </xf>
    <xf numFmtId="3" fontId="21" fillId="0" borderId="45" xfId="0" applyNumberFormat="1" applyFont="1" applyBorder="1" applyAlignment="1" applyProtection="1">
      <alignment horizontal="center" vertical="center" wrapText="1"/>
      <protection locked="0"/>
    </xf>
    <xf numFmtId="49" fontId="22" fillId="36" borderId="45" xfId="0" applyNumberFormat="1" applyFont="1" applyFill="1" applyBorder="1" applyAlignment="1" applyProtection="1">
      <alignment horizontal="center" vertical="center" wrapText="1"/>
      <protection locked="0"/>
    </xf>
    <xf numFmtId="3" fontId="21" fillId="0" borderId="12" xfId="0" applyNumberFormat="1" applyFont="1" applyBorder="1" applyAlignment="1" applyProtection="1">
      <alignment horizontal="right" vertical="center" wrapText="1"/>
      <protection locked="0"/>
    </xf>
    <xf numFmtId="0" fontId="19" fillId="0" borderId="46" xfId="0" applyFont="1" applyBorder="1" applyAlignment="1">
      <alignment horizontal="center" vertical="center" wrapText="1"/>
    </xf>
    <xf numFmtId="0" fontId="23" fillId="38" borderId="46" xfId="0" applyFont="1" applyFill="1" applyBorder="1" applyAlignment="1">
      <alignment horizontal="center" vertical="center" wrapText="1"/>
    </xf>
    <xf numFmtId="14" fontId="23" fillId="38" borderId="46" xfId="0" applyNumberFormat="1" applyFont="1" applyFill="1" applyBorder="1" applyAlignment="1">
      <alignment horizontal="center" vertical="center" wrapText="1"/>
    </xf>
    <xf numFmtId="0" fontId="22" fillId="36" borderId="46" xfId="0" applyFont="1" applyFill="1" applyBorder="1" applyAlignment="1" applyProtection="1">
      <alignment horizontal="left" vertical="center" wrapText="1"/>
      <protection locked="0"/>
    </xf>
    <xf numFmtId="0" fontId="22" fillId="36" borderId="46" xfId="0" applyFont="1" applyFill="1" applyBorder="1" applyAlignment="1" applyProtection="1">
      <alignment horizontal="center" vertical="center" wrapText="1"/>
      <protection locked="0"/>
    </xf>
    <xf numFmtId="14" fontId="23" fillId="0" borderId="46" xfId="0" applyNumberFormat="1" applyFont="1" applyBorder="1" applyAlignment="1">
      <alignment vertical="center" wrapText="1"/>
    </xf>
    <xf numFmtId="3" fontId="22" fillId="36" borderId="46" xfId="0" applyNumberFormat="1" applyFont="1" applyFill="1" applyBorder="1" applyAlignment="1" applyProtection="1">
      <alignment vertical="center" wrapText="1"/>
      <protection locked="0"/>
    </xf>
    <xf numFmtId="0" fontId="23" fillId="0" borderId="45" xfId="0" applyFont="1" applyBorder="1" applyAlignment="1">
      <alignment horizontal="center" vertical="center" wrapText="1"/>
    </xf>
    <xf numFmtId="3" fontId="19" fillId="34" borderId="18" xfId="0" applyNumberFormat="1" applyFont="1" applyFill="1" applyBorder="1" applyAlignment="1">
      <alignment vertical="center" wrapText="1"/>
    </xf>
    <xf numFmtId="3" fontId="22" fillId="36" borderId="12" xfId="0" applyNumberFormat="1" applyFont="1" applyFill="1" applyBorder="1" applyAlignment="1" applyProtection="1">
      <alignment vertical="center" wrapText="1"/>
      <protection locked="0"/>
    </xf>
    <xf numFmtId="3" fontId="21" fillId="0" borderId="46" xfId="0" applyNumberFormat="1" applyFont="1" applyBorder="1" applyAlignment="1" applyProtection="1">
      <alignment horizontal="center" vertical="center" wrapText="1"/>
      <protection locked="0"/>
    </xf>
    <xf numFmtId="49" fontId="22" fillId="36" borderId="46" xfId="0" applyNumberFormat="1" applyFont="1" applyFill="1" applyBorder="1" applyAlignment="1" applyProtection="1">
      <alignment horizontal="center" vertical="center" wrapText="1"/>
      <protection locked="0"/>
    </xf>
    <xf numFmtId="3" fontId="21" fillId="0" borderId="17" xfId="0" applyNumberFormat="1" applyFont="1" applyBorder="1" applyAlignment="1" applyProtection="1">
      <alignment horizontal="right" vertical="center" wrapText="1"/>
      <protection locked="0"/>
    </xf>
    <xf numFmtId="3" fontId="22" fillId="0" borderId="51" xfId="0" applyNumberFormat="1" applyFont="1" applyBorder="1" applyAlignment="1" applyProtection="1">
      <alignment vertical="center" wrapText="1"/>
      <protection locked="0"/>
    </xf>
    <xf numFmtId="3" fontId="22" fillId="0" borderId="45" xfId="0" applyNumberFormat="1" applyFont="1" applyBorder="1" applyAlignment="1" applyProtection="1">
      <alignment vertical="center" wrapText="1"/>
      <protection locked="0"/>
    </xf>
    <xf numFmtId="3" fontId="22" fillId="0" borderId="46" xfId="0" applyNumberFormat="1" applyFont="1" applyBorder="1" applyAlignment="1" applyProtection="1">
      <alignment vertical="center" wrapText="1"/>
      <protection locked="0"/>
    </xf>
    <xf numFmtId="0" fontId="23" fillId="0" borderId="45" xfId="0" applyFont="1" applyBorder="1" applyAlignment="1">
      <alignment horizontal="left" vertical="center" wrapText="1"/>
    </xf>
    <xf numFmtId="14" fontId="21" fillId="0" borderId="10" xfId="0" applyNumberFormat="1" applyFont="1" applyBorder="1" applyAlignment="1" applyProtection="1">
      <alignment horizontal="left" vertical="center"/>
      <protection locked="0"/>
    </xf>
    <xf numFmtId="14" fontId="23" fillId="0" borderId="45" xfId="0" applyNumberFormat="1" applyFont="1" applyBorder="1" applyAlignment="1">
      <alignment horizontal="center" vertical="center"/>
    </xf>
    <xf numFmtId="0" fontId="22" fillId="36" borderId="46" xfId="0" applyFont="1" applyFill="1" applyBorder="1" applyAlignment="1" applyProtection="1">
      <alignment horizontal="justify" vertical="justify" wrapText="1"/>
      <protection locked="0"/>
    </xf>
    <xf numFmtId="14" fontId="23" fillId="0" borderId="46" xfId="0" applyNumberFormat="1" applyFont="1" applyBorder="1" applyAlignment="1">
      <alignment horizontal="center" vertical="center"/>
    </xf>
    <xf numFmtId="0" fontId="23" fillId="0" borderId="46" xfId="0" applyFont="1" applyBorder="1" applyAlignment="1">
      <alignment horizontal="center" vertical="center" wrapText="1"/>
    </xf>
    <xf numFmtId="3" fontId="21" fillId="0" borderId="46" xfId="0" applyNumberFormat="1" applyFont="1" applyBorder="1" applyAlignment="1" applyProtection="1">
      <alignment horizontal="right" vertical="center" wrapText="1"/>
      <protection locked="0"/>
    </xf>
    <xf numFmtId="0" fontId="22" fillId="0" borderId="20" xfId="0" applyFont="1" applyBorder="1" applyAlignment="1" applyProtection="1">
      <alignment horizontal="justify" vertical="justify" wrapText="1"/>
      <protection locked="0"/>
    </xf>
    <xf numFmtId="3" fontId="19" fillId="0" borderId="27" xfId="0" applyNumberFormat="1" applyFont="1" applyBorder="1" applyAlignment="1">
      <alignment horizontal="right" vertical="center" wrapText="1"/>
    </xf>
    <xf numFmtId="3" fontId="19" fillId="34" borderId="12" xfId="0" applyNumberFormat="1" applyFont="1" applyFill="1" applyBorder="1" applyAlignment="1">
      <alignment horizontal="right" vertical="center" wrapText="1"/>
    </xf>
    <xf numFmtId="0" fontId="19" fillId="0" borderId="28" xfId="0" applyFont="1" applyBorder="1" applyAlignment="1">
      <alignment horizontal="justify" vertical="center" wrapText="1"/>
    </xf>
    <xf numFmtId="0" fontId="21" fillId="0" borderId="28" xfId="0" applyFont="1" applyBorder="1" applyAlignment="1">
      <alignment horizontal="center" vertical="center" wrapText="1"/>
    </xf>
    <xf numFmtId="169" fontId="19" fillId="0" borderId="28" xfId="0" applyNumberFormat="1" applyFont="1" applyBorder="1" applyAlignment="1">
      <alignment horizontal="center" vertical="center" wrapText="1"/>
    </xf>
    <xf numFmtId="3" fontId="19" fillId="0" borderId="12" xfId="0" applyNumberFormat="1" applyFont="1" applyBorder="1" applyAlignment="1">
      <alignment horizontal="center" vertical="center" wrapText="1"/>
    </xf>
    <xf numFmtId="14" fontId="23" fillId="0" borderId="45" xfId="0" applyNumberFormat="1" applyFont="1" applyBorder="1" applyAlignment="1">
      <alignment horizontal="center" vertical="center" wrapText="1"/>
    </xf>
    <xf numFmtId="3" fontId="21" fillId="0" borderId="27" xfId="0" applyNumberFormat="1" applyFont="1" applyBorder="1" applyAlignment="1" applyProtection="1">
      <alignment horizontal="center" vertical="center" wrapText="1"/>
      <protection locked="0"/>
    </xf>
    <xf numFmtId="0" fontId="21" fillId="0" borderId="46" xfId="0" applyFont="1" applyBorder="1" applyAlignment="1">
      <alignment horizontal="justify" vertical="center" wrapText="1"/>
    </xf>
    <xf numFmtId="3" fontId="19" fillId="0" borderId="17" xfId="0" applyNumberFormat="1" applyFont="1" applyBorder="1" applyAlignment="1">
      <alignment horizontal="center" vertical="center" wrapText="1"/>
    </xf>
    <xf numFmtId="0" fontId="23" fillId="0" borderId="51" xfId="0" applyFont="1" applyBorder="1" applyAlignment="1">
      <alignment horizontal="center" vertical="center" wrapText="1"/>
    </xf>
    <xf numFmtId="3" fontId="21" fillId="0" borderId="12" xfId="0" applyNumberFormat="1" applyFont="1" applyBorder="1" applyAlignment="1">
      <alignment horizontal="right" vertical="center" wrapText="1"/>
    </xf>
    <xf numFmtId="3" fontId="22" fillId="0" borderId="19" xfId="0" applyNumberFormat="1" applyFont="1" applyBorder="1" applyAlignment="1" applyProtection="1">
      <alignment vertical="center" wrapText="1"/>
      <protection locked="0"/>
    </xf>
    <xf numFmtId="0" fontId="22" fillId="0" borderId="51" xfId="0" applyFont="1" applyBorder="1" applyAlignment="1" applyProtection="1">
      <alignment horizontal="center" vertical="center" wrapText="1"/>
      <protection locked="0"/>
    </xf>
    <xf numFmtId="14" fontId="21" fillId="0" borderId="46" xfId="0" applyNumberFormat="1" applyFont="1" applyBorder="1" applyAlignment="1" applyProtection="1">
      <alignment horizontal="center" vertical="center"/>
      <protection locked="0"/>
    </xf>
    <xf numFmtId="0" fontId="22" fillId="36" borderId="46" xfId="0" applyFont="1" applyFill="1" applyBorder="1" applyAlignment="1" applyProtection="1">
      <alignment horizontal="justify" vertical="center" wrapText="1"/>
      <protection locked="0"/>
    </xf>
    <xf numFmtId="0" fontId="22" fillId="0" borderId="46" xfId="0" applyFont="1" applyBorder="1" applyAlignment="1" applyProtection="1">
      <alignment horizontal="left" vertical="center" wrapText="1"/>
      <protection locked="0"/>
    </xf>
    <xf numFmtId="0" fontId="22" fillId="0" borderId="46" xfId="0" applyFont="1" applyBorder="1" applyAlignment="1" applyProtection="1">
      <alignment horizontal="center" vertical="center" wrapText="1"/>
      <protection locked="0"/>
    </xf>
    <xf numFmtId="14" fontId="21" fillId="0" borderId="46" xfId="0" applyNumberFormat="1" applyFont="1" applyBorder="1" applyProtection="1">
      <protection locked="0"/>
    </xf>
    <xf numFmtId="0" fontId="23" fillId="0" borderId="53" xfId="0" applyFont="1" applyBorder="1" applyAlignment="1">
      <alignment horizontal="center" vertical="center" wrapText="1"/>
    </xf>
    <xf numFmtId="3" fontId="22" fillId="36" borderId="19" xfId="0" applyNumberFormat="1" applyFont="1" applyFill="1" applyBorder="1" applyAlignment="1" applyProtection="1">
      <alignment horizontal="right" vertical="center" wrapText="1"/>
      <protection locked="0"/>
    </xf>
    <xf numFmtId="3" fontId="22" fillId="0" borderId="19" xfId="0" applyNumberFormat="1" applyFont="1" applyBorder="1" applyAlignment="1" applyProtection="1">
      <alignment horizontal="right" vertical="center" wrapText="1"/>
      <protection locked="0"/>
    </xf>
    <xf numFmtId="3" fontId="22" fillId="39" borderId="13" xfId="0" applyNumberFormat="1" applyFont="1" applyFill="1" applyBorder="1" applyAlignment="1" applyProtection="1">
      <alignment vertical="center" wrapText="1"/>
      <protection locked="0"/>
    </xf>
    <xf numFmtId="0" fontId="19" fillId="0" borderId="0" xfId="0" applyFont="1" applyAlignment="1">
      <alignment horizontal="center" vertical="center" wrapText="1"/>
    </xf>
    <xf numFmtId="0" fontId="22" fillId="36" borderId="12" xfId="0" applyFont="1" applyFill="1" applyBorder="1" applyAlignment="1" applyProtection="1">
      <alignment horizontal="justify" vertical="justify" wrapText="1"/>
      <protection locked="0"/>
    </xf>
    <xf numFmtId="3" fontId="21" fillId="0" borderId="51" xfId="0" applyNumberFormat="1" applyFont="1" applyBorder="1" applyAlignment="1" applyProtection="1">
      <alignment horizontal="right" vertical="center" wrapText="1"/>
      <protection locked="0"/>
    </xf>
    <xf numFmtId="0" fontId="22" fillId="36" borderId="17" xfId="0" applyFont="1" applyFill="1" applyBorder="1" applyAlignment="1" applyProtection="1">
      <alignment horizontal="justify" vertical="justify" wrapText="1"/>
      <protection locked="0"/>
    </xf>
    <xf numFmtId="0" fontId="19" fillId="0" borderId="15" xfId="0" applyFont="1" applyBorder="1" applyAlignment="1">
      <alignment horizontal="center" vertical="center" wrapText="1"/>
    </xf>
    <xf numFmtId="0" fontId="22" fillId="0" borderId="40" xfId="0" applyFont="1" applyBorder="1" applyAlignment="1" applyProtection="1">
      <alignment horizontal="justify" vertical="justify" wrapText="1"/>
      <protection locked="0"/>
    </xf>
    <xf numFmtId="0" fontId="22" fillId="0" borderId="13" xfId="0" applyFont="1" applyBorder="1" applyAlignment="1" applyProtection="1">
      <alignment horizontal="justify" vertical="justify" wrapText="1"/>
      <protection locked="0"/>
    </xf>
    <xf numFmtId="0" fontId="22" fillId="0" borderId="14" xfId="0" applyFont="1" applyBorder="1" applyAlignment="1" applyProtection="1">
      <alignment horizontal="justify" vertical="justify" wrapText="1"/>
      <protection locked="0"/>
    </xf>
    <xf numFmtId="0" fontId="22" fillId="0" borderId="45" xfId="0" applyFont="1" applyBorder="1" applyAlignment="1" applyProtection="1">
      <alignment horizontal="justify" vertical="justify" wrapText="1"/>
      <protection locked="0"/>
    </xf>
    <xf numFmtId="14" fontId="21" fillId="0" borderId="45" xfId="0" applyNumberFormat="1" applyFont="1" applyBorder="1" applyAlignment="1">
      <alignment horizontal="justify" vertical="center" wrapText="1"/>
    </xf>
    <xf numFmtId="0" fontId="22" fillId="36" borderId="51" xfId="0" applyFont="1" applyFill="1" applyBorder="1" applyAlignment="1" applyProtection="1">
      <alignment horizontal="center" vertical="center" wrapText="1"/>
      <protection locked="0"/>
    </xf>
    <xf numFmtId="14" fontId="23" fillId="0" borderId="14" xfId="0" applyNumberFormat="1" applyFont="1" applyBorder="1" applyAlignment="1">
      <alignment horizontal="center" vertical="center" wrapText="1"/>
    </xf>
    <xf numFmtId="3" fontId="21" fillId="0" borderId="26" xfId="0" applyNumberFormat="1" applyFont="1" applyBorder="1" applyAlignment="1" applyProtection="1">
      <alignment horizontal="center" vertical="center" wrapText="1"/>
      <protection locked="0"/>
    </xf>
    <xf numFmtId="0" fontId="22" fillId="36" borderId="40" xfId="0" applyFont="1" applyFill="1" applyBorder="1" applyAlignment="1" applyProtection="1">
      <alignment horizontal="center" vertical="center" wrapText="1"/>
      <protection locked="0"/>
    </xf>
    <xf numFmtId="3" fontId="21" fillId="0" borderId="45" xfId="0" applyNumberFormat="1" applyFont="1" applyBorder="1" applyAlignment="1">
      <alignment horizontal="right" vertical="center" wrapText="1"/>
    </xf>
    <xf numFmtId="0" fontId="21" fillId="0" borderId="12" xfId="0" applyFont="1" applyBorder="1" applyAlignment="1">
      <alignment horizontal="justify" vertical="center" wrapText="1"/>
    </xf>
    <xf numFmtId="0" fontId="21" fillId="0" borderId="10" xfId="0" applyFont="1" applyBorder="1" applyAlignment="1">
      <alignment horizontal="center" vertical="center" wrapText="1"/>
    </xf>
    <xf numFmtId="0" fontId="23" fillId="38" borderId="10" xfId="0" applyFont="1" applyFill="1" applyBorder="1" applyAlignment="1">
      <alignment horizontal="center" vertical="center" wrapText="1"/>
    </xf>
    <xf numFmtId="0" fontId="22" fillId="36" borderId="57" xfId="0" applyFont="1" applyFill="1" applyBorder="1" applyAlignment="1" applyProtection="1">
      <alignment horizontal="left" vertical="center" wrapText="1"/>
      <protection locked="0"/>
    </xf>
    <xf numFmtId="0" fontId="22" fillId="36" borderId="51" xfId="0" applyFont="1" applyFill="1" applyBorder="1" applyAlignment="1" applyProtection="1">
      <alignment horizontal="justify" vertical="justify" wrapText="1"/>
      <protection locked="0"/>
    </xf>
    <xf numFmtId="0" fontId="19" fillId="0" borderId="17" xfId="0" applyFont="1" applyBorder="1" applyAlignment="1">
      <alignment horizontal="left" vertical="center" wrapText="1"/>
    </xf>
    <xf numFmtId="14" fontId="21" fillId="0" borderId="57" xfId="0" applyNumberFormat="1" applyFont="1" applyBorder="1" applyProtection="1">
      <protection locked="0"/>
    </xf>
    <xf numFmtId="0" fontId="19" fillId="0" borderId="16" xfId="0" applyFont="1" applyBorder="1" applyAlignment="1">
      <alignment horizontal="center" vertical="center" wrapText="1"/>
    </xf>
    <xf numFmtId="0" fontId="22" fillId="36" borderId="53" xfId="0" applyFont="1" applyFill="1" applyBorder="1" applyAlignment="1" applyProtection="1">
      <alignment horizontal="center" vertical="center" wrapText="1"/>
      <protection locked="0"/>
    </xf>
    <xf numFmtId="0" fontId="23" fillId="0" borderId="14" xfId="0" applyFont="1" applyBorder="1" applyAlignment="1">
      <alignment horizontal="center" vertical="center" wrapText="1"/>
    </xf>
    <xf numFmtId="3" fontId="21" fillId="0" borderId="57" xfId="0" applyNumberFormat="1" applyFont="1" applyBorder="1" applyAlignment="1" applyProtection="1">
      <alignment horizontal="right" vertical="center" wrapText="1"/>
      <protection locked="0"/>
    </xf>
    <xf numFmtId="0" fontId="22" fillId="36" borderId="48" xfId="0" applyFont="1" applyFill="1" applyBorder="1" applyAlignment="1" applyProtection="1">
      <alignment horizontal="justify" vertical="justify" wrapText="1"/>
      <protection locked="0"/>
    </xf>
    <xf numFmtId="0" fontId="22" fillId="36" borderId="0" xfId="0" applyFont="1" applyFill="1" applyAlignment="1" applyProtection="1">
      <alignment horizontal="justify" vertical="justify" wrapText="1"/>
      <protection locked="0"/>
    </xf>
    <xf numFmtId="0" fontId="22" fillId="36" borderId="19" xfId="0" applyFont="1" applyFill="1" applyBorder="1" applyAlignment="1" applyProtection="1">
      <alignment horizontal="center" vertical="center" wrapText="1"/>
      <protection locked="0"/>
    </xf>
    <xf numFmtId="3" fontId="21" fillId="0" borderId="51" xfId="0" applyNumberFormat="1" applyFont="1" applyBorder="1" applyAlignment="1" applyProtection="1">
      <alignment horizontal="center" vertical="center" wrapText="1"/>
      <protection locked="0"/>
    </xf>
    <xf numFmtId="3" fontId="19" fillId="0" borderId="10" xfId="0" applyNumberFormat="1" applyFont="1" applyBorder="1" applyAlignment="1">
      <alignment horizontal="right" vertical="center" wrapText="1"/>
    </xf>
    <xf numFmtId="3" fontId="22" fillId="36" borderId="10" xfId="0" applyNumberFormat="1" applyFont="1" applyFill="1" applyBorder="1" applyAlignment="1" applyProtection="1">
      <alignment vertical="center" wrapText="1"/>
      <protection locked="0"/>
    </xf>
    <xf numFmtId="3" fontId="21" fillId="0" borderId="12" xfId="0" applyNumberFormat="1" applyFont="1" applyBorder="1" applyAlignment="1">
      <alignment horizontal="center" vertical="center" wrapText="1"/>
    </xf>
    <xf numFmtId="0" fontId="22" fillId="36" borderId="41" xfId="0" applyFont="1" applyFill="1" applyBorder="1" applyAlignment="1" applyProtection="1">
      <alignment horizontal="center" vertical="center" wrapText="1"/>
      <protection locked="0"/>
    </xf>
    <xf numFmtId="0" fontId="23" fillId="0" borderId="14" xfId="0" applyFont="1" applyBorder="1" applyAlignment="1">
      <alignment horizontal="left" vertical="center" wrapText="1"/>
    </xf>
    <xf numFmtId="3" fontId="21" fillId="0" borderId="0" xfId="0" applyNumberFormat="1" applyFont="1" applyAlignment="1">
      <alignment horizontal="center" vertical="center" wrapText="1"/>
    </xf>
    <xf numFmtId="0" fontId="19" fillId="0" borderId="50" xfId="0" applyFont="1" applyBorder="1" applyAlignment="1">
      <alignment horizontal="center" vertical="center" wrapText="1"/>
    </xf>
    <xf numFmtId="0" fontId="19" fillId="0" borderId="28" xfId="0" applyFont="1" applyBorder="1" applyAlignment="1">
      <alignment horizontal="center" vertical="center" wrapText="1"/>
    </xf>
    <xf numFmtId="3" fontId="22" fillId="0" borderId="0" xfId="0" applyNumberFormat="1" applyFont="1" applyAlignment="1" applyProtection="1">
      <alignment vertical="center" wrapText="1"/>
      <protection locked="0"/>
    </xf>
    <xf numFmtId="3" fontId="19" fillId="0" borderId="26" xfId="0" applyNumberFormat="1" applyFont="1" applyBorder="1" applyAlignment="1">
      <alignment horizontal="right" vertical="center" wrapText="1"/>
    </xf>
    <xf numFmtId="169" fontId="19" fillId="0" borderId="15" xfId="0" applyNumberFormat="1" applyFont="1" applyBorder="1" applyAlignment="1">
      <alignment horizontal="center" vertical="center" wrapText="1"/>
    </xf>
    <xf numFmtId="14" fontId="21" fillId="0" borderId="51" xfId="0" applyNumberFormat="1" applyFont="1" applyBorder="1" applyProtection="1">
      <protection locked="0"/>
    </xf>
    <xf numFmtId="14" fontId="21" fillId="0" borderId="53" xfId="0" applyNumberFormat="1" applyFont="1" applyBorder="1" applyProtection="1">
      <protection locked="0"/>
    </xf>
    <xf numFmtId="3" fontId="19" fillId="0" borderId="17" xfId="0" applyNumberFormat="1" applyFont="1" applyBorder="1" applyAlignment="1">
      <alignment horizontal="right" vertical="center" wrapText="1"/>
    </xf>
    <xf numFmtId="0" fontId="21" fillId="0" borderId="15" xfId="0" applyFont="1" applyBorder="1" applyAlignment="1">
      <alignment horizontal="center" vertical="center" wrapText="1"/>
    </xf>
    <xf numFmtId="3" fontId="21" fillId="0" borderId="48" xfId="0" applyNumberFormat="1" applyFont="1" applyBorder="1" applyAlignment="1" applyProtection="1">
      <alignment horizontal="right" vertical="center" wrapText="1"/>
      <protection locked="0"/>
    </xf>
    <xf numFmtId="3" fontId="19" fillId="0" borderId="57" xfId="0" applyNumberFormat="1" applyFont="1" applyBorder="1" applyAlignment="1">
      <alignment horizontal="center" vertical="center" wrapText="1"/>
    </xf>
    <xf numFmtId="3" fontId="21" fillId="0" borderId="61" xfId="0" applyNumberFormat="1" applyFont="1" applyBorder="1" applyAlignment="1" applyProtection="1">
      <alignment horizontal="right" vertical="center" wrapText="1"/>
      <protection locked="0"/>
    </xf>
    <xf numFmtId="3" fontId="21" fillId="0" borderId="49" xfId="0" applyNumberFormat="1" applyFont="1" applyBorder="1" applyAlignment="1" applyProtection="1">
      <alignment horizontal="right" vertical="center" wrapText="1"/>
      <protection locked="0"/>
    </xf>
    <xf numFmtId="10" fontId="19" fillId="34" borderId="18" xfId="0" applyNumberFormat="1" applyFont="1" applyFill="1" applyBorder="1" applyAlignment="1">
      <alignment horizontal="right" vertical="center" wrapText="1"/>
    </xf>
    <xf numFmtId="0" fontId="22" fillId="36" borderId="40" xfId="0" applyFont="1" applyFill="1" applyBorder="1" applyAlignment="1" applyProtection="1">
      <alignment horizontal="justify" vertical="center" wrapText="1"/>
      <protection locked="0"/>
    </xf>
    <xf numFmtId="14" fontId="21" fillId="0" borderId="61" xfId="0" applyNumberFormat="1" applyFont="1" applyBorder="1" applyProtection="1">
      <protection locked="0"/>
    </xf>
    <xf numFmtId="0" fontId="22" fillId="36" borderId="15" xfId="0" applyFont="1" applyFill="1" applyBorder="1" applyAlignment="1" applyProtection="1">
      <alignment horizontal="justify" vertical="justify" wrapText="1"/>
      <protection locked="0"/>
    </xf>
    <xf numFmtId="0" fontId="21" fillId="0" borderId="51" xfId="0" applyFont="1" applyBorder="1" applyAlignment="1">
      <alignment horizontal="justify" vertical="center" wrapText="1"/>
    </xf>
    <xf numFmtId="0" fontId="22" fillId="36" borderId="50" xfId="0" applyFont="1" applyFill="1" applyBorder="1" applyAlignment="1" applyProtection="1">
      <alignment horizontal="justify" vertical="justify" wrapText="1"/>
      <protection locked="0"/>
    </xf>
    <xf numFmtId="0" fontId="22" fillId="36" borderId="15" xfId="0" applyFont="1" applyFill="1" applyBorder="1" applyAlignment="1" applyProtection="1">
      <alignment horizontal="center" vertical="center" wrapText="1"/>
      <protection locked="0"/>
    </xf>
    <xf numFmtId="3" fontId="21" fillId="0" borderId="28" xfId="0" applyNumberFormat="1" applyFont="1" applyBorder="1" applyAlignment="1">
      <alignment horizontal="center" vertical="center" wrapText="1"/>
    </xf>
    <xf numFmtId="0" fontId="23" fillId="39" borderId="13" xfId="0" applyFont="1" applyFill="1" applyBorder="1" applyAlignment="1">
      <alignment horizontal="center" vertical="center" wrapText="1"/>
    </xf>
    <xf numFmtId="3" fontId="94" fillId="0" borderId="0" xfId="0" applyNumberFormat="1" applyFont="1"/>
    <xf numFmtId="0" fontId="22" fillId="36" borderId="11" xfId="0" applyFont="1" applyFill="1" applyBorder="1" applyAlignment="1" applyProtection="1">
      <alignment horizontal="left" vertical="center" wrapText="1"/>
      <protection locked="0"/>
    </xf>
    <xf numFmtId="0" fontId="22" fillId="36" borderId="11" xfId="0" applyFont="1" applyFill="1" applyBorder="1" applyAlignment="1" applyProtection="1">
      <alignment horizontal="center" vertical="center" wrapText="1"/>
      <protection locked="0"/>
    </xf>
    <xf numFmtId="3" fontId="93" fillId="0" borderId="0" xfId="0" applyNumberFormat="1" applyFont="1" applyAlignment="1">
      <alignment wrapText="1"/>
    </xf>
    <xf numFmtId="3" fontId="19" fillId="34" borderId="45" xfId="0" applyNumberFormat="1" applyFont="1" applyFill="1" applyBorder="1" applyAlignment="1">
      <alignment horizontal="right" vertical="center" wrapText="1"/>
    </xf>
    <xf numFmtId="3" fontId="19" fillId="34" borderId="10" xfId="0" applyNumberFormat="1" applyFont="1" applyFill="1" applyBorder="1" applyAlignment="1">
      <alignment horizontal="right" vertical="center" wrapText="1"/>
    </xf>
    <xf numFmtId="0" fontId="22" fillId="36" borderId="12" xfId="0" applyFont="1" applyFill="1" applyBorder="1" applyAlignment="1" applyProtection="1">
      <alignment horizontal="justify" vertical="center" wrapText="1"/>
      <protection locked="0"/>
    </xf>
    <xf numFmtId="0" fontId="22" fillId="36" borderId="19" xfId="0" applyFont="1" applyFill="1" applyBorder="1" applyAlignment="1" applyProtection="1">
      <alignment horizontal="justify" vertical="center" wrapText="1"/>
      <protection locked="0"/>
    </xf>
    <xf numFmtId="0" fontId="22" fillId="36" borderId="11" xfId="0" applyFont="1" applyFill="1" applyBorder="1" applyAlignment="1" applyProtection="1">
      <alignment horizontal="justify" vertical="justify" wrapText="1"/>
      <protection locked="0"/>
    </xf>
    <xf numFmtId="14" fontId="21" fillId="0" borderId="11" xfId="0" applyNumberFormat="1" applyFont="1" applyBorder="1" applyProtection="1">
      <protection locked="0"/>
    </xf>
    <xf numFmtId="14" fontId="21" fillId="0" borderId="12" xfId="0" applyNumberFormat="1" applyFont="1" applyBorder="1" applyProtection="1">
      <protection locked="0"/>
    </xf>
    <xf numFmtId="0" fontId="22" fillId="36" borderId="12" xfId="0" applyFont="1" applyFill="1" applyBorder="1" applyAlignment="1" applyProtection="1">
      <alignment horizontal="left" vertical="center" wrapText="1"/>
      <protection locked="0"/>
    </xf>
    <xf numFmtId="14" fontId="23" fillId="39" borderId="13" xfId="0" applyNumberFormat="1" applyFont="1" applyFill="1" applyBorder="1" applyAlignment="1">
      <alignment horizontal="center" vertical="center" wrapText="1"/>
    </xf>
    <xf numFmtId="3" fontId="95" fillId="39" borderId="18" xfId="0" applyNumberFormat="1" applyFont="1" applyFill="1" applyBorder="1" applyAlignment="1">
      <alignment horizontal="right" vertical="center" wrapText="1"/>
    </xf>
    <xf numFmtId="0" fontId="22" fillId="39" borderId="45" xfId="0" applyFont="1" applyFill="1" applyBorder="1" applyAlignment="1" applyProtection="1">
      <alignment horizontal="center" vertical="center" wrapText="1"/>
      <protection locked="0"/>
    </xf>
    <xf numFmtId="14" fontId="21" fillId="0" borderId="10" xfId="0" applyNumberFormat="1" applyFont="1" applyBorder="1" applyProtection="1">
      <protection locked="0"/>
    </xf>
    <xf numFmtId="14" fontId="21" fillId="0" borderId="26" xfId="0" applyNumberFormat="1" applyFont="1" applyBorder="1" applyProtection="1">
      <protection locked="0"/>
    </xf>
    <xf numFmtId="14" fontId="21" fillId="0" borderId="50" xfId="0" applyNumberFormat="1" applyFont="1" applyBorder="1" applyProtection="1">
      <protection locked="0"/>
    </xf>
    <xf numFmtId="169" fontId="19" fillId="0" borderId="10" xfId="0" applyNumberFormat="1" applyFont="1" applyBorder="1" applyAlignment="1">
      <alignment horizontal="center" vertical="center" wrapText="1"/>
    </xf>
    <xf numFmtId="0" fontId="22" fillId="36" borderId="57" xfId="0" applyFont="1" applyFill="1" applyBorder="1" applyAlignment="1" applyProtection="1">
      <alignment horizontal="justify" vertical="justify" wrapText="1"/>
      <protection locked="0"/>
    </xf>
    <xf numFmtId="3" fontId="21" fillId="0" borderId="18" xfId="0" applyNumberFormat="1" applyFont="1" applyBorder="1" applyAlignment="1">
      <alignment vertical="center" wrapText="1"/>
    </xf>
    <xf numFmtId="3" fontId="21" fillId="0" borderId="14" xfId="0" applyNumberFormat="1" applyFont="1" applyBorder="1" applyAlignment="1">
      <alignment vertical="center" wrapText="1"/>
    </xf>
    <xf numFmtId="3" fontId="22" fillId="36" borderId="51" xfId="0" applyNumberFormat="1" applyFont="1" applyFill="1" applyBorder="1" applyAlignment="1" applyProtection="1">
      <alignment vertical="center" wrapText="1"/>
      <protection locked="0"/>
    </xf>
    <xf numFmtId="0" fontId="22" fillId="36" borderId="62" xfId="0" applyFont="1" applyFill="1" applyBorder="1" applyAlignment="1" applyProtection="1">
      <alignment horizontal="justify" vertical="justify" wrapText="1"/>
      <protection locked="0"/>
    </xf>
    <xf numFmtId="3" fontId="22" fillId="36" borderId="58" xfId="0" applyNumberFormat="1" applyFont="1" applyFill="1" applyBorder="1" applyAlignment="1" applyProtection="1">
      <alignment vertical="center" wrapText="1"/>
      <protection locked="0"/>
    </xf>
    <xf numFmtId="0" fontId="19" fillId="0" borderId="10" xfId="0" applyFont="1" applyBorder="1" applyAlignment="1">
      <alignment horizontal="justify" vertical="center" wrapText="1"/>
    </xf>
    <xf numFmtId="14" fontId="21" fillId="0" borderId="48" xfId="0" applyNumberFormat="1" applyFont="1" applyBorder="1" applyProtection="1">
      <protection locked="0"/>
    </xf>
    <xf numFmtId="14" fontId="23" fillId="38" borderId="18" xfId="0" applyNumberFormat="1" applyFont="1" applyFill="1" applyBorder="1" applyAlignment="1">
      <alignment horizontal="center" vertical="center" wrapText="1"/>
    </xf>
    <xf numFmtId="14" fontId="23" fillId="0" borderId="10" xfId="0" applyNumberFormat="1" applyFont="1" applyBorder="1" applyAlignment="1">
      <alignment horizontal="center" vertical="center" wrapText="1"/>
    </xf>
    <xf numFmtId="14" fontId="21" fillId="0" borderId="15" xfId="0" applyNumberFormat="1" applyFont="1" applyBorder="1" applyProtection="1">
      <protection locked="0"/>
    </xf>
    <xf numFmtId="3" fontId="21" fillId="0" borderId="50" xfId="0" applyNumberFormat="1" applyFont="1" applyBorder="1" applyAlignment="1" applyProtection="1">
      <alignment horizontal="right" vertical="center" wrapText="1"/>
      <protection locked="0"/>
    </xf>
    <xf numFmtId="3" fontId="96" fillId="0" borderId="14" xfId="0" applyNumberFormat="1" applyFont="1" applyBorder="1" applyAlignment="1">
      <alignment vertical="center" wrapText="1"/>
    </xf>
    <xf numFmtId="0" fontId="22" fillId="36" borderId="42" xfId="0" applyFont="1" applyFill="1" applyBorder="1" applyAlignment="1" applyProtection="1">
      <alignment horizontal="justify" vertical="justify" wrapText="1"/>
      <protection locked="0"/>
    </xf>
    <xf numFmtId="14" fontId="21" fillId="0" borderId="18" xfId="0" applyNumberFormat="1" applyFont="1" applyBorder="1" applyAlignment="1" applyProtection="1">
      <alignment horizontal="center" vertical="center"/>
      <protection locked="0"/>
    </xf>
    <xf numFmtId="0" fontId="22" fillId="39" borderId="19" xfId="0" applyFont="1" applyFill="1" applyBorder="1" applyAlignment="1" applyProtection="1">
      <alignment horizontal="justify" vertical="justify" wrapText="1"/>
      <protection locked="0"/>
    </xf>
    <xf numFmtId="14" fontId="21" fillId="39" borderId="18" xfId="0" applyNumberFormat="1" applyFont="1" applyFill="1" applyBorder="1" applyAlignment="1" applyProtection="1">
      <alignment horizontal="center" vertical="center"/>
      <protection locked="0"/>
    </xf>
    <xf numFmtId="0" fontId="22" fillId="39" borderId="20" xfId="0" applyFont="1" applyFill="1" applyBorder="1" applyAlignment="1" applyProtection="1">
      <alignment horizontal="justify" vertical="justify" wrapText="1"/>
      <protection locked="0"/>
    </xf>
    <xf numFmtId="3" fontId="21" fillId="85" borderId="13" xfId="0" applyNumberFormat="1" applyFont="1" applyFill="1" applyBorder="1" applyAlignment="1">
      <alignment horizontal="right" vertical="center" wrapText="1"/>
    </xf>
    <xf numFmtId="0" fontId="18" fillId="0" borderId="0" xfId="0" applyFont="1" applyAlignment="1" applyProtection="1">
      <alignment horizontal="center" vertical="center" wrapText="1"/>
      <protection locked="0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 applyProtection="1">
      <alignment horizontal="center" vertical="center" wrapText="1"/>
      <protection locked="0"/>
    </xf>
    <xf numFmtId="0" fontId="19" fillId="0" borderId="0" xfId="0" applyFont="1" applyAlignment="1">
      <alignment horizontal="center" vertical="center" wrapText="1"/>
    </xf>
    <xf numFmtId="16" fontId="19" fillId="33" borderId="13" xfId="0" applyNumberFormat="1" applyFont="1" applyFill="1" applyBorder="1" applyAlignment="1" applyProtection="1">
      <alignment horizontal="left" vertical="center" wrapText="1"/>
      <protection locked="0"/>
    </xf>
    <xf numFmtId="3" fontId="19" fillId="34" borderId="13" xfId="0" applyNumberFormat="1" applyFont="1" applyFill="1" applyBorder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0" fontId="19" fillId="33" borderId="13" xfId="0" applyFont="1" applyFill="1" applyBorder="1" applyAlignment="1">
      <alignment horizontal="left" vertical="center" wrapText="1"/>
    </xf>
    <xf numFmtId="0" fontId="19" fillId="33" borderId="13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>
      <alignment horizontal="center" vertical="center"/>
    </xf>
    <xf numFmtId="3" fontId="21" fillId="0" borderId="13" xfId="0" applyNumberFormat="1" applyFont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justify" vertical="center" wrapText="1"/>
    </xf>
    <xf numFmtId="3" fontId="19" fillId="34" borderId="14" xfId="0" applyNumberFormat="1" applyFont="1" applyFill="1" applyBorder="1" applyAlignment="1">
      <alignment horizontal="center" vertical="center" wrapText="1"/>
    </xf>
    <xf numFmtId="3" fontId="19" fillId="34" borderId="18" xfId="0" applyNumberFormat="1" applyFont="1" applyFill="1" applyBorder="1" applyAlignment="1">
      <alignment horizontal="center" vertical="center" wrapText="1"/>
    </xf>
    <xf numFmtId="3" fontId="19" fillId="34" borderId="15" xfId="0" applyNumberFormat="1" applyFont="1" applyFill="1" applyBorder="1" applyAlignment="1">
      <alignment horizontal="center" vertical="center" wrapText="1"/>
    </xf>
    <xf numFmtId="3" fontId="19" fillId="34" borderId="16" xfId="0" applyNumberFormat="1" applyFont="1" applyFill="1" applyBorder="1" applyAlignment="1">
      <alignment horizontal="center" vertical="center" wrapText="1"/>
    </xf>
    <xf numFmtId="3" fontId="19" fillId="34" borderId="17" xfId="0" applyNumberFormat="1" applyFont="1" applyFill="1" applyBorder="1" applyAlignment="1">
      <alignment horizontal="center" vertical="center" wrapText="1"/>
    </xf>
    <xf numFmtId="16" fontId="19" fillId="33" borderId="10" xfId="0" quotePrefix="1" applyNumberFormat="1" applyFont="1" applyFill="1" applyBorder="1" applyAlignment="1">
      <alignment horizontal="left" vertical="center" wrapText="1"/>
    </xf>
    <xf numFmtId="0" fontId="19" fillId="33" borderId="11" xfId="0" applyFont="1" applyFill="1" applyBorder="1" applyAlignment="1">
      <alignment horizontal="left" vertical="center" wrapText="1"/>
    </xf>
    <xf numFmtId="0" fontId="19" fillId="33" borderId="12" xfId="0" applyFont="1" applyFill="1" applyBorder="1" applyAlignment="1">
      <alignment horizontal="left" vertical="center" wrapText="1"/>
    </xf>
    <xf numFmtId="10" fontId="19" fillId="34" borderId="14" xfId="0" applyNumberFormat="1" applyFont="1" applyFill="1" applyBorder="1" applyAlignment="1">
      <alignment horizontal="center" vertical="center" wrapText="1"/>
    </xf>
    <xf numFmtId="16" fontId="19" fillId="33" borderId="10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1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2" xfId="0" applyNumberFormat="1" applyFont="1" applyFill="1" applyBorder="1" applyAlignment="1" applyProtection="1">
      <alignment horizontal="left" vertical="center" wrapText="1"/>
      <protection locked="0"/>
    </xf>
    <xf numFmtId="0" fontId="19" fillId="34" borderId="14" xfId="0" applyFont="1" applyFill="1" applyBorder="1" applyAlignment="1">
      <alignment horizontal="center" vertical="center" wrapText="1"/>
    </xf>
    <xf numFmtId="0" fontId="19" fillId="34" borderId="18" xfId="0" applyFont="1" applyFill="1" applyBorder="1" applyAlignment="1">
      <alignment horizontal="center" vertical="center" wrapText="1"/>
    </xf>
    <xf numFmtId="0" fontId="19" fillId="34" borderId="10" xfId="0" applyFont="1" applyFill="1" applyBorder="1" applyAlignment="1" applyProtection="1">
      <alignment horizontal="justify" vertical="center" wrapText="1"/>
      <protection locked="0"/>
    </xf>
    <xf numFmtId="0" fontId="19" fillId="34" borderId="23" xfId="0" applyFont="1" applyFill="1" applyBorder="1" applyAlignment="1" applyProtection="1">
      <alignment horizontal="justify" vertical="center"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0" fontId="19" fillId="34" borderId="12" xfId="0" applyFont="1" applyFill="1" applyBorder="1" applyAlignment="1" applyProtection="1">
      <alignment horizontal="justify" vertical="center" wrapText="1"/>
      <protection locked="0"/>
    </xf>
    <xf numFmtId="0" fontId="19" fillId="33" borderId="10" xfId="0" applyFont="1" applyFill="1" applyBorder="1" applyAlignment="1">
      <alignment horizontal="left" vertical="center" wrapText="1"/>
    </xf>
    <xf numFmtId="3" fontId="21" fillId="0" borderId="14" xfId="0" applyNumberFormat="1" applyFont="1" applyBorder="1" applyAlignment="1">
      <alignment horizontal="center" vertical="center" wrapText="1"/>
    </xf>
    <xf numFmtId="3" fontId="21" fillId="0" borderId="18" xfId="0" applyNumberFormat="1" applyFont="1" applyBorder="1" applyAlignment="1">
      <alignment horizontal="center" vertical="center" wrapText="1"/>
    </xf>
    <xf numFmtId="0" fontId="19" fillId="33" borderId="10" xfId="0" applyFont="1" applyFill="1" applyBorder="1" applyAlignment="1" applyProtection="1">
      <alignment horizontal="left" vertical="center" wrapText="1"/>
      <protection locked="0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0" fontId="19" fillId="33" borderId="12" xfId="0" applyFont="1" applyFill="1" applyBorder="1" applyAlignment="1" applyProtection="1">
      <alignment horizontal="left" vertical="center" wrapText="1"/>
      <protection locked="0"/>
    </xf>
    <xf numFmtId="3" fontId="21" fillId="0" borderId="14" xfId="0" applyNumberFormat="1" applyFont="1" applyBorder="1" applyAlignment="1">
      <alignment horizontal="center" vertical="center"/>
    </xf>
    <xf numFmtId="3" fontId="21" fillId="0" borderId="18" xfId="0" applyNumberFormat="1" applyFont="1" applyBorder="1" applyAlignment="1">
      <alignment horizontal="center" vertical="center"/>
    </xf>
    <xf numFmtId="0" fontId="19" fillId="33" borderId="26" xfId="0" applyFont="1" applyFill="1" applyBorder="1" applyAlignment="1" applyProtection="1">
      <alignment horizontal="left" vertical="center" wrapText="1"/>
      <protection locked="0"/>
    </xf>
    <xf numFmtId="0" fontId="19" fillId="33" borderId="23" xfId="0" applyFont="1" applyFill="1" applyBorder="1" applyAlignment="1" applyProtection="1">
      <alignment horizontal="left" vertical="center" wrapText="1"/>
      <protection locked="0"/>
    </xf>
    <xf numFmtId="0" fontId="19" fillId="33" borderId="27" xfId="0" applyFont="1" applyFill="1" applyBorder="1" applyAlignment="1" applyProtection="1">
      <alignment horizontal="left" vertical="center" wrapText="1"/>
      <protection locked="0"/>
    </xf>
    <xf numFmtId="0" fontId="19" fillId="34" borderId="10" xfId="0" applyFont="1" applyFill="1" applyBorder="1" applyAlignment="1">
      <alignment horizontal="justify" vertical="center" wrapText="1"/>
    </xf>
    <xf numFmtId="0" fontId="19" fillId="34" borderId="11" xfId="0" applyFont="1" applyFill="1" applyBorder="1" applyAlignment="1">
      <alignment horizontal="justify" vertical="center" wrapText="1"/>
    </xf>
    <xf numFmtId="0" fontId="19" fillId="34" borderId="12" xfId="0" applyFont="1" applyFill="1" applyBorder="1" applyAlignment="1">
      <alignment horizontal="justify" vertical="center" wrapText="1"/>
    </xf>
    <xf numFmtId="0" fontId="18" fillId="0" borderId="0" xfId="0" applyFont="1" applyAlignment="1">
      <alignment horizontal="center" vertical="center" wrapText="1"/>
    </xf>
    <xf numFmtId="3" fontId="21" fillId="0" borderId="28" xfId="0" applyNumberFormat="1" applyFont="1" applyBorder="1" applyAlignment="1">
      <alignment horizontal="center" vertical="center" wrapText="1"/>
    </xf>
    <xf numFmtId="3" fontId="21" fillId="0" borderId="17" xfId="0" applyNumberFormat="1" applyFont="1" applyBorder="1" applyAlignment="1">
      <alignment horizontal="center" vertical="center" wrapText="1"/>
    </xf>
    <xf numFmtId="3" fontId="21" fillId="0" borderId="49" xfId="0" applyNumberFormat="1" applyFont="1" applyBorder="1" applyAlignment="1">
      <alignment horizontal="center" vertical="center" wrapText="1"/>
    </xf>
    <xf numFmtId="3" fontId="21" fillId="0" borderId="16" xfId="0" applyNumberFormat="1" applyFont="1" applyBorder="1" applyAlignment="1">
      <alignment horizontal="center" vertical="center" wrapText="1"/>
    </xf>
    <xf numFmtId="3" fontId="21" fillId="0" borderId="0" xfId="0" applyNumberFormat="1" applyFont="1" applyAlignment="1">
      <alignment horizontal="center" vertical="center" wrapText="1"/>
    </xf>
    <xf numFmtId="3" fontId="21" fillId="0" borderId="27" xfId="0" applyNumberFormat="1" applyFont="1" applyBorder="1" applyAlignment="1">
      <alignment horizontal="center" vertical="center" wrapText="1"/>
    </xf>
    <xf numFmtId="0" fontId="19" fillId="33" borderId="15" xfId="0" applyFont="1" applyFill="1" applyBorder="1" applyAlignment="1" applyProtection="1">
      <alignment horizontal="left" vertical="center" wrapText="1"/>
      <protection locked="0"/>
    </xf>
    <xf numFmtId="0" fontId="19" fillId="33" borderId="16" xfId="0" applyFont="1" applyFill="1" applyBorder="1" applyAlignment="1" applyProtection="1">
      <alignment horizontal="left" vertical="center" wrapText="1"/>
      <protection locked="0"/>
    </xf>
    <xf numFmtId="0" fontId="19" fillId="33" borderId="17" xfId="0" applyFont="1" applyFill="1" applyBorder="1" applyAlignment="1" applyProtection="1">
      <alignment horizontal="left" vertical="center" wrapText="1"/>
      <protection locked="0"/>
    </xf>
    <xf numFmtId="0" fontId="19" fillId="34" borderId="26" xfId="0" applyFont="1" applyFill="1" applyBorder="1" applyAlignment="1" applyProtection="1">
      <alignment horizontal="justify" vertical="center" wrapText="1"/>
      <protection locked="0"/>
    </xf>
    <xf numFmtId="0" fontId="19" fillId="34" borderId="27" xfId="0" applyFont="1" applyFill="1" applyBorder="1" applyAlignment="1" applyProtection="1">
      <alignment horizontal="justify" vertical="center" wrapText="1"/>
      <protection locked="0"/>
    </xf>
    <xf numFmtId="3" fontId="22" fillId="0" borderId="14" xfId="0" applyNumberFormat="1" applyFont="1" applyBorder="1" applyAlignment="1" applyProtection="1">
      <alignment horizontal="center" vertical="center" wrapText="1"/>
      <protection locked="0"/>
    </xf>
    <xf numFmtId="3" fontId="22" fillId="0" borderId="28" xfId="0" applyNumberFormat="1" applyFont="1" applyBorder="1" applyAlignment="1" applyProtection="1">
      <alignment horizontal="center" vertical="center" wrapText="1"/>
      <protection locked="0"/>
    </xf>
    <xf numFmtId="3" fontId="22" fillId="0" borderId="18" xfId="0" applyNumberFormat="1" applyFont="1" applyBorder="1" applyAlignment="1" applyProtection="1">
      <alignment horizontal="center" vertical="center" wrapText="1"/>
      <protection locked="0"/>
    </xf>
    <xf numFmtId="0" fontId="19" fillId="34" borderId="18" xfId="0" applyFont="1" applyFill="1" applyBorder="1" applyAlignment="1" applyProtection="1">
      <alignment horizontal="justify" vertical="center" wrapText="1"/>
      <protection locked="0"/>
    </xf>
    <xf numFmtId="0" fontId="19" fillId="33" borderId="50" xfId="0" applyFont="1" applyFill="1" applyBorder="1" applyAlignment="1" applyProtection="1">
      <alignment horizontal="left" vertical="center" wrapText="1"/>
      <protection locked="0"/>
    </xf>
    <xf numFmtId="0" fontId="19" fillId="33" borderId="0" xfId="0" applyFont="1" applyFill="1" applyAlignment="1" applyProtection="1">
      <alignment horizontal="left" vertical="center" wrapText="1"/>
      <protection locked="0"/>
    </xf>
    <xf numFmtId="0" fontId="19" fillId="33" borderId="49" xfId="0" applyFont="1" applyFill="1" applyBorder="1" applyAlignment="1" applyProtection="1">
      <alignment horizontal="left" vertical="center" wrapText="1"/>
      <protection locked="0"/>
    </xf>
    <xf numFmtId="3" fontId="21" fillId="0" borderId="45" xfId="0" applyNumberFormat="1" applyFont="1" applyBorder="1" applyAlignment="1">
      <alignment horizontal="center" vertical="center" wrapText="1"/>
    </xf>
    <xf numFmtId="0" fontId="19" fillId="34" borderId="45" xfId="0" applyFont="1" applyFill="1" applyBorder="1" applyAlignment="1" applyProtection="1">
      <alignment horizontal="justify" vertical="center" wrapText="1"/>
      <protection locked="0"/>
    </xf>
    <xf numFmtId="3" fontId="93" fillId="0" borderId="16" xfId="0" applyNumberFormat="1" applyFont="1" applyBorder="1" applyAlignment="1">
      <alignment horizontal="center" vertical="center" wrapText="1"/>
    </xf>
    <xf numFmtId="3" fontId="93" fillId="0" borderId="0" xfId="0" applyNumberFormat="1" applyFont="1" applyAlignment="1">
      <alignment horizontal="center" vertical="center" wrapText="1"/>
    </xf>
    <xf numFmtId="0" fontId="19" fillId="34" borderId="15" xfId="0" applyFont="1" applyFill="1" applyBorder="1" applyAlignment="1" applyProtection="1">
      <alignment horizontal="justify" vertical="center" wrapText="1"/>
      <protection locked="0"/>
    </xf>
    <xf numFmtId="0" fontId="19" fillId="34" borderId="0" xfId="0" applyFont="1" applyFill="1" applyAlignment="1" applyProtection="1">
      <alignment horizontal="justify" vertical="center" wrapText="1"/>
      <protection locked="0"/>
    </xf>
    <xf numFmtId="0" fontId="19" fillId="34" borderId="16" xfId="0" applyFont="1" applyFill="1" applyBorder="1" applyAlignment="1" applyProtection="1">
      <alignment horizontal="justify" vertical="center" wrapText="1"/>
      <protection locked="0"/>
    </xf>
    <xf numFmtId="0" fontId="19" fillId="34" borderId="49" xfId="0" applyFont="1" applyFill="1" applyBorder="1" applyAlignment="1" applyProtection="1">
      <alignment horizontal="justify" vertical="center" wrapText="1"/>
      <protection locked="0"/>
    </xf>
    <xf numFmtId="0" fontId="19" fillId="33" borderId="45" xfId="0" applyFont="1" applyFill="1" applyBorder="1" applyAlignment="1" applyProtection="1">
      <alignment horizontal="left" vertical="center" wrapText="1"/>
      <protection locked="0"/>
    </xf>
    <xf numFmtId="3" fontId="21" fillId="0" borderId="54" xfId="0" applyNumberFormat="1" applyFont="1" applyBorder="1" applyAlignment="1">
      <alignment horizontal="center" vertical="center" wrapText="1"/>
    </xf>
    <xf numFmtId="3" fontId="21" fillId="0" borderId="55" xfId="0" applyNumberFormat="1" applyFont="1" applyBorder="1" applyAlignment="1">
      <alignment horizontal="center" vertical="center" wrapText="1"/>
    </xf>
    <xf numFmtId="3" fontId="21" fillId="0" borderId="56" xfId="0" applyNumberFormat="1" applyFont="1" applyBorder="1" applyAlignment="1">
      <alignment horizontal="center" vertical="center" wrapText="1"/>
    </xf>
    <xf numFmtId="3" fontId="21" fillId="0" borderId="23" xfId="0" applyNumberFormat="1" applyFont="1" applyBorder="1" applyAlignment="1">
      <alignment horizontal="center" vertical="center" wrapText="1"/>
    </xf>
    <xf numFmtId="3" fontId="21" fillId="0" borderId="46" xfId="0" applyNumberFormat="1" applyFont="1" applyBorder="1" applyAlignment="1">
      <alignment horizontal="center" vertical="center" wrapText="1"/>
    </xf>
    <xf numFmtId="3" fontId="21" fillId="0" borderId="47" xfId="0" applyNumberFormat="1" applyFont="1" applyBorder="1" applyAlignment="1">
      <alignment horizontal="center" vertical="center" wrapText="1"/>
    </xf>
    <xf numFmtId="3" fontId="21" fillId="0" borderId="48" xfId="0" applyNumberFormat="1" applyFont="1" applyBorder="1" applyAlignment="1">
      <alignment horizontal="center" vertical="center" wrapText="1"/>
    </xf>
    <xf numFmtId="3" fontId="21" fillId="0" borderId="16" xfId="0" applyNumberFormat="1" applyFont="1" applyBorder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3" fontId="21" fillId="0" borderId="23" xfId="0" applyNumberFormat="1" applyFont="1" applyBorder="1" applyAlignment="1">
      <alignment horizontal="center" vertical="center"/>
    </xf>
    <xf numFmtId="0" fontId="19" fillId="34" borderId="50" xfId="0" applyFont="1" applyFill="1" applyBorder="1" applyAlignment="1" applyProtection="1">
      <alignment horizontal="justify" vertical="center" wrapText="1"/>
      <protection locked="0"/>
    </xf>
    <xf numFmtId="3" fontId="21" fillId="0" borderId="52" xfId="0" applyNumberFormat="1" applyFont="1" applyBorder="1" applyAlignment="1">
      <alignment horizontal="center" vertical="center" wrapText="1"/>
    </xf>
    <xf numFmtId="3" fontId="21" fillId="0" borderId="15" xfId="0" applyNumberFormat="1" applyFont="1" applyBorder="1" applyAlignment="1">
      <alignment horizontal="center" vertical="center" wrapText="1"/>
    </xf>
    <xf numFmtId="3" fontId="21" fillId="0" borderId="26" xfId="0" applyNumberFormat="1" applyFont="1" applyBorder="1" applyAlignment="1">
      <alignment horizontal="center" vertical="center" wrapText="1"/>
    </xf>
    <xf numFmtId="3" fontId="93" fillId="0" borderId="14" xfId="0" applyNumberFormat="1" applyFont="1" applyBorder="1" applyAlignment="1">
      <alignment horizontal="center" vertical="center" wrapText="1"/>
    </xf>
    <xf numFmtId="3" fontId="93" fillId="0" borderId="23" xfId="0" applyNumberFormat="1" applyFont="1" applyBorder="1" applyAlignment="1">
      <alignment horizontal="center" vertical="center" wrapText="1"/>
    </xf>
    <xf numFmtId="3" fontId="93" fillId="0" borderId="49" xfId="0" applyNumberFormat="1" applyFont="1" applyBorder="1" applyAlignment="1">
      <alignment horizontal="center" vertical="center" wrapText="1"/>
    </xf>
    <xf numFmtId="3" fontId="93" fillId="0" borderId="27" xfId="0" applyNumberFormat="1" applyFont="1" applyBorder="1" applyAlignment="1">
      <alignment horizontal="center" vertical="center" wrapText="1"/>
    </xf>
    <xf numFmtId="3" fontId="21" fillId="0" borderId="28" xfId="0" applyNumberFormat="1" applyFont="1" applyBorder="1" applyAlignment="1">
      <alignment horizontal="center" vertical="center"/>
    </xf>
    <xf numFmtId="3" fontId="21" fillId="0" borderId="51" xfId="0" applyNumberFormat="1" applyFont="1" applyBorder="1" applyAlignment="1">
      <alignment horizontal="center" vertical="center" wrapText="1"/>
    </xf>
    <xf numFmtId="0" fontId="19" fillId="34" borderId="59" xfId="0" applyFont="1" applyFill="1" applyBorder="1" applyAlignment="1" applyProtection="1">
      <alignment horizontal="justify" vertical="center" wrapText="1"/>
      <protection locked="0"/>
    </xf>
    <xf numFmtId="0" fontId="19" fillId="34" borderId="52" xfId="0" applyFont="1" applyFill="1" applyBorder="1" applyAlignment="1" applyProtection="1">
      <alignment horizontal="justify" vertical="center" wrapText="1"/>
      <protection locked="0"/>
    </xf>
    <xf numFmtId="0" fontId="19" fillId="34" borderId="60" xfId="0" applyFont="1" applyFill="1" applyBorder="1" applyAlignment="1" applyProtection="1">
      <alignment horizontal="justify" vertical="center" wrapText="1"/>
      <protection locked="0"/>
    </xf>
    <xf numFmtId="0" fontId="19" fillId="33" borderId="51" xfId="0" applyFont="1" applyFill="1" applyBorder="1" applyAlignment="1" applyProtection="1">
      <alignment horizontal="left" vertical="center" wrapText="1"/>
      <protection locked="0"/>
    </xf>
    <xf numFmtId="0" fontId="19" fillId="33" borderId="58" xfId="0" applyFont="1" applyFill="1" applyBorder="1" applyAlignment="1" applyProtection="1">
      <alignment horizontal="left" vertical="center" wrapText="1"/>
      <protection locked="0"/>
    </xf>
    <xf numFmtId="0" fontId="19" fillId="33" borderId="57" xfId="0" applyFont="1" applyFill="1" applyBorder="1" applyAlignment="1" applyProtection="1">
      <alignment horizontal="left" vertical="center" wrapText="1"/>
      <protection locked="0"/>
    </xf>
    <xf numFmtId="0" fontId="19" fillId="33" borderId="45" xfId="0" applyFont="1" applyFill="1" applyBorder="1" applyAlignment="1">
      <alignment horizontal="left" vertical="center" wrapText="1"/>
    </xf>
    <xf numFmtId="3" fontId="19" fillId="34" borderId="28" xfId="0" applyNumberFormat="1" applyFont="1" applyFill="1" applyBorder="1" applyAlignment="1">
      <alignment horizontal="center" vertical="center" wrapText="1"/>
    </xf>
    <xf numFmtId="0" fontId="19" fillId="34" borderId="28" xfId="0" applyFont="1" applyFill="1" applyBorder="1" applyAlignment="1">
      <alignment horizontal="center" vertical="center" wrapText="1"/>
    </xf>
    <xf numFmtId="0" fontId="19" fillId="34" borderId="17" xfId="0" applyFont="1" applyFill="1" applyBorder="1" applyAlignment="1" applyProtection="1">
      <alignment horizontal="justify" vertical="center" wrapText="1"/>
      <protection locked="0"/>
    </xf>
    <xf numFmtId="3" fontId="21" fillId="0" borderId="50" xfId="0" applyNumberFormat="1" applyFont="1" applyBorder="1" applyAlignment="1">
      <alignment horizontal="center" vertical="center" wrapText="1"/>
    </xf>
    <xf numFmtId="3" fontId="19" fillId="0" borderId="14" xfId="0" applyNumberFormat="1" applyFont="1" applyBorder="1" applyAlignment="1">
      <alignment horizontal="center" vertical="center" wrapText="1"/>
    </xf>
    <xf numFmtId="3" fontId="19" fillId="0" borderId="28" xfId="0" applyNumberFormat="1" applyFont="1" applyBorder="1" applyAlignment="1">
      <alignment horizontal="center" vertical="center" wrapText="1"/>
    </xf>
    <xf numFmtId="3" fontId="19" fillId="0" borderId="18" xfId="0" applyNumberFormat="1" applyFont="1" applyBorder="1" applyAlignment="1">
      <alignment horizontal="center" vertical="center" wrapText="1"/>
    </xf>
    <xf numFmtId="0" fontId="22" fillId="36" borderId="10" xfId="0" applyFont="1" applyFill="1" applyBorder="1" applyAlignment="1" applyProtection="1">
      <alignment horizontal="center" vertical="center" wrapText="1"/>
      <protection locked="0"/>
    </xf>
    <xf numFmtId="0" fontId="22" fillId="36" borderId="12" xfId="0" applyFont="1" applyFill="1" applyBorder="1" applyAlignment="1" applyProtection="1">
      <alignment horizontal="center" vertical="center" wrapText="1"/>
      <protection locked="0"/>
    </xf>
    <xf numFmtId="0" fontId="21" fillId="0" borderId="10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</cellXfs>
  <cellStyles count="62014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AJ71"/>
  <sheetViews>
    <sheetView zoomScale="110" zoomScaleNormal="110" zoomScaleSheetLayoutView="100" workbookViewId="0">
      <selection activeCell="A3" sqref="A3:AJ3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customWidth="1" outlineLevel="1"/>
    <col min="33" max="33" width="12.140625" style="83" customWidth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</row>
    <row r="2" spans="1:36" s="1" customFormat="1" ht="16.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</row>
    <row r="3" spans="1:36" s="1" customFormat="1" ht="16.5" customHeight="1" x14ac:dyDescent="0.25">
      <c r="A3" s="350" t="s">
        <v>2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350"/>
      <c r="AF3" s="350"/>
      <c r="AG3" s="350"/>
      <c r="AH3" s="350"/>
      <c r="AI3" s="350"/>
      <c r="AJ3" s="350"/>
    </row>
    <row r="4" spans="1:36" s="1" customFormat="1" ht="16.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351"/>
      <c r="AJ4" s="351"/>
    </row>
    <row r="5" spans="1:36" ht="17.25" customHeight="1" x14ac:dyDescent="0.25">
      <c r="A5" s="352" t="s">
        <v>4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2"/>
      <c r="AA5" s="352"/>
      <c r="AB5" s="352"/>
      <c r="AC5" s="352"/>
      <c r="AD5" s="352"/>
      <c r="AE5" s="352"/>
      <c r="AF5" s="352"/>
      <c r="AG5" s="352"/>
      <c r="AH5" s="352"/>
      <c r="AI5" s="352"/>
      <c r="AJ5" s="352"/>
    </row>
    <row r="6" spans="1:36" s="6" customFormat="1" x14ac:dyDescent="0.25">
      <c r="A6" s="355" t="s">
        <v>5</v>
      </c>
      <c r="B6" s="355" t="s">
        <v>6</v>
      </c>
      <c r="C6" s="3" t="s">
        <v>7</v>
      </c>
      <c r="D6" s="355" t="s">
        <v>8</v>
      </c>
      <c r="E6" s="355" t="s">
        <v>9</v>
      </c>
      <c r="F6" s="355" t="s">
        <v>10</v>
      </c>
      <c r="G6" s="355" t="s">
        <v>11</v>
      </c>
      <c r="H6" s="355" t="s">
        <v>12</v>
      </c>
      <c r="I6" s="355"/>
      <c r="J6" s="353" t="s">
        <v>13</v>
      </c>
      <c r="K6" s="353" t="s">
        <v>14</v>
      </c>
      <c r="L6" s="355" t="s">
        <v>15</v>
      </c>
      <c r="M6" s="353" t="s">
        <v>16</v>
      </c>
      <c r="N6" s="353"/>
      <c r="O6" s="353"/>
      <c r="P6" s="355" t="s">
        <v>17</v>
      </c>
      <c r="Q6" s="355" t="s">
        <v>18</v>
      </c>
      <c r="R6" s="353" t="s">
        <v>19</v>
      </c>
      <c r="S6" s="353"/>
      <c r="T6" s="353"/>
      <c r="U6" s="353" t="s">
        <v>20</v>
      </c>
      <c r="V6" s="353" t="s">
        <v>19</v>
      </c>
      <c r="W6" s="353"/>
      <c r="X6" s="353"/>
      <c r="Y6" s="353" t="s">
        <v>21</v>
      </c>
      <c r="Z6" s="353" t="s">
        <v>19</v>
      </c>
      <c r="AA6" s="353"/>
      <c r="AB6" s="353"/>
      <c r="AC6" s="353" t="s">
        <v>22</v>
      </c>
      <c r="AD6" s="353" t="s">
        <v>19</v>
      </c>
      <c r="AE6" s="353"/>
      <c r="AF6" s="353"/>
      <c r="AG6" s="353" t="s">
        <v>23</v>
      </c>
      <c r="AH6" s="353" t="s">
        <v>24</v>
      </c>
      <c r="AI6" s="354" t="s">
        <v>25</v>
      </c>
      <c r="AJ6" s="354"/>
    </row>
    <row r="7" spans="1:36" s="6" customFormat="1" ht="25.5" x14ac:dyDescent="0.25">
      <c r="A7" s="355"/>
      <c r="B7" s="355"/>
      <c r="C7" s="3" t="s">
        <v>26</v>
      </c>
      <c r="D7" s="355"/>
      <c r="E7" s="355"/>
      <c r="F7" s="355"/>
      <c r="G7" s="355"/>
      <c r="H7" s="3" t="s">
        <v>27</v>
      </c>
      <c r="I7" s="3" t="s">
        <v>28</v>
      </c>
      <c r="J7" s="353"/>
      <c r="K7" s="353"/>
      <c r="L7" s="355"/>
      <c r="M7" s="5" t="s">
        <v>29</v>
      </c>
      <c r="N7" s="5" t="s">
        <v>30</v>
      </c>
      <c r="O7" s="5" t="s">
        <v>31</v>
      </c>
      <c r="P7" s="355"/>
      <c r="Q7" s="355"/>
      <c r="R7" s="5" t="s">
        <v>32</v>
      </c>
      <c r="S7" s="5" t="s">
        <v>33</v>
      </c>
      <c r="T7" s="5" t="s">
        <v>34</v>
      </c>
      <c r="U7" s="353"/>
      <c r="V7" s="5" t="s">
        <v>35</v>
      </c>
      <c r="W7" s="5" t="s">
        <v>36</v>
      </c>
      <c r="X7" s="5" t="s">
        <v>37</v>
      </c>
      <c r="Y7" s="353"/>
      <c r="Z7" s="5" t="s">
        <v>38</v>
      </c>
      <c r="AA7" s="5" t="s">
        <v>39</v>
      </c>
      <c r="AB7" s="5" t="s">
        <v>40</v>
      </c>
      <c r="AC7" s="353"/>
      <c r="AD7" s="5" t="s">
        <v>41</v>
      </c>
      <c r="AE7" s="5" t="s">
        <v>42</v>
      </c>
      <c r="AF7" s="5" t="s">
        <v>43</v>
      </c>
      <c r="AG7" s="353"/>
      <c r="AH7" s="353"/>
      <c r="AI7" s="7" t="s">
        <v>44</v>
      </c>
      <c r="AJ7" s="7" t="s">
        <v>45</v>
      </c>
    </row>
    <row r="8" spans="1:36" ht="12.75" customHeight="1" x14ac:dyDescent="0.25">
      <c r="A8" s="357" t="s">
        <v>46</v>
      </c>
      <c r="B8" s="357"/>
      <c r="C8" s="357"/>
      <c r="D8" s="357"/>
      <c r="E8" s="357"/>
      <c r="F8" s="9"/>
      <c r="G8" s="10"/>
      <c r="H8" s="11"/>
      <c r="I8" s="11"/>
      <c r="J8" s="360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12.75" hidden="1" customHeight="1" outlineLevel="1" x14ac:dyDescent="0.25">
      <c r="A9" s="19">
        <v>1</v>
      </c>
      <c r="B9" s="19"/>
      <c r="C9" s="64"/>
      <c r="D9" s="29"/>
      <c r="E9" s="64"/>
      <c r="F9" s="64"/>
      <c r="G9" s="64"/>
      <c r="H9" s="29"/>
      <c r="I9" s="29"/>
      <c r="J9" s="360"/>
      <c r="K9" s="91"/>
      <c r="L9" s="64"/>
      <c r="M9" s="92"/>
      <c r="N9" s="92"/>
      <c r="O9" s="92"/>
      <c r="P9" s="64"/>
      <c r="Q9" s="64"/>
      <c r="R9" s="92"/>
      <c r="S9" s="92"/>
      <c r="T9" s="92"/>
      <c r="U9" s="13">
        <f>SUM(R9:T9)</f>
        <v>0</v>
      </c>
      <c r="V9" s="92"/>
      <c r="W9" s="92"/>
      <c r="X9" s="92"/>
      <c r="Y9" s="13">
        <f>SUM(V9:X9)</f>
        <v>0</v>
      </c>
      <c r="Z9" s="92"/>
      <c r="AA9" s="92"/>
      <c r="AB9" s="92"/>
      <c r="AC9" s="13">
        <f>SUM(Z9:AB9)</f>
        <v>0</v>
      </c>
      <c r="AD9" s="92"/>
      <c r="AE9" s="92"/>
      <c r="AF9" s="92"/>
      <c r="AG9" s="13">
        <f>SUM(AD9:AF9)</f>
        <v>0</v>
      </c>
      <c r="AH9" s="13">
        <f>SUM(U9,Y9,AC9,AG9)</f>
        <v>0</v>
      </c>
      <c r="AI9" s="26">
        <f>IF(ISERROR(AH9/J9),0,AH9/J9)</f>
        <v>0</v>
      </c>
      <c r="AJ9" s="27">
        <f>IF(ISERROR(AH9/$AH$71),"-",AH9/$AH$71)</f>
        <v>0</v>
      </c>
    </row>
    <row r="10" spans="1:36" ht="12.75" hidden="1" customHeight="1" outlineLevel="1" x14ac:dyDescent="0.25">
      <c r="A10" s="19">
        <v>2</v>
      </c>
      <c r="B10" s="19"/>
      <c r="C10" s="64"/>
      <c r="D10" s="29"/>
      <c r="E10" s="64"/>
      <c r="F10" s="64"/>
      <c r="G10" s="64"/>
      <c r="H10" s="29"/>
      <c r="I10" s="29"/>
      <c r="J10" s="360"/>
      <c r="K10" s="91"/>
      <c r="L10" s="64"/>
      <c r="M10" s="92"/>
      <c r="N10" s="92"/>
      <c r="O10" s="92"/>
      <c r="P10" s="64"/>
      <c r="Q10" s="64"/>
      <c r="R10" s="92"/>
      <c r="S10" s="92"/>
      <c r="T10" s="92"/>
      <c r="U10" s="13">
        <f>SUM(R10:T10)</f>
        <v>0</v>
      </c>
      <c r="V10" s="92"/>
      <c r="W10" s="92"/>
      <c r="X10" s="92"/>
      <c r="Y10" s="13">
        <f>SUM(V10:X10)</f>
        <v>0</v>
      </c>
      <c r="Z10" s="92"/>
      <c r="AA10" s="92"/>
      <c r="AB10" s="92"/>
      <c r="AC10" s="13">
        <f>SUM(Z10:AB10)</f>
        <v>0</v>
      </c>
      <c r="AD10" s="92"/>
      <c r="AE10" s="92"/>
      <c r="AF10" s="92"/>
      <c r="AG10" s="13">
        <f>SUM(AD10:AF10)</f>
        <v>0</v>
      </c>
      <c r="AH10" s="13">
        <f>SUM(U10,Y10,AC10,AG10)</f>
        <v>0</v>
      </c>
      <c r="AI10" s="26">
        <f>IF(ISERROR(AH10/J10),0,AH10/J10)</f>
        <v>0</v>
      </c>
      <c r="AJ10" s="27">
        <f>IF(ISERROR(AH10/$AH$71),"-",AH10/$AH$71)</f>
        <v>0</v>
      </c>
    </row>
    <row r="11" spans="1:36" s="37" customFormat="1" ht="12.75" customHeight="1" collapsed="1" x14ac:dyDescent="0.25">
      <c r="A11" s="356" t="s">
        <v>47</v>
      </c>
      <c r="B11" s="356"/>
      <c r="C11" s="356"/>
      <c r="D11" s="356"/>
      <c r="E11" s="356"/>
      <c r="F11" s="356"/>
      <c r="G11" s="356"/>
      <c r="H11" s="356"/>
      <c r="I11" s="356"/>
      <c r="J11" s="33">
        <f>SUM(J9:J10)</f>
        <v>0</v>
      </c>
      <c r="K11" s="33">
        <f>SUM(K9:K10)</f>
        <v>0</v>
      </c>
      <c r="L11" s="65"/>
      <c r="M11" s="33">
        <f>SUM(M9:M10)</f>
        <v>0</v>
      </c>
      <c r="N11" s="33">
        <f>SUM(N9:N10)</f>
        <v>0</v>
      </c>
      <c r="O11" s="33">
        <f>SUM(O9:O10)</f>
        <v>0</v>
      </c>
      <c r="P11" s="93"/>
      <c r="Q11" s="94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</row>
    <row r="12" spans="1:36" ht="12.75" customHeight="1" x14ac:dyDescent="0.25">
      <c r="A12" s="358" t="s">
        <v>48</v>
      </c>
      <c r="B12" s="358"/>
      <c r="C12" s="358"/>
      <c r="D12" s="358"/>
      <c r="E12" s="358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12.75" hidden="1" customHeight="1" outlineLevel="1" x14ac:dyDescent="0.25">
      <c r="A13" s="19">
        <v>1</v>
      </c>
      <c r="B13" s="19"/>
      <c r="C13" s="64"/>
      <c r="D13" s="29"/>
      <c r="E13" s="64"/>
      <c r="F13" s="64"/>
      <c r="G13" s="64"/>
      <c r="H13" s="29"/>
      <c r="I13" s="29"/>
      <c r="J13" s="359"/>
      <c r="K13" s="91"/>
      <c r="L13" s="64"/>
      <c r="M13" s="92"/>
      <c r="N13" s="92"/>
      <c r="O13" s="92"/>
      <c r="P13" s="64"/>
      <c r="Q13" s="64"/>
      <c r="R13" s="92"/>
      <c r="S13" s="92"/>
      <c r="T13" s="92"/>
      <c r="U13" s="13">
        <f>SUM(R13:T13)</f>
        <v>0</v>
      </c>
      <c r="V13" s="92"/>
      <c r="W13" s="92"/>
      <c r="X13" s="92"/>
      <c r="Y13" s="13">
        <f>SUM(V13:X13)</f>
        <v>0</v>
      </c>
      <c r="Z13" s="92"/>
      <c r="AA13" s="92"/>
      <c r="AB13" s="92"/>
      <c r="AC13" s="13">
        <f>SUM(Z13:AB13)</f>
        <v>0</v>
      </c>
      <c r="AD13" s="92"/>
      <c r="AE13" s="92"/>
      <c r="AF13" s="92"/>
      <c r="AG13" s="13">
        <f>SUM(AD13:AF13)</f>
        <v>0</v>
      </c>
      <c r="AH13" s="13">
        <f>SUM(U13,Y13,AC13,AG13)</f>
        <v>0</v>
      </c>
      <c r="AI13" s="26">
        <f>IF(ISERROR(AH13/J13),0,AH13/J13)</f>
        <v>0</v>
      </c>
      <c r="AJ13" s="27">
        <f>IF(ISERROR(AH13/$AH$71),"-",AH13/$AH$71)</f>
        <v>0</v>
      </c>
    </row>
    <row r="14" spans="1:36" ht="12.75" hidden="1" customHeight="1" outlineLevel="1" x14ac:dyDescent="0.25">
      <c r="A14" s="19">
        <v>2</v>
      </c>
      <c r="B14" s="19"/>
      <c r="C14" s="64"/>
      <c r="D14" s="29"/>
      <c r="E14" s="64"/>
      <c r="F14" s="64"/>
      <c r="G14" s="64"/>
      <c r="H14" s="29"/>
      <c r="I14" s="29"/>
      <c r="J14" s="359"/>
      <c r="K14" s="91"/>
      <c r="L14" s="64"/>
      <c r="M14" s="92"/>
      <c r="N14" s="92"/>
      <c r="O14" s="92"/>
      <c r="P14" s="64"/>
      <c r="Q14" s="64"/>
      <c r="R14" s="92"/>
      <c r="S14" s="92"/>
      <c r="T14" s="92"/>
      <c r="U14" s="13">
        <f>SUM(R14:T14)</f>
        <v>0</v>
      </c>
      <c r="V14" s="92"/>
      <c r="W14" s="92"/>
      <c r="X14" s="92"/>
      <c r="Y14" s="13">
        <f>SUM(V14:X14)</f>
        <v>0</v>
      </c>
      <c r="Z14" s="92"/>
      <c r="AA14" s="92"/>
      <c r="AB14" s="92"/>
      <c r="AC14" s="13">
        <f>SUM(Z14:AB14)</f>
        <v>0</v>
      </c>
      <c r="AD14" s="92"/>
      <c r="AE14" s="92"/>
      <c r="AF14" s="92"/>
      <c r="AG14" s="13">
        <f>SUM(AD14:AF14)</f>
        <v>0</v>
      </c>
      <c r="AH14" s="13">
        <f>SUM(U14,Y14,AC14,AG14)</f>
        <v>0</v>
      </c>
      <c r="AI14" s="26">
        <f>IF(ISERROR(AH14/J14),0,AH14/J14)</f>
        <v>0</v>
      </c>
      <c r="AJ14" s="27">
        <f>IF(ISERROR(AH14/$AH$71),"-",AH14/$AH$71)</f>
        <v>0</v>
      </c>
    </row>
    <row r="15" spans="1:36" s="37" customFormat="1" ht="12.75" customHeight="1" collapsed="1" x14ac:dyDescent="0.25">
      <c r="A15" s="356" t="s">
        <v>49</v>
      </c>
      <c r="B15" s="356"/>
      <c r="C15" s="356"/>
      <c r="D15" s="356"/>
      <c r="E15" s="356"/>
      <c r="F15" s="356"/>
      <c r="G15" s="356"/>
      <c r="H15" s="356"/>
      <c r="I15" s="356"/>
      <c r="J15" s="33">
        <f>SUM(J13:J14)</f>
        <v>0</v>
      </c>
      <c r="K15" s="33">
        <f>SUM(K13:K14)</f>
        <v>0</v>
      </c>
      <c r="L15" s="65"/>
      <c r="M15" s="33">
        <f>SUM(M13:M14)</f>
        <v>0</v>
      </c>
      <c r="N15" s="33">
        <f>SUM(N13:N14)</f>
        <v>0</v>
      </c>
      <c r="O15" s="33">
        <f>SUM(O13:O14)</f>
        <v>0</v>
      </c>
      <c r="P15" s="93"/>
      <c r="Q15" s="94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</row>
    <row r="16" spans="1:36" ht="12.75" customHeight="1" x14ac:dyDescent="0.25">
      <c r="A16" s="358" t="s">
        <v>50</v>
      </c>
      <c r="B16" s="358"/>
      <c r="C16" s="358"/>
      <c r="D16" s="358"/>
      <c r="E16" s="358"/>
      <c r="F16" s="9"/>
      <c r="G16" s="10"/>
      <c r="H16" s="11"/>
      <c r="I16" s="11"/>
      <c r="J16" s="360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36" ht="12.75" hidden="1" customHeight="1" outlineLevel="1" x14ac:dyDescent="0.25">
      <c r="A17" s="19">
        <v>1</v>
      </c>
      <c r="B17" s="19"/>
      <c r="C17" s="64"/>
      <c r="D17" s="29"/>
      <c r="E17" s="64"/>
      <c r="F17" s="64"/>
      <c r="G17" s="64"/>
      <c r="H17" s="29"/>
      <c r="I17" s="29"/>
      <c r="J17" s="360"/>
      <c r="K17" s="91"/>
      <c r="L17" s="64"/>
      <c r="M17" s="92"/>
      <c r="N17" s="92"/>
      <c r="O17" s="92"/>
      <c r="P17" s="64"/>
      <c r="Q17" s="64"/>
      <c r="R17" s="92"/>
      <c r="S17" s="92"/>
      <c r="T17" s="92"/>
      <c r="U17" s="13">
        <f>SUM(R17:T17)</f>
        <v>0</v>
      </c>
      <c r="V17" s="92"/>
      <c r="W17" s="92"/>
      <c r="X17" s="92"/>
      <c r="Y17" s="13">
        <f>SUM(V17:X17)</f>
        <v>0</v>
      </c>
      <c r="Z17" s="92"/>
      <c r="AA17" s="92"/>
      <c r="AB17" s="92"/>
      <c r="AC17" s="13">
        <f>SUM(Z17:AB17)</f>
        <v>0</v>
      </c>
      <c r="AD17" s="92"/>
      <c r="AE17" s="92"/>
      <c r="AF17" s="92"/>
      <c r="AG17" s="13">
        <f>SUM(AD17:AF17)</f>
        <v>0</v>
      </c>
      <c r="AH17" s="13">
        <f>SUM(U17,Y17,AC17,AG17)</f>
        <v>0</v>
      </c>
      <c r="AI17" s="26">
        <f>IF(ISERROR(AH17/J17),0,AH17/J17)</f>
        <v>0</v>
      </c>
      <c r="AJ17" s="27">
        <f>IF(ISERROR(AH17/$AH$71),"-",AH17/$AH$71)</f>
        <v>0</v>
      </c>
    </row>
    <row r="18" spans="1:36" ht="12.75" hidden="1" customHeight="1" outlineLevel="1" x14ac:dyDescent="0.25">
      <c r="A18" s="19">
        <v>2</v>
      </c>
      <c r="B18" s="19"/>
      <c r="C18" s="64"/>
      <c r="D18" s="29"/>
      <c r="E18" s="64"/>
      <c r="F18" s="64"/>
      <c r="G18" s="64"/>
      <c r="H18" s="29"/>
      <c r="I18" s="29"/>
      <c r="J18" s="360"/>
      <c r="K18" s="91"/>
      <c r="L18" s="64"/>
      <c r="M18" s="92"/>
      <c r="N18" s="92"/>
      <c r="O18" s="92"/>
      <c r="P18" s="64"/>
      <c r="Q18" s="64"/>
      <c r="R18" s="92"/>
      <c r="S18" s="92"/>
      <c r="T18" s="92"/>
      <c r="U18" s="13">
        <f>SUM(R18:T18)</f>
        <v>0</v>
      </c>
      <c r="V18" s="92"/>
      <c r="W18" s="92"/>
      <c r="X18" s="92"/>
      <c r="Y18" s="13">
        <f>SUM(V18:X18)</f>
        <v>0</v>
      </c>
      <c r="Z18" s="92"/>
      <c r="AA18" s="92"/>
      <c r="AB18" s="92"/>
      <c r="AC18" s="13">
        <f>SUM(Z18:AB18)</f>
        <v>0</v>
      </c>
      <c r="AD18" s="92"/>
      <c r="AE18" s="92"/>
      <c r="AF18" s="92"/>
      <c r="AG18" s="13">
        <f>SUM(AD18:AF18)</f>
        <v>0</v>
      </c>
      <c r="AH18" s="13">
        <f>SUM(U18,Y18,AC18,AG18)</f>
        <v>0</v>
      </c>
      <c r="AI18" s="26">
        <f>IF(ISERROR(AH18/J18),0,AH18/J18)</f>
        <v>0</v>
      </c>
      <c r="AJ18" s="27">
        <f>IF(ISERROR(AH18/$AH$71),"-",AH18/$AH$71)</f>
        <v>0</v>
      </c>
    </row>
    <row r="19" spans="1:36" s="37" customFormat="1" ht="12.75" customHeight="1" collapsed="1" x14ac:dyDescent="0.25">
      <c r="A19" s="356" t="s">
        <v>51</v>
      </c>
      <c r="B19" s="356"/>
      <c r="C19" s="356"/>
      <c r="D19" s="356"/>
      <c r="E19" s="356"/>
      <c r="F19" s="356"/>
      <c r="G19" s="356"/>
      <c r="H19" s="356"/>
      <c r="I19" s="356"/>
      <c r="J19" s="33">
        <f>SUM(J17:J18)</f>
        <v>0</v>
      </c>
      <c r="K19" s="33">
        <f>SUM(K17:K18)</f>
        <v>0</v>
      </c>
      <c r="L19" s="65"/>
      <c r="M19" s="33">
        <f>SUM(M17:M18)</f>
        <v>0</v>
      </c>
      <c r="N19" s="33">
        <f>SUM(N17:N18)</f>
        <v>0</v>
      </c>
      <c r="O19" s="33">
        <f>SUM(O17:O18)</f>
        <v>0</v>
      </c>
      <c r="P19" s="93"/>
      <c r="Q19" s="94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</row>
    <row r="20" spans="1:36" ht="12.75" customHeight="1" x14ac:dyDescent="0.25">
      <c r="A20" s="358" t="s">
        <v>52</v>
      </c>
      <c r="B20" s="358"/>
      <c r="C20" s="358"/>
      <c r="D20" s="358"/>
      <c r="E20" s="358"/>
      <c r="F20" s="9"/>
      <c r="G20" s="10"/>
      <c r="H20" s="11"/>
      <c r="I20" s="11"/>
      <c r="J20" s="360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12.75" hidden="1" customHeight="1" outlineLevel="1" x14ac:dyDescent="0.25">
      <c r="A21" s="19">
        <v>1</v>
      </c>
      <c r="B21" s="19"/>
      <c r="C21" s="64"/>
      <c r="D21" s="29"/>
      <c r="E21" s="64"/>
      <c r="F21" s="64"/>
      <c r="G21" s="64"/>
      <c r="H21" s="29"/>
      <c r="I21" s="29"/>
      <c r="J21" s="360"/>
      <c r="K21" s="91"/>
      <c r="L21" s="64"/>
      <c r="M21" s="92"/>
      <c r="N21" s="92"/>
      <c r="O21" s="92"/>
      <c r="P21" s="64"/>
      <c r="Q21" s="64"/>
      <c r="R21" s="92"/>
      <c r="S21" s="92"/>
      <c r="T21" s="92"/>
      <c r="U21" s="13">
        <f>SUM(R21:T21)</f>
        <v>0</v>
      </c>
      <c r="V21" s="92"/>
      <c r="W21" s="92"/>
      <c r="X21" s="92"/>
      <c r="Y21" s="13">
        <f>SUM(V21:X21)</f>
        <v>0</v>
      </c>
      <c r="Z21" s="92"/>
      <c r="AA21" s="92"/>
      <c r="AB21" s="92"/>
      <c r="AC21" s="13">
        <f>SUM(Z21:AB21)</f>
        <v>0</v>
      </c>
      <c r="AD21" s="92"/>
      <c r="AE21" s="92"/>
      <c r="AF21" s="92"/>
      <c r="AG21" s="13">
        <f>SUM(AD21:AF21)</f>
        <v>0</v>
      </c>
      <c r="AH21" s="13">
        <f>SUM(U21,Y21,AC21,AG21)</f>
        <v>0</v>
      </c>
      <c r="AI21" s="26">
        <f>IF(ISERROR(AH21/J21),0,AH21/J21)</f>
        <v>0</v>
      </c>
      <c r="AJ21" s="27">
        <f>IF(ISERROR(AH21/$AH$71),"-",AH21/$AH$71)</f>
        <v>0</v>
      </c>
    </row>
    <row r="22" spans="1:36" ht="12.75" hidden="1" customHeight="1" outlineLevel="1" x14ac:dyDescent="0.25">
      <c r="A22" s="19">
        <v>2</v>
      </c>
      <c r="B22" s="19"/>
      <c r="C22" s="64"/>
      <c r="D22" s="29"/>
      <c r="E22" s="64"/>
      <c r="F22" s="64"/>
      <c r="G22" s="64"/>
      <c r="H22" s="29"/>
      <c r="I22" s="29"/>
      <c r="J22" s="360"/>
      <c r="K22" s="91"/>
      <c r="L22" s="64"/>
      <c r="M22" s="92"/>
      <c r="N22" s="92"/>
      <c r="O22" s="92"/>
      <c r="P22" s="64"/>
      <c r="Q22" s="64"/>
      <c r="R22" s="92"/>
      <c r="S22" s="92"/>
      <c r="T22" s="92"/>
      <c r="U22" s="13">
        <f>SUM(R22:T22)</f>
        <v>0</v>
      </c>
      <c r="V22" s="92"/>
      <c r="W22" s="92"/>
      <c r="X22" s="92"/>
      <c r="Y22" s="13">
        <f>SUM(V22:X22)</f>
        <v>0</v>
      </c>
      <c r="Z22" s="92"/>
      <c r="AA22" s="92"/>
      <c r="AB22" s="92"/>
      <c r="AC22" s="13">
        <f>SUM(Z22:AB22)</f>
        <v>0</v>
      </c>
      <c r="AD22" s="92"/>
      <c r="AE22" s="92"/>
      <c r="AF22" s="92"/>
      <c r="AG22" s="13">
        <f>SUM(AD22:AF22)</f>
        <v>0</v>
      </c>
      <c r="AH22" s="13">
        <f>SUM(U22,Y22,AC22,AG22)</f>
        <v>0</v>
      </c>
      <c r="AI22" s="26">
        <f>IF(ISERROR(AH22/J22),0,AH22/J22)</f>
        <v>0</v>
      </c>
      <c r="AJ22" s="27">
        <f>IF(ISERROR(AH22/$AH$71),"-",AH22/$AH$71)</f>
        <v>0</v>
      </c>
    </row>
    <row r="23" spans="1:36" s="37" customFormat="1" ht="12.75" customHeight="1" collapsed="1" x14ac:dyDescent="0.25">
      <c r="A23" s="356" t="s">
        <v>53</v>
      </c>
      <c r="B23" s="356"/>
      <c r="C23" s="356"/>
      <c r="D23" s="356"/>
      <c r="E23" s="356"/>
      <c r="F23" s="356"/>
      <c r="G23" s="356"/>
      <c r="H23" s="356"/>
      <c r="I23" s="356"/>
      <c r="J23" s="33">
        <f>SUM(J21:J22)</f>
        <v>0</v>
      </c>
      <c r="K23" s="33">
        <f>SUM(K21:K22)</f>
        <v>0</v>
      </c>
      <c r="L23" s="65"/>
      <c r="M23" s="33">
        <f>SUM(M21:M22)</f>
        <v>0</v>
      </c>
      <c r="N23" s="33">
        <f>SUM(N21:N22)</f>
        <v>0</v>
      </c>
      <c r="O23" s="33">
        <f>SUM(O21:O22)</f>
        <v>0</v>
      </c>
      <c r="P23" s="93"/>
      <c r="Q23" s="94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</row>
    <row r="24" spans="1:36" ht="12.75" customHeight="1" x14ac:dyDescent="0.25">
      <c r="A24" s="358" t="s">
        <v>54</v>
      </c>
      <c r="B24" s="358"/>
      <c r="C24" s="358"/>
      <c r="D24" s="358"/>
      <c r="E24" s="358"/>
      <c r="F24" s="9"/>
      <c r="G24" s="10"/>
      <c r="H24" s="11"/>
      <c r="I24" s="11"/>
      <c r="J24" s="360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36" hidden="1" outlineLevel="1" x14ac:dyDescent="0.25">
      <c r="A25" s="19">
        <v>1</v>
      </c>
      <c r="B25" s="19"/>
      <c r="C25" s="40"/>
      <c r="D25" s="41"/>
      <c r="E25" s="70"/>
      <c r="F25" s="43"/>
      <c r="G25" s="43"/>
      <c r="H25" s="44"/>
      <c r="I25" s="44"/>
      <c r="J25" s="360"/>
      <c r="K25" s="57"/>
      <c r="L25" s="46"/>
      <c r="M25" s="96"/>
      <c r="N25" s="48"/>
      <c r="O25" s="96"/>
      <c r="P25" s="43"/>
      <c r="Q25" s="43"/>
      <c r="R25" s="92"/>
      <c r="S25" s="92"/>
      <c r="T25" s="92"/>
      <c r="U25" s="13">
        <f>SUM(R25:T25)</f>
        <v>0</v>
      </c>
      <c r="V25" s="92"/>
      <c r="W25" s="92"/>
      <c r="X25" s="92"/>
      <c r="Y25" s="13">
        <f>SUM(V25:X25)</f>
        <v>0</v>
      </c>
      <c r="Z25" s="92"/>
      <c r="AA25" s="92"/>
      <c r="AB25" s="92"/>
      <c r="AC25" s="13">
        <f>SUM(Z25:AB25)</f>
        <v>0</v>
      </c>
      <c r="AD25" s="92"/>
      <c r="AE25" s="92">
        <v>0</v>
      </c>
      <c r="AF25" s="92">
        <v>0</v>
      </c>
      <c r="AG25" s="13">
        <f>SUM(AD25:AF25)</f>
        <v>0</v>
      </c>
      <c r="AH25" s="13">
        <f>SUM(U25,Y25,AC25,AG25)</f>
        <v>0</v>
      </c>
      <c r="AI25" s="26">
        <f>IF(ISERROR(AH25/J25),0,AH25/J25)</f>
        <v>0</v>
      </c>
      <c r="AJ25" s="27">
        <f>IF(ISERROR(AH25/$AH$71),"-",AH25/$AH$71)</f>
        <v>0</v>
      </c>
    </row>
    <row r="26" spans="1:36" hidden="1" outlineLevel="1" x14ac:dyDescent="0.25">
      <c r="A26" s="19">
        <v>2</v>
      </c>
      <c r="B26" s="19"/>
      <c r="C26" s="50"/>
      <c r="D26" s="51"/>
      <c r="E26" s="97"/>
      <c r="F26" s="43"/>
      <c r="G26" s="43"/>
      <c r="H26" s="53"/>
      <c r="I26" s="44"/>
      <c r="J26" s="360"/>
      <c r="K26" s="57"/>
      <c r="L26" s="46"/>
      <c r="M26" s="96"/>
      <c r="N26" s="48"/>
      <c r="O26" s="96"/>
      <c r="P26" s="43"/>
      <c r="Q26" s="43"/>
      <c r="R26" s="92"/>
      <c r="S26" s="92"/>
      <c r="T26" s="92"/>
      <c r="U26" s="13">
        <f>SUM(R26:T26)</f>
        <v>0</v>
      </c>
      <c r="V26" s="92"/>
      <c r="W26" s="92"/>
      <c r="X26" s="92"/>
      <c r="Y26" s="13">
        <f>SUM(V26:X26)</f>
        <v>0</v>
      </c>
      <c r="Z26" s="92"/>
      <c r="AA26" s="92"/>
      <c r="AB26" s="92"/>
      <c r="AC26" s="13">
        <f>SUM(Z26:AB26)</f>
        <v>0</v>
      </c>
      <c r="AD26" s="92"/>
      <c r="AE26" s="92">
        <v>0</v>
      </c>
      <c r="AF26" s="92">
        <v>0</v>
      </c>
      <c r="AG26" s="13">
        <f>SUM(AD26:AF26)</f>
        <v>0</v>
      </c>
      <c r="AH26" s="13">
        <f>SUM(U26,Y26,AC26,AG26)</f>
        <v>0</v>
      </c>
      <c r="AI26" s="26">
        <f>IF(ISERROR(AH26/J26),0,AH26/J26)</f>
        <v>0</v>
      </c>
      <c r="AJ26" s="27">
        <f>IF(ISERROR(AH26/$AH$71),"-",AH26/$AH$71)</f>
        <v>0</v>
      </c>
    </row>
    <row r="27" spans="1:36" s="37" customFormat="1" ht="12.75" customHeight="1" collapsed="1" x14ac:dyDescent="0.25">
      <c r="A27" s="356" t="s">
        <v>55</v>
      </c>
      <c r="B27" s="356"/>
      <c r="C27" s="356"/>
      <c r="D27" s="356"/>
      <c r="E27" s="356"/>
      <c r="F27" s="356"/>
      <c r="G27" s="356"/>
      <c r="H27" s="356"/>
      <c r="I27" s="356"/>
      <c r="J27" s="33">
        <f>SUM(J25:J26)</f>
        <v>0</v>
      </c>
      <c r="K27" s="33">
        <f>SUM(K25:K26)</f>
        <v>0</v>
      </c>
      <c r="L27" s="65"/>
      <c r="M27" s="33">
        <f>SUM(M25:M26)</f>
        <v>0</v>
      </c>
      <c r="N27" s="33">
        <f>SUM(N25:N26)</f>
        <v>0</v>
      </c>
      <c r="O27" s="33">
        <f>SUM(O25:O26)</f>
        <v>0</v>
      </c>
      <c r="P27" s="93"/>
      <c r="Q27" s="94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</row>
    <row r="28" spans="1:36" ht="12.75" customHeight="1" x14ac:dyDescent="0.25">
      <c r="A28" s="358" t="s">
        <v>56</v>
      </c>
      <c r="B28" s="358"/>
      <c r="C28" s="358"/>
      <c r="D28" s="358"/>
      <c r="E28" s="358"/>
      <c r="F28" s="9"/>
      <c r="G28" s="10"/>
      <c r="H28" s="11"/>
      <c r="I28" s="11"/>
      <c r="J28" s="360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36" ht="12.75" hidden="1" customHeight="1" outlineLevel="1" x14ac:dyDescent="0.25">
      <c r="A29" s="19">
        <v>1</v>
      </c>
      <c r="B29" s="19"/>
      <c r="C29" s="64"/>
      <c r="D29" s="29"/>
      <c r="E29" s="64"/>
      <c r="F29" s="64"/>
      <c r="G29" s="64"/>
      <c r="H29" s="29"/>
      <c r="I29" s="29"/>
      <c r="J29" s="360"/>
      <c r="K29" s="91"/>
      <c r="L29" s="64"/>
      <c r="M29" s="92"/>
      <c r="N29" s="92"/>
      <c r="O29" s="92"/>
      <c r="P29" s="64"/>
      <c r="Q29" s="64"/>
      <c r="R29" s="92"/>
      <c r="S29" s="92"/>
      <c r="T29" s="92"/>
      <c r="U29" s="13">
        <f>SUM(R29:T29)</f>
        <v>0</v>
      </c>
      <c r="V29" s="92"/>
      <c r="W29" s="92"/>
      <c r="X29" s="92"/>
      <c r="Y29" s="13">
        <f>SUM(V29:X29)</f>
        <v>0</v>
      </c>
      <c r="Z29" s="92"/>
      <c r="AA29" s="92"/>
      <c r="AB29" s="92"/>
      <c r="AC29" s="13">
        <f>SUM(Z29:AB29)</f>
        <v>0</v>
      </c>
      <c r="AD29" s="92"/>
      <c r="AE29" s="92"/>
      <c r="AF29" s="92"/>
      <c r="AG29" s="13">
        <f>SUM(AD29:AF29)</f>
        <v>0</v>
      </c>
      <c r="AH29" s="13">
        <f>SUM(U29,Y29,AC29,AG29)</f>
        <v>0</v>
      </c>
      <c r="AI29" s="26">
        <f>IF(ISERROR(AH29/J29),0,AH29/J29)</f>
        <v>0</v>
      </c>
      <c r="AJ29" s="27">
        <f>IF(ISERROR(AH29/$AH$71),"-",AH29/$AH$71)</f>
        <v>0</v>
      </c>
    </row>
    <row r="30" spans="1:36" ht="12.75" hidden="1" customHeight="1" outlineLevel="1" x14ac:dyDescent="0.25">
      <c r="A30" s="19">
        <v>2</v>
      </c>
      <c r="B30" s="19"/>
      <c r="C30" s="64"/>
      <c r="D30" s="29"/>
      <c r="E30" s="64"/>
      <c r="F30" s="64"/>
      <c r="G30" s="64"/>
      <c r="H30" s="29"/>
      <c r="I30" s="29"/>
      <c r="J30" s="360"/>
      <c r="K30" s="91"/>
      <c r="L30" s="64"/>
      <c r="M30" s="92"/>
      <c r="N30" s="92"/>
      <c r="O30" s="92"/>
      <c r="P30" s="64"/>
      <c r="Q30" s="64"/>
      <c r="R30" s="92"/>
      <c r="S30" s="92"/>
      <c r="T30" s="92"/>
      <c r="U30" s="13">
        <f>SUM(R30:T30)</f>
        <v>0</v>
      </c>
      <c r="V30" s="92"/>
      <c r="W30" s="92"/>
      <c r="X30" s="92"/>
      <c r="Y30" s="13">
        <f>SUM(V30:X30)</f>
        <v>0</v>
      </c>
      <c r="Z30" s="92"/>
      <c r="AA30" s="92"/>
      <c r="AB30" s="92"/>
      <c r="AC30" s="13">
        <f>SUM(Z30:AB30)</f>
        <v>0</v>
      </c>
      <c r="AD30" s="92"/>
      <c r="AE30" s="92"/>
      <c r="AF30" s="92"/>
      <c r="AG30" s="13">
        <f>SUM(AD30:AF30)</f>
        <v>0</v>
      </c>
      <c r="AH30" s="13">
        <f>SUM(U30,Y30,AC30,AG30)</f>
        <v>0</v>
      </c>
      <c r="AI30" s="26">
        <f>IF(ISERROR(AH30/J30),0,AH30/J30)</f>
        <v>0</v>
      </c>
      <c r="AJ30" s="27">
        <f>IF(ISERROR(AH30/$AH$71),"-",AH30/$AH$71)</f>
        <v>0</v>
      </c>
    </row>
    <row r="31" spans="1:36" s="37" customFormat="1" ht="12.75" customHeight="1" collapsed="1" x14ac:dyDescent="0.25">
      <c r="A31" s="356" t="s">
        <v>57</v>
      </c>
      <c r="B31" s="356"/>
      <c r="C31" s="356"/>
      <c r="D31" s="356"/>
      <c r="E31" s="356"/>
      <c r="F31" s="356"/>
      <c r="G31" s="356"/>
      <c r="H31" s="356"/>
      <c r="I31" s="356"/>
      <c r="J31" s="33">
        <f>SUM(J29:J30)</f>
        <v>0</v>
      </c>
      <c r="K31" s="33">
        <f>SUM(K29:K30)</f>
        <v>0</v>
      </c>
      <c r="L31" s="65"/>
      <c r="M31" s="33">
        <f>SUM(M29:M30)</f>
        <v>0</v>
      </c>
      <c r="N31" s="33">
        <f>SUM(N29:N30)</f>
        <v>0</v>
      </c>
      <c r="O31" s="33">
        <f>SUM(O29:O30)</f>
        <v>0</v>
      </c>
      <c r="P31" s="93"/>
      <c r="Q31" s="94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</row>
    <row r="32" spans="1:36" ht="12.75" customHeight="1" x14ac:dyDescent="0.25">
      <c r="A32" s="358" t="s">
        <v>58</v>
      </c>
      <c r="B32" s="358"/>
      <c r="C32" s="358"/>
      <c r="D32" s="358"/>
      <c r="E32" s="358"/>
      <c r="F32" s="9"/>
      <c r="G32" s="10"/>
      <c r="H32" s="11"/>
      <c r="I32" s="11"/>
      <c r="J32" s="360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36" ht="12.75" hidden="1" customHeight="1" outlineLevel="1" x14ac:dyDescent="0.25">
      <c r="A33" s="19">
        <v>1</v>
      </c>
      <c r="B33" s="19"/>
      <c r="C33" s="64"/>
      <c r="D33" s="29"/>
      <c r="E33" s="64"/>
      <c r="F33" s="64"/>
      <c r="G33" s="64"/>
      <c r="H33" s="29"/>
      <c r="I33" s="29"/>
      <c r="J33" s="360"/>
      <c r="K33" s="91"/>
      <c r="L33" s="64"/>
      <c r="M33" s="92"/>
      <c r="N33" s="92"/>
      <c r="O33" s="92"/>
      <c r="P33" s="64"/>
      <c r="Q33" s="64"/>
      <c r="R33" s="92"/>
      <c r="S33" s="92"/>
      <c r="T33" s="92"/>
      <c r="U33" s="13">
        <f>SUM(R33:T33)</f>
        <v>0</v>
      </c>
      <c r="V33" s="92"/>
      <c r="W33" s="92"/>
      <c r="X33" s="92"/>
      <c r="Y33" s="13">
        <f>SUM(V33:X33)</f>
        <v>0</v>
      </c>
      <c r="Z33" s="92"/>
      <c r="AA33" s="92"/>
      <c r="AB33" s="92"/>
      <c r="AC33" s="13">
        <f>SUM(Z33:AB33)</f>
        <v>0</v>
      </c>
      <c r="AD33" s="92"/>
      <c r="AE33" s="92"/>
      <c r="AF33" s="92"/>
      <c r="AG33" s="13">
        <f>SUM(AD33:AF33)</f>
        <v>0</v>
      </c>
      <c r="AH33" s="13">
        <f>SUM(U33,Y33,AC33,AG33)</f>
        <v>0</v>
      </c>
      <c r="AI33" s="26">
        <f>IF(ISERROR(AH33/J33),0,AH33/J33)</f>
        <v>0</v>
      </c>
      <c r="AJ33" s="27">
        <f>IF(ISERROR(AH33/$AH$71),"-",AH33/$AH$71)</f>
        <v>0</v>
      </c>
    </row>
    <row r="34" spans="1:36" ht="12.75" hidden="1" customHeight="1" outlineLevel="1" x14ac:dyDescent="0.25">
      <c r="A34" s="19">
        <v>2</v>
      </c>
      <c r="B34" s="19"/>
      <c r="C34" s="64"/>
      <c r="D34" s="29"/>
      <c r="E34" s="64"/>
      <c r="F34" s="64"/>
      <c r="G34" s="64"/>
      <c r="H34" s="29"/>
      <c r="I34" s="29"/>
      <c r="J34" s="360"/>
      <c r="K34" s="91"/>
      <c r="L34" s="64"/>
      <c r="M34" s="92"/>
      <c r="N34" s="92"/>
      <c r="O34" s="92"/>
      <c r="P34" s="64"/>
      <c r="Q34" s="64"/>
      <c r="R34" s="92"/>
      <c r="S34" s="92"/>
      <c r="T34" s="92"/>
      <c r="U34" s="13">
        <f>SUM(R34:T34)</f>
        <v>0</v>
      </c>
      <c r="V34" s="92"/>
      <c r="W34" s="92"/>
      <c r="X34" s="92"/>
      <c r="Y34" s="13">
        <f>SUM(V34:X34)</f>
        <v>0</v>
      </c>
      <c r="Z34" s="92"/>
      <c r="AA34" s="92"/>
      <c r="AB34" s="92"/>
      <c r="AC34" s="13">
        <f>SUM(Z34:AB34)</f>
        <v>0</v>
      </c>
      <c r="AD34" s="92"/>
      <c r="AE34" s="92"/>
      <c r="AF34" s="92"/>
      <c r="AG34" s="13">
        <f>SUM(AD34:AF34)</f>
        <v>0</v>
      </c>
      <c r="AH34" s="13">
        <f>SUM(U34,Y34,AC34,AG34)</f>
        <v>0</v>
      </c>
      <c r="AI34" s="26">
        <f>IF(ISERROR(AH34/J34),0,AH34/J34)</f>
        <v>0</v>
      </c>
      <c r="AJ34" s="27">
        <f>IF(ISERROR(AH34/$AH$71),"-",AH34/$AH$71)</f>
        <v>0</v>
      </c>
    </row>
    <row r="35" spans="1:36" s="37" customFormat="1" ht="12.75" customHeight="1" collapsed="1" x14ac:dyDescent="0.25">
      <c r="A35" s="356" t="s">
        <v>59</v>
      </c>
      <c r="B35" s="356"/>
      <c r="C35" s="356"/>
      <c r="D35" s="356"/>
      <c r="E35" s="356"/>
      <c r="F35" s="356"/>
      <c r="G35" s="356"/>
      <c r="H35" s="356"/>
      <c r="I35" s="356"/>
      <c r="J35" s="33">
        <f>SUM(J33:J34)</f>
        <v>0</v>
      </c>
      <c r="K35" s="33">
        <f>SUM(K33:K34)</f>
        <v>0</v>
      </c>
      <c r="L35" s="65"/>
      <c r="M35" s="33">
        <f>SUM(M33:M34)</f>
        <v>0</v>
      </c>
      <c r="N35" s="33">
        <f>SUM(N33:N34)</f>
        <v>0</v>
      </c>
      <c r="O35" s="33">
        <f>SUM(O33:O34)</f>
        <v>0</v>
      </c>
      <c r="P35" s="93"/>
      <c r="Q35" s="94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</row>
    <row r="36" spans="1:36" ht="12.75" customHeight="1" x14ac:dyDescent="0.25">
      <c r="A36" s="358" t="s">
        <v>60</v>
      </c>
      <c r="B36" s="358"/>
      <c r="C36" s="358"/>
      <c r="D36" s="358"/>
      <c r="E36" s="358"/>
      <c r="F36" s="9"/>
      <c r="G36" s="10"/>
      <c r="H36" s="11"/>
      <c r="I36" s="11"/>
      <c r="J36" s="360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36" ht="12.75" hidden="1" customHeight="1" outlineLevel="1" x14ac:dyDescent="0.25">
      <c r="A37" s="19">
        <v>1</v>
      </c>
      <c r="B37" s="19"/>
      <c r="C37" s="64"/>
      <c r="D37" s="29"/>
      <c r="E37" s="64"/>
      <c r="F37" s="64"/>
      <c r="G37" s="64"/>
      <c r="H37" s="29"/>
      <c r="I37" s="29"/>
      <c r="J37" s="360"/>
      <c r="K37" s="91"/>
      <c r="L37" s="64"/>
      <c r="M37" s="92"/>
      <c r="N37" s="92"/>
      <c r="O37" s="92"/>
      <c r="P37" s="64"/>
      <c r="Q37" s="64"/>
      <c r="R37" s="92"/>
      <c r="S37" s="92"/>
      <c r="T37" s="92"/>
      <c r="U37" s="13">
        <f>SUM(R37:T37)</f>
        <v>0</v>
      </c>
      <c r="V37" s="92"/>
      <c r="W37" s="92"/>
      <c r="X37" s="92"/>
      <c r="Y37" s="13">
        <f>SUM(V37:X37)</f>
        <v>0</v>
      </c>
      <c r="Z37" s="92"/>
      <c r="AA37" s="92"/>
      <c r="AB37" s="92"/>
      <c r="AC37" s="13">
        <f>SUM(Z37:AB37)</f>
        <v>0</v>
      </c>
      <c r="AD37" s="92"/>
      <c r="AE37" s="92"/>
      <c r="AF37" s="92"/>
      <c r="AG37" s="13">
        <f>SUM(AD37:AF37)</f>
        <v>0</v>
      </c>
      <c r="AH37" s="13">
        <f>SUM(U37,Y37,AC37,AG37)</f>
        <v>0</v>
      </c>
      <c r="AI37" s="26">
        <f>IF(ISERROR(AH37/J37),0,AH37/J37)</f>
        <v>0</v>
      </c>
      <c r="AJ37" s="27">
        <f>IF(ISERROR(AH37/$AH$71),"-",AH37/$AH$71)</f>
        <v>0</v>
      </c>
    </row>
    <row r="38" spans="1:36" ht="12.75" hidden="1" customHeight="1" outlineLevel="1" x14ac:dyDescent="0.25">
      <c r="A38" s="19">
        <v>2</v>
      </c>
      <c r="B38" s="19"/>
      <c r="C38" s="64"/>
      <c r="D38" s="29"/>
      <c r="E38" s="64"/>
      <c r="F38" s="64"/>
      <c r="G38" s="64"/>
      <c r="H38" s="29"/>
      <c r="I38" s="29"/>
      <c r="J38" s="360"/>
      <c r="K38" s="91"/>
      <c r="L38" s="64"/>
      <c r="M38" s="92"/>
      <c r="N38" s="92"/>
      <c r="O38" s="92"/>
      <c r="P38" s="64"/>
      <c r="Q38" s="64"/>
      <c r="R38" s="92"/>
      <c r="S38" s="92"/>
      <c r="T38" s="92"/>
      <c r="U38" s="13">
        <f>SUM(R38:T38)</f>
        <v>0</v>
      </c>
      <c r="V38" s="92"/>
      <c r="W38" s="92"/>
      <c r="X38" s="92"/>
      <c r="Y38" s="13">
        <f>SUM(V38:X38)</f>
        <v>0</v>
      </c>
      <c r="Z38" s="92"/>
      <c r="AA38" s="92"/>
      <c r="AB38" s="92"/>
      <c r="AC38" s="13">
        <f>SUM(Z38:AB38)</f>
        <v>0</v>
      </c>
      <c r="AD38" s="92"/>
      <c r="AE38" s="92"/>
      <c r="AF38" s="92"/>
      <c r="AG38" s="13">
        <f>SUM(AD38:AF38)</f>
        <v>0</v>
      </c>
      <c r="AH38" s="13">
        <f>SUM(U38,Y38,AC38,AG38)</f>
        <v>0</v>
      </c>
      <c r="AI38" s="26">
        <f>IF(ISERROR(AH38/J38),0,AH38/J38)</f>
        <v>0</v>
      </c>
      <c r="AJ38" s="27">
        <f>IF(ISERROR(AH38/$AH$71),"-",AH38/$AH$71)</f>
        <v>0</v>
      </c>
    </row>
    <row r="39" spans="1:36" s="37" customFormat="1" ht="12.75" customHeight="1" collapsed="1" x14ac:dyDescent="0.25">
      <c r="A39" s="356" t="s">
        <v>61</v>
      </c>
      <c r="B39" s="356"/>
      <c r="C39" s="356"/>
      <c r="D39" s="356"/>
      <c r="E39" s="356"/>
      <c r="F39" s="356"/>
      <c r="G39" s="356"/>
      <c r="H39" s="356"/>
      <c r="I39" s="356"/>
      <c r="J39" s="33">
        <f>SUM(J37:J38)</f>
        <v>0</v>
      </c>
      <c r="K39" s="33">
        <f>SUM(K37:K38)</f>
        <v>0</v>
      </c>
      <c r="L39" s="65"/>
      <c r="M39" s="33">
        <f>SUM(M37:M38)</f>
        <v>0</v>
      </c>
      <c r="N39" s="33">
        <f>SUM(N37:N38)</f>
        <v>0</v>
      </c>
      <c r="O39" s="33">
        <f>SUM(O37:O38)</f>
        <v>0</v>
      </c>
      <c r="P39" s="93"/>
      <c r="Q39" s="94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</row>
    <row r="40" spans="1:36" ht="12.75" customHeight="1" x14ac:dyDescent="0.25">
      <c r="A40" s="358" t="s">
        <v>62</v>
      </c>
      <c r="B40" s="358"/>
      <c r="C40" s="358"/>
      <c r="D40" s="358"/>
      <c r="E40" s="358"/>
      <c r="F40" s="9"/>
      <c r="G40" s="10"/>
      <c r="H40" s="11"/>
      <c r="I40" s="11"/>
      <c r="J40" s="360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36" hidden="1" outlineLevel="1" x14ac:dyDescent="0.25">
      <c r="A41" s="19">
        <v>1</v>
      </c>
      <c r="B41" s="19"/>
      <c r="C41" s="40"/>
      <c r="D41" s="41"/>
      <c r="E41" s="70"/>
      <c r="F41" s="43"/>
      <c r="G41" s="43"/>
      <c r="H41" s="55"/>
      <c r="I41" s="55"/>
      <c r="J41" s="360"/>
      <c r="K41" s="57"/>
      <c r="L41" s="46"/>
      <c r="M41" s="96"/>
      <c r="N41" s="48"/>
      <c r="O41" s="96"/>
      <c r="P41" s="43"/>
      <c r="Q41" s="43"/>
      <c r="R41" s="92"/>
      <c r="S41" s="92"/>
      <c r="T41" s="92"/>
      <c r="U41" s="13">
        <f>SUM(R41:T41)</f>
        <v>0</v>
      </c>
      <c r="V41" s="92"/>
      <c r="W41" s="92"/>
      <c r="X41" s="92"/>
      <c r="Y41" s="13">
        <f>SUM(V41:X41)</f>
        <v>0</v>
      </c>
      <c r="Z41" s="92"/>
      <c r="AA41" s="92"/>
      <c r="AB41" s="92"/>
      <c r="AC41" s="13">
        <f>SUM(Z41:AB41)</f>
        <v>0</v>
      </c>
      <c r="AD41" s="92"/>
      <c r="AE41" s="92">
        <v>0</v>
      </c>
      <c r="AF41" s="92">
        <v>0</v>
      </c>
      <c r="AG41" s="13">
        <f>SUM(AD41:AF41)</f>
        <v>0</v>
      </c>
      <c r="AH41" s="13">
        <f>SUM(U41,Y41,AC41,AG41)</f>
        <v>0</v>
      </c>
      <c r="AI41" s="26">
        <f>IF(ISERROR(AH41/J41),0,AH41/J41)</f>
        <v>0</v>
      </c>
      <c r="AJ41" s="27">
        <f>IF(ISERROR(AH41/$AH$71),"-",AH41/$AH$71)</f>
        <v>0</v>
      </c>
    </row>
    <row r="42" spans="1:36" ht="12.75" hidden="1" customHeight="1" outlineLevel="1" x14ac:dyDescent="0.25">
      <c r="A42" s="19">
        <v>2</v>
      </c>
      <c r="B42" s="19"/>
      <c r="C42" s="64"/>
      <c r="D42" s="29"/>
      <c r="E42" s="64"/>
      <c r="F42" s="64"/>
      <c r="G42" s="64"/>
      <c r="H42" s="29"/>
      <c r="I42" s="29"/>
      <c r="J42" s="360"/>
      <c r="K42" s="91"/>
      <c r="L42" s="64"/>
      <c r="M42" s="92"/>
      <c r="N42" s="92"/>
      <c r="O42" s="92"/>
      <c r="P42" s="64"/>
      <c r="Q42" s="64"/>
      <c r="R42" s="92"/>
      <c r="S42" s="92"/>
      <c r="T42" s="92"/>
      <c r="U42" s="13">
        <f>SUM(R42:T42)</f>
        <v>0</v>
      </c>
      <c r="V42" s="92"/>
      <c r="W42" s="92"/>
      <c r="X42" s="92"/>
      <c r="Y42" s="13">
        <f>SUM(V42:X42)</f>
        <v>0</v>
      </c>
      <c r="Z42" s="92"/>
      <c r="AA42" s="92"/>
      <c r="AB42" s="92"/>
      <c r="AC42" s="13">
        <f>SUM(Z42:AB42)</f>
        <v>0</v>
      </c>
      <c r="AD42" s="92"/>
      <c r="AE42" s="92"/>
      <c r="AF42" s="92"/>
      <c r="AG42" s="13">
        <f>SUM(AD42:AF42)</f>
        <v>0</v>
      </c>
      <c r="AH42" s="13">
        <f>SUM(U42,Y42,AC42,AG42)</f>
        <v>0</v>
      </c>
      <c r="AI42" s="26">
        <f>IF(ISERROR(AH42/J42),0,AH42/J42)</f>
        <v>0</v>
      </c>
      <c r="AJ42" s="27">
        <f>IF(ISERROR(AH42/$AH$71),"-",AH42/$AH$71)</f>
        <v>0</v>
      </c>
    </row>
    <row r="43" spans="1:36" s="37" customFormat="1" ht="12.75" customHeight="1" collapsed="1" x14ac:dyDescent="0.25">
      <c r="A43" s="356" t="s">
        <v>63</v>
      </c>
      <c r="B43" s="356"/>
      <c r="C43" s="356"/>
      <c r="D43" s="356"/>
      <c r="E43" s="356"/>
      <c r="F43" s="356"/>
      <c r="G43" s="356"/>
      <c r="H43" s="356"/>
      <c r="I43" s="356"/>
      <c r="J43" s="33">
        <f>SUM(J41:J42)</f>
        <v>0</v>
      </c>
      <c r="K43" s="33">
        <f>SUM(K41:K42)</f>
        <v>0</v>
      </c>
      <c r="L43" s="65"/>
      <c r="M43" s="33">
        <f>SUM(M41:M42)</f>
        <v>0</v>
      </c>
      <c r="N43" s="33">
        <f>SUM(N41:N42)</f>
        <v>0</v>
      </c>
      <c r="O43" s="33">
        <f>SUM(O41:O42)</f>
        <v>0</v>
      </c>
      <c r="P43" s="93"/>
      <c r="Q43" s="94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</row>
    <row r="44" spans="1:36" ht="12.75" customHeight="1" x14ac:dyDescent="0.25">
      <c r="A44" s="358" t="s">
        <v>64</v>
      </c>
      <c r="B44" s="358"/>
      <c r="C44" s="358"/>
      <c r="D44" s="358"/>
      <c r="E44" s="358"/>
      <c r="F44" s="9"/>
      <c r="G44" s="10"/>
      <c r="H44" s="11"/>
      <c r="I44" s="11"/>
      <c r="J44" s="360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36" hidden="1" outlineLevel="1" x14ac:dyDescent="0.25">
      <c r="A45" s="19">
        <v>1</v>
      </c>
      <c r="B45" s="19"/>
      <c r="C45" s="40"/>
      <c r="D45" s="41"/>
      <c r="E45" s="70"/>
      <c r="F45" s="43"/>
      <c r="G45" s="43"/>
      <c r="H45" s="55"/>
      <c r="I45" s="55"/>
      <c r="J45" s="360"/>
      <c r="K45" s="57"/>
      <c r="L45" s="46"/>
      <c r="M45" s="96"/>
      <c r="N45" s="48"/>
      <c r="O45" s="96"/>
      <c r="P45" s="43"/>
      <c r="Q45" s="43"/>
      <c r="R45" s="92">
        <v>0</v>
      </c>
      <c r="S45" s="92">
        <v>0</v>
      </c>
      <c r="T45" s="92">
        <v>0</v>
      </c>
      <c r="U45" s="13">
        <f>SUM(R45:T45)</f>
        <v>0</v>
      </c>
      <c r="V45" s="92">
        <v>0</v>
      </c>
      <c r="W45" s="92">
        <v>0</v>
      </c>
      <c r="X45" s="92">
        <v>0</v>
      </c>
      <c r="Y45" s="13">
        <f>SUM(V45:X45)</f>
        <v>0</v>
      </c>
      <c r="Z45" s="92">
        <v>0</v>
      </c>
      <c r="AA45" s="92">
        <v>0</v>
      </c>
      <c r="AB45" s="92">
        <v>0</v>
      </c>
      <c r="AC45" s="13">
        <f>SUM(Z45:AB45)</f>
        <v>0</v>
      </c>
      <c r="AD45" s="92">
        <v>0</v>
      </c>
      <c r="AE45" s="92">
        <v>0</v>
      </c>
      <c r="AF45" s="92">
        <v>0</v>
      </c>
      <c r="AG45" s="13">
        <f>SUM(AD45:AF45)</f>
        <v>0</v>
      </c>
      <c r="AH45" s="13">
        <f>SUM(U45,Y45,AC45,AG45)</f>
        <v>0</v>
      </c>
      <c r="AI45" s="26">
        <f>IF(ISERROR(AH45/J45),0,AH45/J45)</f>
        <v>0</v>
      </c>
      <c r="AJ45" s="27">
        <f>IF(ISERROR(AH45/$AH$71),"-",AH45/$AH$71)</f>
        <v>0</v>
      </c>
    </row>
    <row r="46" spans="1:36" ht="12.75" hidden="1" customHeight="1" outlineLevel="1" x14ac:dyDescent="0.25">
      <c r="A46" s="19">
        <v>2</v>
      </c>
      <c r="B46" s="19"/>
      <c r="C46" s="64"/>
      <c r="D46" s="29"/>
      <c r="E46" s="64"/>
      <c r="F46" s="64"/>
      <c r="G46" s="64"/>
      <c r="H46" s="29"/>
      <c r="I46" s="29"/>
      <c r="J46" s="360"/>
      <c r="K46" s="57"/>
      <c r="L46" s="64"/>
      <c r="M46" s="92"/>
      <c r="N46" s="92"/>
      <c r="O46" s="92"/>
      <c r="P46" s="64"/>
      <c r="Q46" s="64"/>
      <c r="R46" s="92"/>
      <c r="S46" s="92"/>
      <c r="T46" s="92"/>
      <c r="U46" s="13">
        <f>SUM(R46:T46)</f>
        <v>0</v>
      </c>
      <c r="V46" s="92"/>
      <c r="W46" s="92"/>
      <c r="X46" s="92"/>
      <c r="Y46" s="13">
        <f>SUM(V46:X46)</f>
        <v>0</v>
      </c>
      <c r="Z46" s="92"/>
      <c r="AA46" s="92"/>
      <c r="AB46" s="92"/>
      <c r="AC46" s="13">
        <f>SUM(Z46:AB46)</f>
        <v>0</v>
      </c>
      <c r="AD46" s="92"/>
      <c r="AE46" s="92"/>
      <c r="AF46" s="92"/>
      <c r="AG46" s="13">
        <f>SUM(AD46:AF46)</f>
        <v>0</v>
      </c>
      <c r="AH46" s="13">
        <f>SUM(U46,Y46,AC46,AG46)</f>
        <v>0</v>
      </c>
      <c r="AI46" s="26">
        <f>IF(ISERROR(AH46/J46),0,AH46/J46)</f>
        <v>0</v>
      </c>
      <c r="AJ46" s="27">
        <f>IF(ISERROR(AH46/$AH$71),"-",AH46/$AH$71)</f>
        <v>0</v>
      </c>
    </row>
    <row r="47" spans="1:36" s="37" customFormat="1" ht="12.75" customHeight="1" collapsed="1" x14ac:dyDescent="0.25">
      <c r="A47" s="356" t="s">
        <v>65</v>
      </c>
      <c r="B47" s="356"/>
      <c r="C47" s="356"/>
      <c r="D47" s="356"/>
      <c r="E47" s="356"/>
      <c r="F47" s="356"/>
      <c r="G47" s="356"/>
      <c r="H47" s="356"/>
      <c r="I47" s="356"/>
      <c r="J47" s="33">
        <f>SUM(J45:J46)</f>
        <v>0</v>
      </c>
      <c r="K47" s="33">
        <f>SUM(K45:K46)</f>
        <v>0</v>
      </c>
      <c r="L47" s="65"/>
      <c r="M47" s="33">
        <f>SUM(M45:M46)</f>
        <v>0</v>
      </c>
      <c r="N47" s="33">
        <f>SUM(N45:N46)</f>
        <v>0</v>
      </c>
      <c r="O47" s="33">
        <f>SUM(O45:O46)</f>
        <v>0</v>
      </c>
      <c r="P47" s="93"/>
      <c r="Q47" s="94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</row>
    <row r="48" spans="1:36" ht="12.75" customHeight="1" x14ac:dyDescent="0.25">
      <c r="A48" s="358" t="s">
        <v>66</v>
      </c>
      <c r="B48" s="358"/>
      <c r="C48" s="358"/>
      <c r="D48" s="358"/>
      <c r="E48" s="358"/>
      <c r="F48" s="9"/>
      <c r="G48" s="10"/>
      <c r="H48" s="11"/>
      <c r="I48" s="11"/>
      <c r="J48" s="360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36" hidden="1" outlineLevel="1" x14ac:dyDescent="0.25">
      <c r="A49" s="19">
        <v>1</v>
      </c>
      <c r="B49" s="46"/>
      <c r="C49" s="46"/>
      <c r="D49" s="44"/>
      <c r="E49" s="59"/>
      <c r="F49" s="59"/>
      <c r="G49" s="10"/>
      <c r="H49" s="55"/>
      <c r="I49" s="55"/>
      <c r="J49" s="360"/>
      <c r="K49" s="13"/>
      <c r="L49" s="55"/>
      <c r="M49" s="62"/>
      <c r="N49" s="62"/>
      <c r="O49" s="10"/>
      <c r="P49" s="10"/>
      <c r="Q49" s="10"/>
      <c r="R49" s="63"/>
      <c r="S49" s="63"/>
      <c r="T49" s="63"/>
      <c r="U49" s="13">
        <f>SUM(R49:T49)</f>
        <v>0</v>
      </c>
      <c r="V49" s="92"/>
      <c r="W49" s="92"/>
      <c r="X49" s="92"/>
      <c r="Y49" s="13">
        <f>SUM(V49:X49)</f>
        <v>0</v>
      </c>
      <c r="Z49" s="92"/>
      <c r="AA49" s="92"/>
      <c r="AB49" s="92"/>
      <c r="AC49" s="13">
        <f>SUM(Z49:AB49)</f>
        <v>0</v>
      </c>
      <c r="AD49" s="92"/>
      <c r="AE49" s="92"/>
      <c r="AF49" s="92"/>
      <c r="AG49" s="13">
        <f>SUM(AD49:AF49)</f>
        <v>0</v>
      </c>
      <c r="AH49" s="13">
        <f>SUM(U49,Y49,AC49,AG49)</f>
        <v>0</v>
      </c>
      <c r="AI49" s="26">
        <f>IF(ISERROR(AH49/J49),0,AH49/J49)</f>
        <v>0</v>
      </c>
      <c r="AJ49" s="27">
        <f>IF(ISERROR(AH49/$AH$71),"-",AH49/$AH$71)</f>
        <v>0</v>
      </c>
    </row>
    <row r="50" spans="1:3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360"/>
      <c r="K50" s="91"/>
      <c r="L50" s="64"/>
      <c r="M50" s="92"/>
      <c r="N50" s="92"/>
      <c r="O50" s="92"/>
      <c r="P50" s="64"/>
      <c r="Q50" s="64"/>
      <c r="R50" s="92"/>
      <c r="S50" s="92"/>
      <c r="T50" s="92"/>
      <c r="U50" s="13">
        <f>SUM(R50:T50)</f>
        <v>0</v>
      </c>
      <c r="V50" s="92"/>
      <c r="W50" s="92"/>
      <c r="X50" s="92"/>
      <c r="Y50" s="13">
        <f>SUM(V50:X50)</f>
        <v>0</v>
      </c>
      <c r="Z50" s="92"/>
      <c r="AA50" s="92"/>
      <c r="AB50" s="92"/>
      <c r="AC50" s="13">
        <f>SUM(Z50:AB50)</f>
        <v>0</v>
      </c>
      <c r="AD50" s="92"/>
      <c r="AE50" s="92"/>
      <c r="AF50" s="92"/>
      <c r="AG50" s="13">
        <f>SUM(AD50:AF50)</f>
        <v>0</v>
      </c>
      <c r="AH50" s="13">
        <f>SUM(U50,Y50,AC50,AG50)</f>
        <v>0</v>
      </c>
      <c r="AI50" s="26">
        <f>IF(ISERROR(AH50/J50),0,AH50/J50)</f>
        <v>0</v>
      </c>
      <c r="AJ50" s="27">
        <f>IF(ISERROR(AH50/$AH$71),"-",AH50/$AH$71)</f>
        <v>0</v>
      </c>
    </row>
    <row r="51" spans="1:36" s="37" customFormat="1" ht="12.75" customHeight="1" collapsed="1" x14ac:dyDescent="0.25">
      <c r="A51" s="356" t="s">
        <v>67</v>
      </c>
      <c r="B51" s="356"/>
      <c r="C51" s="356"/>
      <c r="D51" s="356"/>
      <c r="E51" s="356"/>
      <c r="F51" s="356"/>
      <c r="G51" s="356"/>
      <c r="H51" s="356"/>
      <c r="I51" s="356"/>
      <c r="J51" s="33">
        <f>J49</f>
        <v>0</v>
      </c>
      <c r="K51" s="33">
        <v>0</v>
      </c>
      <c r="L51" s="65"/>
      <c r="M51" s="33">
        <f>SUM(M49:M50)</f>
        <v>0</v>
      </c>
      <c r="N51" s="33">
        <f>SUM(N49:N50)</f>
        <v>0</v>
      </c>
      <c r="O51" s="33">
        <f>SUM(O49:O50)</f>
        <v>0</v>
      </c>
      <c r="P51" s="93"/>
      <c r="Q51" s="94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</row>
    <row r="52" spans="1:36" ht="12.75" customHeight="1" x14ac:dyDescent="0.25">
      <c r="A52" s="358" t="s">
        <v>68</v>
      </c>
      <c r="B52" s="358"/>
      <c r="C52" s="358"/>
      <c r="D52" s="358"/>
      <c r="E52" s="358"/>
      <c r="F52" s="9"/>
      <c r="G52" s="10"/>
      <c r="H52" s="11"/>
      <c r="I52" s="11"/>
      <c r="J52" s="360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36" ht="12.75" hidden="1" customHeight="1" outlineLevel="1" x14ac:dyDescent="0.25">
      <c r="A53" s="19">
        <v>1</v>
      </c>
      <c r="B53" s="19"/>
      <c r="C53" s="64"/>
      <c r="D53" s="29"/>
      <c r="E53" s="64"/>
      <c r="F53" s="64"/>
      <c r="G53" s="64"/>
      <c r="H53" s="29"/>
      <c r="I53" s="29"/>
      <c r="J53" s="360"/>
      <c r="K53" s="91"/>
      <c r="L53" s="64"/>
      <c r="M53" s="92"/>
      <c r="N53" s="92"/>
      <c r="O53" s="92"/>
      <c r="P53" s="64"/>
      <c r="Q53" s="64"/>
      <c r="R53" s="92"/>
      <c r="S53" s="92"/>
      <c r="T53" s="92"/>
      <c r="U53" s="13">
        <f>SUM(R53:T53)</f>
        <v>0</v>
      </c>
      <c r="V53" s="92"/>
      <c r="W53" s="92"/>
      <c r="X53" s="92"/>
      <c r="Y53" s="13">
        <f>SUM(V53:X53)</f>
        <v>0</v>
      </c>
      <c r="Z53" s="92"/>
      <c r="AA53" s="92"/>
      <c r="AB53" s="92"/>
      <c r="AC53" s="13">
        <f>SUM(Z53:AB53)</f>
        <v>0</v>
      </c>
      <c r="AD53" s="92"/>
      <c r="AE53" s="92"/>
      <c r="AF53" s="92"/>
      <c r="AG53" s="13">
        <f>SUM(AD53:AF53)</f>
        <v>0</v>
      </c>
      <c r="AH53" s="13">
        <f>SUM(U53,Y53,AC53,AG53)</f>
        <v>0</v>
      </c>
      <c r="AI53" s="26">
        <f>IF(ISERROR(AH53/J53),0,AH53/J53)</f>
        <v>0</v>
      </c>
      <c r="AJ53" s="27">
        <f>IF(ISERROR(AH53/$AH$71),"-",AH53/$AH$71)</f>
        <v>0</v>
      </c>
    </row>
    <row r="54" spans="1:36" ht="12.75" hidden="1" customHeight="1" outlineLevel="1" x14ac:dyDescent="0.25">
      <c r="A54" s="19">
        <v>2</v>
      </c>
      <c r="B54" s="19"/>
      <c r="C54" s="64"/>
      <c r="D54" s="29"/>
      <c r="E54" s="64"/>
      <c r="F54" s="64"/>
      <c r="G54" s="64"/>
      <c r="H54" s="29"/>
      <c r="I54" s="29"/>
      <c r="J54" s="360"/>
      <c r="K54" s="91"/>
      <c r="L54" s="64"/>
      <c r="M54" s="92"/>
      <c r="N54" s="92"/>
      <c r="O54" s="92"/>
      <c r="P54" s="64"/>
      <c r="Q54" s="64"/>
      <c r="R54" s="92"/>
      <c r="S54" s="92"/>
      <c r="T54" s="92"/>
      <c r="U54" s="13">
        <f>SUM(R54:T54)</f>
        <v>0</v>
      </c>
      <c r="V54" s="92"/>
      <c r="W54" s="92"/>
      <c r="X54" s="92"/>
      <c r="Y54" s="13">
        <f>SUM(V54:X54)</f>
        <v>0</v>
      </c>
      <c r="Z54" s="92"/>
      <c r="AA54" s="92"/>
      <c r="AB54" s="92"/>
      <c r="AC54" s="13">
        <f>SUM(Z54:AB54)</f>
        <v>0</v>
      </c>
      <c r="AD54" s="92"/>
      <c r="AE54" s="92"/>
      <c r="AF54" s="92"/>
      <c r="AG54" s="13">
        <f>SUM(AD54:AF54)</f>
        <v>0</v>
      </c>
      <c r="AH54" s="13">
        <f>SUM(U54,Y54,AC54,AG54)</f>
        <v>0</v>
      </c>
      <c r="AI54" s="26">
        <f>IF(ISERROR(AH54/J54),0,AH54/J54)</f>
        <v>0</v>
      </c>
      <c r="AJ54" s="27">
        <f>IF(ISERROR(AH54/$AH$71),"-",AH54/$AH$71)</f>
        <v>0</v>
      </c>
    </row>
    <row r="55" spans="1:36" s="37" customFormat="1" ht="12.75" customHeight="1" collapsed="1" x14ac:dyDescent="0.25">
      <c r="A55" s="356" t="s">
        <v>69</v>
      </c>
      <c r="B55" s="356"/>
      <c r="C55" s="356"/>
      <c r="D55" s="356"/>
      <c r="E55" s="356"/>
      <c r="F55" s="356"/>
      <c r="G55" s="356"/>
      <c r="H55" s="356"/>
      <c r="I55" s="356"/>
      <c r="J55" s="33">
        <f>SUM(J53:J54)</f>
        <v>0</v>
      </c>
      <c r="K55" s="33">
        <f>SUM(K53:K54)</f>
        <v>0</v>
      </c>
      <c r="L55" s="65"/>
      <c r="M55" s="33">
        <f>SUM(M53:M54)</f>
        <v>0</v>
      </c>
      <c r="N55" s="33">
        <f>SUM(N53:N54)</f>
        <v>0</v>
      </c>
      <c r="O55" s="33">
        <f>SUM(O53:O54)</f>
        <v>0</v>
      </c>
      <c r="P55" s="93"/>
      <c r="Q55" s="94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</row>
    <row r="56" spans="1:36" ht="12.75" customHeight="1" x14ac:dyDescent="0.25">
      <c r="A56" s="358" t="s">
        <v>70</v>
      </c>
      <c r="B56" s="358"/>
      <c r="C56" s="358"/>
      <c r="D56" s="358"/>
      <c r="E56" s="358"/>
      <c r="F56" s="9"/>
      <c r="G56" s="10"/>
      <c r="H56" s="11"/>
      <c r="I56" s="11"/>
      <c r="J56" s="360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36" ht="12.75" hidden="1" customHeight="1" outlineLevel="1" x14ac:dyDescent="0.25">
      <c r="A57" s="19">
        <v>1</v>
      </c>
      <c r="B57" s="19"/>
      <c r="C57" s="64"/>
      <c r="D57" s="29"/>
      <c r="E57" s="64"/>
      <c r="F57" s="64"/>
      <c r="G57" s="64"/>
      <c r="H57" s="29"/>
      <c r="I57" s="29"/>
      <c r="J57" s="360"/>
      <c r="K57" s="91"/>
      <c r="L57" s="64"/>
      <c r="M57" s="92"/>
      <c r="N57" s="92"/>
      <c r="O57" s="92"/>
      <c r="P57" s="64"/>
      <c r="Q57" s="64"/>
      <c r="R57" s="92"/>
      <c r="S57" s="92"/>
      <c r="T57" s="92"/>
      <c r="U57" s="13">
        <f>SUM(R57:T57)</f>
        <v>0</v>
      </c>
      <c r="V57" s="92"/>
      <c r="W57" s="92"/>
      <c r="X57" s="92"/>
      <c r="Y57" s="13">
        <f>SUM(V57:X57)</f>
        <v>0</v>
      </c>
      <c r="Z57" s="92"/>
      <c r="AA57" s="92"/>
      <c r="AB57" s="92"/>
      <c r="AC57" s="13">
        <f>SUM(Z57:AB57)</f>
        <v>0</v>
      </c>
      <c r="AD57" s="92"/>
      <c r="AE57" s="92"/>
      <c r="AF57" s="92"/>
      <c r="AG57" s="13">
        <f>SUM(AD57:AF57)</f>
        <v>0</v>
      </c>
      <c r="AH57" s="13">
        <f>SUM(U57,Y57,AC57,AG57)</f>
        <v>0</v>
      </c>
      <c r="AI57" s="26">
        <f>IF(ISERROR(AH57/J57),0,AH57/J57)</f>
        <v>0</v>
      </c>
      <c r="AJ57" s="27">
        <f>IF(ISERROR(AH57/$AH$71),"-",AH57/$AH$71)</f>
        <v>0</v>
      </c>
    </row>
    <row r="58" spans="1:36" ht="12.75" hidden="1" customHeight="1" outlineLevel="1" x14ac:dyDescent="0.25">
      <c r="A58" s="19">
        <v>2</v>
      </c>
      <c r="B58" s="19"/>
      <c r="C58" s="64"/>
      <c r="D58" s="29"/>
      <c r="E58" s="64"/>
      <c r="F58" s="64"/>
      <c r="G58" s="64"/>
      <c r="H58" s="29"/>
      <c r="I58" s="29"/>
      <c r="J58" s="360"/>
      <c r="K58" s="91"/>
      <c r="L58" s="64"/>
      <c r="M58" s="92"/>
      <c r="N58" s="92"/>
      <c r="O58" s="92"/>
      <c r="P58" s="64"/>
      <c r="Q58" s="64"/>
      <c r="R58" s="92"/>
      <c r="S58" s="92"/>
      <c r="T58" s="92"/>
      <c r="U58" s="13">
        <f>SUM(R58:T58)</f>
        <v>0</v>
      </c>
      <c r="V58" s="92"/>
      <c r="W58" s="92"/>
      <c r="X58" s="92"/>
      <c r="Y58" s="13">
        <f>SUM(V58:X58)</f>
        <v>0</v>
      </c>
      <c r="Z58" s="92"/>
      <c r="AA58" s="92"/>
      <c r="AB58" s="92"/>
      <c r="AC58" s="13">
        <f>SUM(Z58:AB58)</f>
        <v>0</v>
      </c>
      <c r="AD58" s="92"/>
      <c r="AE58" s="92"/>
      <c r="AF58" s="92"/>
      <c r="AG58" s="13">
        <f>SUM(AD58:AF58)</f>
        <v>0</v>
      </c>
      <c r="AH58" s="13">
        <f>SUM(U58,Y58,AC58,AG58)</f>
        <v>0</v>
      </c>
      <c r="AI58" s="26">
        <f>IF(ISERROR(AH58/J58),0,AH58/J58)</f>
        <v>0</v>
      </c>
      <c r="AJ58" s="27">
        <f>IF(ISERROR(AH58/$AH$71),"-",AH58/$AH$71)</f>
        <v>0</v>
      </c>
    </row>
    <row r="59" spans="1:36" s="37" customFormat="1" ht="12.75" customHeight="1" collapsed="1" x14ac:dyDescent="0.25">
      <c r="A59" s="356" t="s">
        <v>71</v>
      </c>
      <c r="B59" s="356"/>
      <c r="C59" s="356"/>
      <c r="D59" s="356"/>
      <c r="E59" s="356"/>
      <c r="F59" s="356"/>
      <c r="G59" s="356"/>
      <c r="H59" s="356"/>
      <c r="I59" s="356"/>
      <c r="J59" s="33">
        <f>SUM(J57:J58)</f>
        <v>0</v>
      </c>
      <c r="K59" s="33">
        <f>SUM(K57:K58)</f>
        <v>0</v>
      </c>
      <c r="L59" s="65"/>
      <c r="M59" s="33">
        <f>SUM(M57:M58)</f>
        <v>0</v>
      </c>
      <c r="N59" s="33">
        <f>SUM(N57:N58)</f>
        <v>0</v>
      </c>
      <c r="O59" s="33">
        <f>SUM(O57:O58)</f>
        <v>0</v>
      </c>
      <c r="P59" s="93"/>
      <c r="Q59" s="94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</row>
    <row r="60" spans="1:36" ht="12.75" customHeight="1" x14ac:dyDescent="0.25">
      <c r="A60" s="358" t="s">
        <v>72</v>
      </c>
      <c r="B60" s="358"/>
      <c r="C60" s="358"/>
      <c r="D60" s="358"/>
      <c r="E60" s="358"/>
      <c r="F60" s="9"/>
      <c r="G60" s="10"/>
      <c r="H60" s="11"/>
      <c r="I60" s="11"/>
      <c r="J60" s="360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36" ht="12.75" hidden="1" customHeight="1" outlineLevel="1" x14ac:dyDescent="0.25">
      <c r="A61" s="19">
        <v>1</v>
      </c>
      <c r="B61" s="19"/>
      <c r="C61" s="64"/>
      <c r="D61" s="29"/>
      <c r="E61" s="64"/>
      <c r="F61" s="64"/>
      <c r="G61" s="64"/>
      <c r="H61" s="29"/>
      <c r="I61" s="29"/>
      <c r="J61" s="360"/>
      <c r="K61" s="91"/>
      <c r="L61" s="64"/>
      <c r="M61" s="92"/>
      <c r="N61" s="92"/>
      <c r="O61" s="92"/>
      <c r="P61" s="64"/>
      <c r="Q61" s="64"/>
      <c r="R61" s="92"/>
      <c r="S61" s="92"/>
      <c r="T61" s="92"/>
      <c r="U61" s="13">
        <f>SUM(R61:T61)</f>
        <v>0</v>
      </c>
      <c r="V61" s="92"/>
      <c r="W61" s="92"/>
      <c r="X61" s="92"/>
      <c r="Y61" s="13">
        <f>SUM(V61:X61)</f>
        <v>0</v>
      </c>
      <c r="Z61" s="92"/>
      <c r="AA61" s="92"/>
      <c r="AB61" s="92"/>
      <c r="AC61" s="13">
        <f>SUM(Z61:AB61)</f>
        <v>0</v>
      </c>
      <c r="AD61" s="92"/>
      <c r="AE61" s="92"/>
      <c r="AF61" s="92"/>
      <c r="AG61" s="13">
        <f>SUM(AD61:AF61)</f>
        <v>0</v>
      </c>
      <c r="AH61" s="13">
        <f>SUM(U61,Y61,AC61,AG61)</f>
        <v>0</v>
      </c>
      <c r="AI61" s="26">
        <f>IF(ISERROR(AH61/J61),0,AH61/J61)</f>
        <v>0</v>
      </c>
      <c r="AJ61" s="27">
        <f>IF(ISERROR(AH61/$AH$71),"-",AH61/$AH$71)</f>
        <v>0</v>
      </c>
    </row>
    <row r="62" spans="1:36" ht="12.75" hidden="1" customHeight="1" outlineLevel="1" x14ac:dyDescent="0.25">
      <c r="A62" s="19">
        <v>2</v>
      </c>
      <c r="B62" s="19"/>
      <c r="C62" s="64"/>
      <c r="D62" s="29"/>
      <c r="E62" s="64"/>
      <c r="F62" s="64"/>
      <c r="G62" s="64"/>
      <c r="H62" s="29"/>
      <c r="I62" s="29"/>
      <c r="J62" s="360"/>
      <c r="K62" s="91"/>
      <c r="L62" s="64"/>
      <c r="M62" s="92"/>
      <c r="N62" s="92"/>
      <c r="O62" s="92"/>
      <c r="P62" s="64"/>
      <c r="Q62" s="64"/>
      <c r="R62" s="92"/>
      <c r="S62" s="92"/>
      <c r="T62" s="92"/>
      <c r="U62" s="13">
        <f>SUM(R62:T62)</f>
        <v>0</v>
      </c>
      <c r="V62" s="92"/>
      <c r="W62" s="92"/>
      <c r="X62" s="92"/>
      <c r="Y62" s="13">
        <f>SUM(V62:X62)</f>
        <v>0</v>
      </c>
      <c r="Z62" s="92"/>
      <c r="AA62" s="92"/>
      <c r="AB62" s="92"/>
      <c r="AC62" s="13">
        <f>SUM(Z62:AB62)</f>
        <v>0</v>
      </c>
      <c r="AD62" s="92"/>
      <c r="AE62" s="92"/>
      <c r="AF62" s="92"/>
      <c r="AG62" s="13">
        <f>SUM(AD62:AF62)</f>
        <v>0</v>
      </c>
      <c r="AH62" s="13">
        <f>SUM(U62,Y62,AC62,AG62)</f>
        <v>0</v>
      </c>
      <c r="AI62" s="26">
        <f>IF(ISERROR(AH62/J62),0,AH62/J62)</f>
        <v>0</v>
      </c>
      <c r="AJ62" s="27">
        <f>IF(ISERROR(AH62/$AH$71),"-",AH62/$AH$71)</f>
        <v>0</v>
      </c>
    </row>
    <row r="63" spans="1:36" s="37" customFormat="1" ht="12.75" customHeight="1" collapsed="1" x14ac:dyDescent="0.25">
      <c r="A63" s="356" t="s">
        <v>73</v>
      </c>
      <c r="B63" s="356"/>
      <c r="C63" s="356"/>
      <c r="D63" s="356"/>
      <c r="E63" s="356"/>
      <c r="F63" s="356"/>
      <c r="G63" s="356"/>
      <c r="H63" s="356"/>
      <c r="I63" s="356"/>
      <c r="J63" s="33">
        <f>SUM(J61:J62)</f>
        <v>0</v>
      </c>
      <c r="K63" s="33">
        <f>SUM(K61:K62)</f>
        <v>0</v>
      </c>
      <c r="L63" s="65"/>
      <c r="M63" s="33">
        <f>SUM(M61:M62)</f>
        <v>0</v>
      </c>
      <c r="N63" s="33">
        <f>SUM(N61:N62)</f>
        <v>0</v>
      </c>
      <c r="O63" s="33">
        <f>SUM(O61:O62)</f>
        <v>0</v>
      </c>
      <c r="P63" s="93"/>
      <c r="Q63" s="94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</row>
    <row r="64" spans="1:36" ht="12.75" customHeight="1" x14ac:dyDescent="0.25">
      <c r="A64" s="358" t="s">
        <v>74</v>
      </c>
      <c r="B64" s="358"/>
      <c r="C64" s="358"/>
      <c r="D64" s="358"/>
      <c r="E64" s="358"/>
      <c r="F64" s="9"/>
      <c r="G64" s="10"/>
      <c r="H64" s="11"/>
      <c r="I64" s="11"/>
      <c r="J64" s="360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36" ht="12.75" hidden="1" customHeight="1" outlineLevel="1" x14ac:dyDescent="0.25">
      <c r="A65" s="19">
        <v>1</v>
      </c>
      <c r="B65" s="19"/>
      <c r="C65" s="64"/>
      <c r="D65" s="29"/>
      <c r="E65" s="64"/>
      <c r="F65" s="64"/>
      <c r="G65" s="64"/>
      <c r="H65" s="29"/>
      <c r="I65" s="29"/>
      <c r="J65" s="360"/>
      <c r="K65" s="91"/>
      <c r="L65" s="64"/>
      <c r="M65" s="92"/>
      <c r="N65" s="92"/>
      <c r="O65" s="92"/>
      <c r="P65" s="64"/>
      <c r="Q65" s="64"/>
      <c r="R65" s="92"/>
      <c r="S65" s="92"/>
      <c r="T65" s="92"/>
      <c r="U65" s="13">
        <f>SUM(R65:T65)</f>
        <v>0</v>
      </c>
      <c r="V65" s="92"/>
      <c r="W65" s="92"/>
      <c r="X65" s="92"/>
      <c r="Y65" s="13">
        <f>SUM(V65:X65)</f>
        <v>0</v>
      </c>
      <c r="Z65" s="92"/>
      <c r="AA65" s="92"/>
      <c r="AB65" s="92"/>
      <c r="AC65" s="13">
        <f>SUM(Z65:AB65)</f>
        <v>0</v>
      </c>
      <c r="AD65" s="92"/>
      <c r="AE65" s="92"/>
      <c r="AF65" s="92"/>
      <c r="AG65" s="13">
        <f>SUM(AD65:AF65)</f>
        <v>0</v>
      </c>
      <c r="AH65" s="13">
        <f>SUM(U65,Y65,AC65,AG65)</f>
        <v>0</v>
      </c>
      <c r="AI65" s="26">
        <f>IF(ISERROR(AH65/J65),0,AH65/J65)</f>
        <v>0</v>
      </c>
      <c r="AJ65" s="27">
        <f>IF(ISERROR(AH65/$AH$71),"-",AH65/$AH$71)</f>
        <v>0</v>
      </c>
    </row>
    <row r="66" spans="1:36" ht="12.75" hidden="1" customHeight="1" outlineLevel="1" x14ac:dyDescent="0.25">
      <c r="A66" s="19">
        <v>2</v>
      </c>
      <c r="B66" s="19"/>
      <c r="C66" s="64"/>
      <c r="D66" s="29"/>
      <c r="E66" s="64"/>
      <c r="F66" s="64"/>
      <c r="G66" s="64"/>
      <c r="H66" s="29"/>
      <c r="I66" s="29"/>
      <c r="J66" s="360"/>
      <c r="K66" s="91"/>
      <c r="L66" s="64"/>
      <c r="M66" s="92"/>
      <c r="N66" s="92"/>
      <c r="O66" s="92"/>
      <c r="P66" s="64"/>
      <c r="Q66" s="64"/>
      <c r="R66" s="92"/>
      <c r="S66" s="92"/>
      <c r="T66" s="92"/>
      <c r="U66" s="13">
        <f>SUM(R66:T66)</f>
        <v>0</v>
      </c>
      <c r="V66" s="92"/>
      <c r="W66" s="92"/>
      <c r="X66" s="92"/>
      <c r="Y66" s="13">
        <f>SUM(V66:X66)</f>
        <v>0</v>
      </c>
      <c r="Z66" s="92"/>
      <c r="AA66" s="92"/>
      <c r="AB66" s="92"/>
      <c r="AC66" s="13">
        <f>SUM(Z66:AB66)</f>
        <v>0</v>
      </c>
      <c r="AD66" s="92"/>
      <c r="AE66" s="92"/>
      <c r="AF66" s="92"/>
      <c r="AG66" s="13">
        <f>SUM(AD66:AF66)</f>
        <v>0</v>
      </c>
      <c r="AH66" s="13">
        <f>SUM(U66,Y66,AC66,AG66)</f>
        <v>0</v>
      </c>
      <c r="AI66" s="26">
        <f>IF(ISERROR(AH66/J66),0,AH66/J66)</f>
        <v>0</v>
      </c>
      <c r="AJ66" s="27">
        <f>IF(ISERROR(AH66/$AH$71),"-",AH66/$AH$71)</f>
        <v>0</v>
      </c>
    </row>
    <row r="67" spans="1:36" s="37" customFormat="1" ht="12.75" customHeight="1" collapsed="1" x14ac:dyDescent="0.25">
      <c r="A67" s="356" t="s">
        <v>75</v>
      </c>
      <c r="B67" s="356"/>
      <c r="C67" s="356"/>
      <c r="D67" s="356"/>
      <c r="E67" s="356"/>
      <c r="F67" s="356"/>
      <c r="G67" s="356"/>
      <c r="H67" s="356"/>
      <c r="I67" s="356"/>
      <c r="J67" s="33">
        <f>SUM(J65:J66)</f>
        <v>0</v>
      </c>
      <c r="K67" s="33">
        <f>SUM(K65:K66)</f>
        <v>0</v>
      </c>
      <c r="L67" s="65"/>
      <c r="M67" s="33">
        <f>SUM(M65:M66)</f>
        <v>0</v>
      </c>
      <c r="N67" s="33">
        <f>SUM(N65:N66)</f>
        <v>0</v>
      </c>
      <c r="O67" s="33">
        <f>SUM(O65:O66)</f>
        <v>0</v>
      </c>
      <c r="P67" s="93"/>
      <c r="Q67" s="94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</row>
    <row r="68" spans="1:36" ht="12.75" customHeight="1" x14ac:dyDescent="0.25">
      <c r="A68" s="358" t="s">
        <v>76</v>
      </c>
      <c r="B68" s="358"/>
      <c r="C68" s="358"/>
      <c r="D68" s="358"/>
      <c r="E68" s="358"/>
      <c r="F68" s="9"/>
      <c r="G68" s="10"/>
      <c r="H68" s="11"/>
      <c r="I68" s="11"/>
      <c r="J68" s="360">
        <v>1979112000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36" ht="24.95" customHeight="1" outlineLevel="1" x14ac:dyDescent="0.25">
      <c r="A69" s="19">
        <v>1</v>
      </c>
      <c r="B69" s="19"/>
      <c r="C69" s="50" t="s">
        <v>77</v>
      </c>
      <c r="D69" s="51">
        <v>45419</v>
      </c>
      <c r="E69" s="70" t="s">
        <v>78</v>
      </c>
      <c r="F69" s="70" t="s">
        <v>79</v>
      </c>
      <c r="G69" s="71" t="s">
        <v>80</v>
      </c>
      <c r="H69" s="53">
        <v>45292</v>
      </c>
      <c r="I69" s="55">
        <v>45657</v>
      </c>
      <c r="J69" s="360"/>
      <c r="K69" s="98">
        <v>1979112000</v>
      </c>
      <c r="L69" s="59" t="s">
        <v>81</v>
      </c>
      <c r="M69" s="96"/>
      <c r="N69" s="73"/>
      <c r="O69" s="96"/>
      <c r="P69" s="99"/>
      <c r="Q69" s="99"/>
      <c r="R69" s="92"/>
      <c r="S69" s="92"/>
      <c r="T69" s="92"/>
      <c r="U69" s="13">
        <f>SUM(R69:T69)</f>
        <v>0</v>
      </c>
      <c r="V69" s="92"/>
      <c r="W69" s="92">
        <v>989556000</v>
      </c>
      <c r="X69" s="92"/>
      <c r="Y69" s="13">
        <f>SUM(V69:X69)</f>
        <v>989556000</v>
      </c>
      <c r="Z69" s="92"/>
      <c r="AA69" s="92"/>
      <c r="AB69" s="92">
        <v>989556000</v>
      </c>
      <c r="AC69" s="13">
        <f>SUM(Z69:AB69)</f>
        <v>989556000</v>
      </c>
      <c r="AD69" s="92"/>
      <c r="AE69" s="92">
        <v>0</v>
      </c>
      <c r="AF69" s="92">
        <v>0</v>
      </c>
      <c r="AG69" s="13">
        <f>SUM(AD69:AF69)</f>
        <v>0</v>
      </c>
      <c r="AH69" s="13">
        <f>SUM(U69,Y69,AC69,AG69)</f>
        <v>1979112000</v>
      </c>
      <c r="AI69" s="26">
        <f>IF(ISERROR(AH69/J68),0,AH69/J68)</f>
        <v>1</v>
      </c>
      <c r="AJ69" s="27">
        <f>IF(ISERROR(AH69/$AH$71),"-",AH69/$AH$71)</f>
        <v>1</v>
      </c>
    </row>
    <row r="70" spans="1:36" s="37" customFormat="1" ht="12.75" customHeight="1" x14ac:dyDescent="0.25">
      <c r="A70" s="358" t="s">
        <v>82</v>
      </c>
      <c r="B70" s="358"/>
      <c r="C70" s="358"/>
      <c r="D70" s="358"/>
      <c r="E70" s="358"/>
      <c r="F70" s="358"/>
      <c r="G70" s="358"/>
      <c r="H70" s="358"/>
      <c r="I70" s="358"/>
      <c r="J70" s="75">
        <f>J68</f>
        <v>1979112000</v>
      </c>
      <c r="K70" s="75">
        <f>SUM(K69:K69)</f>
        <v>1979112000</v>
      </c>
      <c r="L70" s="100"/>
      <c r="M70" s="75">
        <f>SUM(M69:M69)</f>
        <v>0</v>
      </c>
      <c r="N70" s="75">
        <f>SUM(N69:N69)</f>
        <v>0</v>
      </c>
      <c r="O70" s="75">
        <f>SUM(O69:O69)</f>
        <v>0</v>
      </c>
      <c r="P70" s="101"/>
      <c r="Q70" s="95"/>
      <c r="R70" s="75">
        <f t="shared" ref="R70:AH70" si="15">SUM(R69:R69)</f>
        <v>0</v>
      </c>
      <c r="S70" s="75">
        <f t="shared" si="15"/>
        <v>0</v>
      </c>
      <c r="T70" s="75">
        <f t="shared" si="15"/>
        <v>0</v>
      </c>
      <c r="U70" s="75">
        <f t="shared" si="15"/>
        <v>0</v>
      </c>
      <c r="V70" s="75">
        <f t="shared" si="15"/>
        <v>0</v>
      </c>
      <c r="W70" s="75">
        <f t="shared" si="15"/>
        <v>989556000</v>
      </c>
      <c r="X70" s="75">
        <f t="shared" si="15"/>
        <v>0</v>
      </c>
      <c r="Y70" s="75">
        <f t="shared" si="15"/>
        <v>989556000</v>
      </c>
      <c r="Z70" s="75">
        <f t="shared" si="15"/>
        <v>0</v>
      </c>
      <c r="AA70" s="75">
        <f t="shared" si="15"/>
        <v>0</v>
      </c>
      <c r="AB70" s="75">
        <f t="shared" si="15"/>
        <v>989556000</v>
      </c>
      <c r="AC70" s="75">
        <f t="shared" si="15"/>
        <v>989556000</v>
      </c>
      <c r="AD70" s="75">
        <f t="shared" si="15"/>
        <v>0</v>
      </c>
      <c r="AE70" s="75">
        <f t="shared" si="15"/>
        <v>0</v>
      </c>
      <c r="AF70" s="75">
        <f t="shared" si="15"/>
        <v>0</v>
      </c>
      <c r="AG70" s="75">
        <f t="shared" si="15"/>
        <v>0</v>
      </c>
      <c r="AH70" s="75">
        <f t="shared" si="15"/>
        <v>1979112000</v>
      </c>
      <c r="AI70" s="78">
        <f>IF(ISERROR(AH70/J70),0,AH70/J70)</f>
        <v>1</v>
      </c>
      <c r="AJ70" s="78">
        <f>IF(ISERROR(AH70/$AH$71),0,AH70/$AH$71)</f>
        <v>1</v>
      </c>
    </row>
    <row r="71" spans="1:36" s="79" customFormat="1" ht="15" customHeight="1" x14ac:dyDescent="0.25">
      <c r="A71" s="361" t="str">
        <f>"TOTAL ASIG."&amp;" "&amp;$A$5</f>
        <v>TOTAL ASIG. 24-02-010 "Programa de Ayudas Técnicas - SENADIS"</v>
      </c>
      <c r="B71" s="361"/>
      <c r="C71" s="361"/>
      <c r="D71" s="361"/>
      <c r="E71" s="361"/>
      <c r="F71" s="361"/>
      <c r="G71" s="361"/>
      <c r="H71" s="361"/>
      <c r="I71" s="361"/>
      <c r="J71" s="33">
        <f>SUM(J11,J15,J19,J23,J27,J31,J35,J39,J43,J47,J51,J55,J59,J63,J67,J70)</f>
        <v>1979112000</v>
      </c>
      <c r="K71" s="33">
        <f>+K11+K15+K19+K23+K27+K31+K35+K39+K43+K47+K51+K55+K67+K59+K63+K70</f>
        <v>1979112000</v>
      </c>
      <c r="L71" s="65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93"/>
      <c r="Q71" s="94"/>
      <c r="R71" s="33">
        <f t="shared" ref="R71:AH71" si="16">+R11+R15+R19+R23+R27+R31+R35+R39+R43+R47+R51+R55+R67+R59+R63+R70</f>
        <v>0</v>
      </c>
      <c r="S71" s="33">
        <f t="shared" si="16"/>
        <v>0</v>
      </c>
      <c r="T71" s="33">
        <f t="shared" si="16"/>
        <v>0</v>
      </c>
      <c r="U71" s="33">
        <f t="shared" si="16"/>
        <v>0</v>
      </c>
      <c r="V71" s="33">
        <f t="shared" si="16"/>
        <v>0</v>
      </c>
      <c r="W71" s="33">
        <f t="shared" si="16"/>
        <v>989556000</v>
      </c>
      <c r="X71" s="33">
        <f t="shared" si="16"/>
        <v>0</v>
      </c>
      <c r="Y71" s="33">
        <f t="shared" si="16"/>
        <v>989556000</v>
      </c>
      <c r="Z71" s="33">
        <f t="shared" si="16"/>
        <v>0</v>
      </c>
      <c r="AA71" s="33">
        <f t="shared" si="16"/>
        <v>0</v>
      </c>
      <c r="AB71" s="33">
        <f t="shared" si="16"/>
        <v>989556000</v>
      </c>
      <c r="AC71" s="33">
        <f t="shared" si="16"/>
        <v>989556000</v>
      </c>
      <c r="AD71" s="33">
        <f t="shared" si="16"/>
        <v>0</v>
      </c>
      <c r="AE71" s="33">
        <f t="shared" si="16"/>
        <v>0</v>
      </c>
      <c r="AF71" s="33">
        <f t="shared" si="16"/>
        <v>0</v>
      </c>
      <c r="AG71" s="33">
        <f t="shared" si="16"/>
        <v>0</v>
      </c>
      <c r="AH71" s="33">
        <f t="shared" si="16"/>
        <v>1979112000</v>
      </c>
      <c r="AI71" s="36">
        <f>IF(ISERROR(AH71/J71),0,AH71/J71)</f>
        <v>1</v>
      </c>
      <c r="AJ71" s="36">
        <f>IF(ISERROR(AH71/$AH$71),0,AH71/$AH$71)</f>
        <v>1</v>
      </c>
    </row>
  </sheetData>
  <mergeCells count="78">
    <mergeCell ref="J68:J69"/>
    <mergeCell ref="J64:J66"/>
    <mergeCell ref="A71:I71"/>
    <mergeCell ref="A64:E64"/>
    <mergeCell ref="A67:I67"/>
    <mergeCell ref="A68:E68"/>
    <mergeCell ref="A70:E70"/>
    <mergeCell ref="F70:I70"/>
    <mergeCell ref="J60:J62"/>
    <mergeCell ref="J56:J58"/>
    <mergeCell ref="J52:J54"/>
    <mergeCell ref="J48:J50"/>
    <mergeCell ref="A56:E56"/>
    <mergeCell ref="A59:I59"/>
    <mergeCell ref="A60:E60"/>
    <mergeCell ref="A63:I63"/>
    <mergeCell ref="A48:E48"/>
    <mergeCell ref="A51:I51"/>
    <mergeCell ref="A52:E52"/>
    <mergeCell ref="A55:I55"/>
    <mergeCell ref="J44:J46"/>
    <mergeCell ref="J40:J42"/>
    <mergeCell ref="J36:J38"/>
    <mergeCell ref="J32:J34"/>
    <mergeCell ref="A40:E40"/>
    <mergeCell ref="A43:I43"/>
    <mergeCell ref="A44:E44"/>
    <mergeCell ref="A47:I47"/>
    <mergeCell ref="A32:E32"/>
    <mergeCell ref="A35:I35"/>
    <mergeCell ref="A36:E36"/>
    <mergeCell ref="A39:I39"/>
    <mergeCell ref="J28:J30"/>
    <mergeCell ref="J24:J26"/>
    <mergeCell ref="J20:J22"/>
    <mergeCell ref="J16:J18"/>
    <mergeCell ref="A24:E24"/>
    <mergeCell ref="A27:I27"/>
    <mergeCell ref="A28:E28"/>
    <mergeCell ref="A31:I31"/>
    <mergeCell ref="A16:E16"/>
    <mergeCell ref="A19:I19"/>
    <mergeCell ref="A20:E20"/>
    <mergeCell ref="A23:I23"/>
    <mergeCell ref="A8:E8"/>
    <mergeCell ref="A11:I11"/>
    <mergeCell ref="A12:E12"/>
    <mergeCell ref="J13:J14"/>
    <mergeCell ref="J8:J10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phoneticPr fontId="92" type="noConversion"/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02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2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P69:Q69 E69:G69" xr:uid="{00000000-0002-0000-02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2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2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2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2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44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D9BED-7209-401B-98FA-9DC653F5C618}">
  <sheetPr>
    <tabColor rgb="FF33CCFF"/>
    <pageSetUpPr fitToPage="1"/>
  </sheetPr>
  <dimension ref="A1:Y24"/>
  <sheetViews>
    <sheetView zoomScaleNormal="100" workbookViewId="0">
      <selection activeCell="S7" sqref="S1:U1048576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hidden="1" customWidth="1"/>
    <col min="5" max="5" width="10.28515625" style="80" hidden="1" customWidth="1"/>
    <col min="6" max="6" width="9.85546875" style="80" hidden="1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394" t="s">
        <v>105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</row>
    <row r="2" spans="1:25" s="1" customFormat="1" ht="1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</row>
    <row r="3" spans="1:25" s="1" customFormat="1" ht="15" customHeight="1" x14ac:dyDescent="0.25">
      <c r="A3" s="349" t="s">
        <v>2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</row>
    <row r="4" spans="1:25" s="1" customFormat="1" ht="1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</row>
    <row r="5" spans="1:25" ht="18" customHeight="1" x14ac:dyDescent="0.25">
      <c r="A5" s="367" t="str">
        <f>'24-02-020 Ind. JUNAEB EM '!A5:U5</f>
        <v>24-02-020 "Programa de Educación Media - JUNAEB"</v>
      </c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9"/>
    </row>
    <row r="6" spans="1:25" s="80" customFormat="1" x14ac:dyDescent="0.25">
      <c r="A6" s="355" t="s">
        <v>7</v>
      </c>
      <c r="B6" s="362" t="s">
        <v>13</v>
      </c>
      <c r="C6" s="362" t="s">
        <v>83</v>
      </c>
      <c r="D6" s="364" t="s">
        <v>16</v>
      </c>
      <c r="E6" s="365"/>
      <c r="F6" s="366"/>
      <c r="G6" s="353" t="s">
        <v>19</v>
      </c>
      <c r="H6" s="353"/>
      <c r="I6" s="353"/>
      <c r="J6" s="362" t="s">
        <v>20</v>
      </c>
      <c r="K6" s="353" t="s">
        <v>19</v>
      </c>
      <c r="L6" s="353"/>
      <c r="M6" s="353"/>
      <c r="N6" s="362" t="s">
        <v>21</v>
      </c>
      <c r="O6" s="353" t="s">
        <v>19</v>
      </c>
      <c r="P6" s="353"/>
      <c r="Q6" s="353"/>
      <c r="R6" s="362" t="s">
        <v>22</v>
      </c>
      <c r="S6" s="353" t="s">
        <v>19</v>
      </c>
      <c r="T6" s="353"/>
      <c r="U6" s="353"/>
      <c r="V6" s="362" t="s">
        <v>23</v>
      </c>
      <c r="W6" s="362" t="s">
        <v>24</v>
      </c>
      <c r="X6" s="370" t="s">
        <v>84</v>
      </c>
      <c r="Y6" s="370"/>
    </row>
    <row r="7" spans="1:25" s="80" customFormat="1" ht="25.5" x14ac:dyDescent="0.25">
      <c r="A7" s="355"/>
      <c r="B7" s="363"/>
      <c r="C7" s="36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363"/>
      <c r="K7" s="5" t="s">
        <v>35</v>
      </c>
      <c r="L7" s="5" t="s">
        <v>36</v>
      </c>
      <c r="M7" s="5" t="s">
        <v>37</v>
      </c>
      <c r="N7" s="363"/>
      <c r="O7" s="5" t="s">
        <v>38</v>
      </c>
      <c r="P7" s="5" t="s">
        <v>39</v>
      </c>
      <c r="Q7" s="5" t="s">
        <v>40</v>
      </c>
      <c r="R7" s="363"/>
      <c r="S7" s="5" t="s">
        <v>41</v>
      </c>
      <c r="T7" s="5" t="s">
        <v>42</v>
      </c>
      <c r="U7" s="5" t="s">
        <v>43</v>
      </c>
      <c r="V7" s="363"/>
      <c r="W7" s="363"/>
      <c r="X7" s="7" t="s">
        <v>44</v>
      </c>
      <c r="Y7" s="7" t="s">
        <v>85</v>
      </c>
    </row>
    <row r="8" spans="1:25" ht="24.75" customHeight="1" x14ac:dyDescent="0.25">
      <c r="A8" s="85" t="s">
        <v>46</v>
      </c>
      <c r="B8" s="63">
        <f>+'24-02-020 Ind. JUNAEB EM '!J11</f>
        <v>0</v>
      </c>
      <c r="C8" s="63">
        <f>+'24-02-020 Ind. JUNAEB EM '!K11</f>
        <v>0</v>
      </c>
      <c r="D8" s="63">
        <f>+'24-02-020 Ind. JUNAEB EM '!M11</f>
        <v>0</v>
      </c>
      <c r="E8" s="63">
        <f>+'24-02-020 Ind. JUNAEB EM '!N11</f>
        <v>0</v>
      </c>
      <c r="F8" s="63">
        <f>+'24-02-020 Ind. JUNAEB EM '!O11</f>
        <v>0</v>
      </c>
      <c r="G8" s="63">
        <f>+'24-02-020 Ind. JUNAEB EM '!R11</f>
        <v>0</v>
      </c>
      <c r="H8" s="63">
        <f>+'24-02-020 Ind. JUNAEB EM '!S11</f>
        <v>0</v>
      </c>
      <c r="I8" s="63">
        <f>+'24-02-020 Ind. JUNAEB EM '!T11</f>
        <v>0</v>
      </c>
      <c r="J8" s="63">
        <f>+'24-02-020 Ind. JUNAEB EM '!U11</f>
        <v>0</v>
      </c>
      <c r="K8" s="63">
        <f>+'24-02-020 Ind. JUNAEB EM '!V11</f>
        <v>0</v>
      </c>
      <c r="L8" s="63">
        <f>+'24-02-020 Ind. JUNAEB EM '!W11</f>
        <v>0</v>
      </c>
      <c r="M8" s="63">
        <f>+'24-02-020 Ind. JUNAEB EM '!X11</f>
        <v>0</v>
      </c>
      <c r="N8" s="63">
        <f>+'24-02-020 Ind. JUNAEB EM '!Y11</f>
        <v>0</v>
      </c>
      <c r="O8" s="63">
        <f>+'24-02-020 Ind. JUNAEB EM '!Z11</f>
        <v>0</v>
      </c>
      <c r="P8" s="63">
        <f>+'24-02-020 Ind. JUNAEB EM '!AA11</f>
        <v>0</v>
      </c>
      <c r="Q8" s="63">
        <f>+'24-02-020 Ind. JUNAEB EM '!AB11</f>
        <v>0</v>
      </c>
      <c r="R8" s="63">
        <f>+'24-02-020 Ind. JUNAEB EM '!AC11</f>
        <v>0</v>
      </c>
      <c r="S8" s="63">
        <f>+'24-02-020 Ind. JUNAEB EM '!AD11</f>
        <v>0</v>
      </c>
      <c r="T8" s="63">
        <f>+'24-02-020 Ind. JUNAEB EM '!AE11</f>
        <v>0</v>
      </c>
      <c r="U8" s="63">
        <f>+'24-02-020 Ind. JUNAEB EM '!AF11</f>
        <v>0</v>
      </c>
      <c r="V8" s="63">
        <f>+'24-02-020 Ind. JUNAEB EM '!AG11</f>
        <v>0</v>
      </c>
      <c r="W8" s="63">
        <f>+'24-02-020 Ind. JUNAEB EM '!AH11</f>
        <v>0</v>
      </c>
      <c r="X8" s="86">
        <f>+'24-02-020 Ind. JUNAEB EM '!AI11</f>
        <v>0</v>
      </c>
      <c r="Y8" s="86">
        <f>+'24-02-020 Ind. JUNAEB EM '!AJ11</f>
        <v>0</v>
      </c>
    </row>
    <row r="9" spans="1:25" ht="24.75" customHeight="1" x14ac:dyDescent="0.25">
      <c r="A9" s="85" t="s">
        <v>48</v>
      </c>
      <c r="B9" s="63">
        <f>+'24-02-020 Ind. JUNAEB EM '!J15</f>
        <v>0</v>
      </c>
      <c r="C9" s="63">
        <f>+'24-02-020 Ind. JUNAEB EM '!K15</f>
        <v>0</v>
      </c>
      <c r="D9" s="63">
        <f>+'24-02-020 Ind. JUNAEB EM '!M15</f>
        <v>0</v>
      </c>
      <c r="E9" s="63">
        <f>+'24-02-020 Ind. JUNAEB EM '!N15</f>
        <v>0</v>
      </c>
      <c r="F9" s="63">
        <f>+'24-02-020 Ind. JUNAEB EM '!O15</f>
        <v>0</v>
      </c>
      <c r="G9" s="63">
        <f>+'24-02-020 Ind. JUNAEB EM '!R15</f>
        <v>0</v>
      </c>
      <c r="H9" s="63">
        <f>+'24-02-020 Ind. JUNAEB EM '!S15</f>
        <v>0</v>
      </c>
      <c r="I9" s="63">
        <f>+'24-02-020 Ind. JUNAEB EM '!T15</f>
        <v>0</v>
      </c>
      <c r="J9" s="63">
        <f>+'24-02-020 Ind. JUNAEB EM '!U15</f>
        <v>0</v>
      </c>
      <c r="K9" s="63">
        <f>+'24-02-020 Ind. JUNAEB EM '!V15</f>
        <v>0</v>
      </c>
      <c r="L9" s="63">
        <f>+'24-02-020 Ind. JUNAEB EM '!W15</f>
        <v>0</v>
      </c>
      <c r="M9" s="63">
        <f>+'24-02-020 Ind. JUNAEB EM '!X15</f>
        <v>0</v>
      </c>
      <c r="N9" s="63">
        <f>+'24-02-020 Ind. JUNAEB EM '!Y15</f>
        <v>0</v>
      </c>
      <c r="O9" s="63">
        <f>+'24-02-020 Ind. JUNAEB EM '!Z15</f>
        <v>0</v>
      </c>
      <c r="P9" s="63">
        <f>+'24-02-020 Ind. JUNAEB EM '!AA15</f>
        <v>0</v>
      </c>
      <c r="Q9" s="63">
        <f>+'24-02-020 Ind. JUNAEB EM '!AB15</f>
        <v>0</v>
      </c>
      <c r="R9" s="63">
        <f>+'24-02-020 Ind. JUNAEB EM '!AC15</f>
        <v>0</v>
      </c>
      <c r="S9" s="63">
        <f>+'24-02-020 Ind. JUNAEB EM '!AD15</f>
        <v>0</v>
      </c>
      <c r="T9" s="63">
        <f>+'24-02-020 Ind. JUNAEB EM '!AE15</f>
        <v>0</v>
      </c>
      <c r="U9" s="63">
        <f>+'24-02-020 Ind. JUNAEB EM '!AF15</f>
        <v>0</v>
      </c>
      <c r="V9" s="63">
        <f>+'24-02-020 Ind. JUNAEB EM '!AG15</f>
        <v>0</v>
      </c>
      <c r="W9" s="63">
        <f>+'24-02-020 Ind. JUNAEB EM '!AH15</f>
        <v>0</v>
      </c>
      <c r="X9" s="86">
        <f>+'24-02-020 Ind. JUNAEB EM '!AI15</f>
        <v>0</v>
      </c>
      <c r="Y9" s="86">
        <f>+'24-02-020 Ind. JUNAEB EM '!AJ15</f>
        <v>0</v>
      </c>
    </row>
    <row r="10" spans="1:25" ht="24.75" customHeight="1" x14ac:dyDescent="0.25">
      <c r="A10" s="85" t="s">
        <v>50</v>
      </c>
      <c r="B10" s="63">
        <f>+'24-02-020 Ind. JUNAEB EM '!J19</f>
        <v>0</v>
      </c>
      <c r="C10" s="63">
        <f>+'24-02-020 Ind. JUNAEB EM '!K19</f>
        <v>0</v>
      </c>
      <c r="D10" s="63">
        <f>+'24-02-020 Ind. JUNAEB EM '!M19</f>
        <v>0</v>
      </c>
      <c r="E10" s="63">
        <f>+'24-02-020 Ind. JUNAEB EM '!N19</f>
        <v>0</v>
      </c>
      <c r="F10" s="63">
        <f>+'24-02-020 Ind. JUNAEB EM '!O19</f>
        <v>0</v>
      </c>
      <c r="G10" s="63">
        <f>+'24-02-020 Ind. JUNAEB EM '!R19</f>
        <v>0</v>
      </c>
      <c r="H10" s="63">
        <f>+'24-02-020 Ind. JUNAEB EM '!S19</f>
        <v>0</v>
      </c>
      <c r="I10" s="63">
        <f>+'24-02-020 Ind. JUNAEB EM '!T19</f>
        <v>0</v>
      </c>
      <c r="J10" s="63">
        <f>+'24-02-020 Ind. JUNAEB EM '!U19</f>
        <v>0</v>
      </c>
      <c r="K10" s="63">
        <f>+'24-02-020 Ind. JUNAEB EM '!V19</f>
        <v>0</v>
      </c>
      <c r="L10" s="63">
        <f>+'24-02-020 Ind. JUNAEB EM '!W19</f>
        <v>0</v>
      </c>
      <c r="M10" s="63">
        <f>+'24-02-020 Ind. JUNAEB EM '!X19</f>
        <v>0</v>
      </c>
      <c r="N10" s="63">
        <f>+'24-02-020 Ind. JUNAEB EM '!Y19</f>
        <v>0</v>
      </c>
      <c r="O10" s="63">
        <f>+'24-02-020 Ind. JUNAEB EM '!Z19</f>
        <v>0</v>
      </c>
      <c r="P10" s="63">
        <f>+'24-02-020 Ind. JUNAEB EM '!AA19</f>
        <v>0</v>
      </c>
      <c r="Q10" s="63">
        <f>+'24-02-020 Ind. JUNAEB EM '!AB19</f>
        <v>0</v>
      </c>
      <c r="R10" s="63">
        <f>+'24-02-020 Ind. JUNAEB EM '!AC19</f>
        <v>0</v>
      </c>
      <c r="S10" s="63">
        <f>+'24-02-020 Ind. JUNAEB EM '!AD19</f>
        <v>0</v>
      </c>
      <c r="T10" s="63">
        <f>+'24-02-020 Ind. JUNAEB EM '!AE19</f>
        <v>0</v>
      </c>
      <c r="U10" s="63">
        <f>+'24-02-020 Ind. JUNAEB EM '!AF19</f>
        <v>0</v>
      </c>
      <c r="V10" s="63">
        <f>+'24-02-020 Ind. JUNAEB EM '!AG19</f>
        <v>0</v>
      </c>
      <c r="W10" s="63">
        <f>+'24-02-020 Ind. JUNAEB EM '!AH19</f>
        <v>0</v>
      </c>
      <c r="X10" s="86">
        <f>+'24-02-020 Ind. JUNAEB EM '!AI19</f>
        <v>0</v>
      </c>
      <c r="Y10" s="86">
        <f>+'24-02-020 Ind. JUNAEB EM '!AJ19</f>
        <v>0</v>
      </c>
    </row>
    <row r="11" spans="1:25" ht="24.75" customHeight="1" x14ac:dyDescent="0.25">
      <c r="A11" s="85" t="s">
        <v>52</v>
      </c>
      <c r="B11" s="63">
        <f>+'24-02-020 Ind. JUNAEB EM '!J23</f>
        <v>0</v>
      </c>
      <c r="C11" s="63">
        <f>+'24-02-020 Ind. JUNAEB EM '!K23</f>
        <v>0</v>
      </c>
      <c r="D11" s="63">
        <f>+'24-02-020 Ind. JUNAEB EM '!M23</f>
        <v>0</v>
      </c>
      <c r="E11" s="63">
        <f>+'24-02-020 Ind. JUNAEB EM '!N23</f>
        <v>0</v>
      </c>
      <c r="F11" s="63">
        <f>+'24-02-020 Ind. JUNAEB EM '!O23</f>
        <v>0</v>
      </c>
      <c r="G11" s="63">
        <f>+'24-02-020 Ind. JUNAEB EM '!R23</f>
        <v>0</v>
      </c>
      <c r="H11" s="63">
        <f>+'24-02-020 Ind. JUNAEB EM '!S23</f>
        <v>0</v>
      </c>
      <c r="I11" s="63">
        <f>+'24-02-020 Ind. JUNAEB EM '!T23</f>
        <v>0</v>
      </c>
      <c r="J11" s="63">
        <f>+'24-02-020 Ind. JUNAEB EM '!U23</f>
        <v>0</v>
      </c>
      <c r="K11" s="63">
        <f>+'24-02-020 Ind. JUNAEB EM '!V23</f>
        <v>0</v>
      </c>
      <c r="L11" s="63">
        <f>+'24-02-020 Ind. JUNAEB EM '!W23</f>
        <v>0</v>
      </c>
      <c r="M11" s="63">
        <f>+'24-02-020 Ind. JUNAEB EM '!X23</f>
        <v>0</v>
      </c>
      <c r="N11" s="63">
        <f>+'24-02-020 Ind. JUNAEB EM '!Y23</f>
        <v>0</v>
      </c>
      <c r="O11" s="63">
        <f>+'24-02-020 Ind. JUNAEB EM '!Z23</f>
        <v>0</v>
      </c>
      <c r="P11" s="63">
        <f>+'24-02-020 Ind. JUNAEB EM '!AA23</f>
        <v>0</v>
      </c>
      <c r="Q11" s="63">
        <f>+'24-02-020 Ind. JUNAEB EM '!AB23</f>
        <v>0</v>
      </c>
      <c r="R11" s="63">
        <f>+'24-02-020 Ind. JUNAEB EM '!AC23</f>
        <v>0</v>
      </c>
      <c r="S11" s="63">
        <f>+'24-02-020 Ind. JUNAEB EM '!AD23</f>
        <v>0</v>
      </c>
      <c r="T11" s="63">
        <f>+'24-02-020 Ind. JUNAEB EM '!AE23</f>
        <v>0</v>
      </c>
      <c r="U11" s="63">
        <f>+'24-02-020 Ind. JUNAEB EM '!AF23</f>
        <v>0</v>
      </c>
      <c r="V11" s="63">
        <f>+'24-02-020 Ind. JUNAEB EM '!AG23</f>
        <v>0</v>
      </c>
      <c r="W11" s="63">
        <f>+'24-02-020 Ind. JUNAEB EM '!AH23</f>
        <v>0</v>
      </c>
      <c r="X11" s="86">
        <f>+'24-02-020 Ind. JUNAEB EM '!AI23</f>
        <v>0</v>
      </c>
      <c r="Y11" s="86">
        <f>+'24-02-020 Ind. JUNAEB EM '!AJ23</f>
        <v>0</v>
      </c>
    </row>
    <row r="12" spans="1:25" ht="24.75" customHeight="1" x14ac:dyDescent="0.25">
      <c r="A12" s="85" t="s">
        <v>54</v>
      </c>
      <c r="B12" s="63">
        <f>+'24-02-020 Ind. JUNAEB EM '!J27</f>
        <v>0</v>
      </c>
      <c r="C12" s="63">
        <f>+'24-02-020 Ind. JUNAEB EM '!K27</f>
        <v>0</v>
      </c>
      <c r="D12" s="63">
        <f>+'24-02-020 Ind. JUNAEB EM '!M27</f>
        <v>0</v>
      </c>
      <c r="E12" s="63">
        <f>+'24-02-020 Ind. JUNAEB EM '!N27</f>
        <v>0</v>
      </c>
      <c r="F12" s="63">
        <f>+'24-02-020 Ind. JUNAEB EM '!O27</f>
        <v>0</v>
      </c>
      <c r="G12" s="63">
        <f>+'24-02-020 Ind. JUNAEB EM '!R27</f>
        <v>0</v>
      </c>
      <c r="H12" s="63">
        <f>+'24-02-020 Ind. JUNAEB EM '!S27</f>
        <v>0</v>
      </c>
      <c r="I12" s="63">
        <f>+'24-02-020 Ind. JUNAEB EM '!T27</f>
        <v>0</v>
      </c>
      <c r="J12" s="63">
        <f>+'24-02-020 Ind. JUNAEB EM '!U27</f>
        <v>0</v>
      </c>
      <c r="K12" s="63">
        <f>+'24-02-020 Ind. JUNAEB EM '!V27</f>
        <v>0</v>
      </c>
      <c r="L12" s="63">
        <f>+'24-02-020 Ind. JUNAEB EM '!W27</f>
        <v>0</v>
      </c>
      <c r="M12" s="63">
        <f>+'24-02-020 Ind. JUNAEB EM '!X27</f>
        <v>0</v>
      </c>
      <c r="N12" s="63">
        <f>+'24-02-020 Ind. JUNAEB EM '!Y27</f>
        <v>0</v>
      </c>
      <c r="O12" s="63">
        <f>+'24-02-020 Ind. JUNAEB EM '!Z27</f>
        <v>0</v>
      </c>
      <c r="P12" s="63">
        <f>+'24-02-020 Ind. JUNAEB EM '!AA27</f>
        <v>0</v>
      </c>
      <c r="Q12" s="63">
        <f>+'24-02-020 Ind. JUNAEB EM '!AB27</f>
        <v>0</v>
      </c>
      <c r="R12" s="63">
        <f>+'24-02-020 Ind. JUNAEB EM '!AC27</f>
        <v>0</v>
      </c>
      <c r="S12" s="63">
        <f>+'24-02-020 Ind. JUNAEB EM '!AD27</f>
        <v>0</v>
      </c>
      <c r="T12" s="63">
        <f>+'24-02-020 Ind. JUNAEB EM '!AE27</f>
        <v>0</v>
      </c>
      <c r="U12" s="63">
        <f>+'24-02-020 Ind. JUNAEB EM '!AF27</f>
        <v>0</v>
      </c>
      <c r="V12" s="63">
        <f>+'24-02-020 Ind. JUNAEB EM '!AG27</f>
        <v>0</v>
      </c>
      <c r="W12" s="63">
        <f>+'24-02-020 Ind. JUNAEB EM '!AH27</f>
        <v>0</v>
      </c>
      <c r="X12" s="86">
        <f>+'24-02-020 Ind. JUNAEB EM '!AI27</f>
        <v>0</v>
      </c>
      <c r="Y12" s="86">
        <f>+'24-02-020 Ind. JUNAEB EM '!AJ27</f>
        <v>0</v>
      </c>
    </row>
    <row r="13" spans="1:25" ht="24.75" customHeight="1" x14ac:dyDescent="0.25">
      <c r="A13" s="85" t="s">
        <v>56</v>
      </c>
      <c r="B13" s="63">
        <f>+'24-02-020 Ind. JUNAEB EM '!J31</f>
        <v>0</v>
      </c>
      <c r="C13" s="63">
        <f>+'24-02-020 Ind. JUNAEB EM '!K31</f>
        <v>0</v>
      </c>
      <c r="D13" s="63">
        <f>+'24-02-020 Ind. JUNAEB EM '!M31</f>
        <v>0</v>
      </c>
      <c r="E13" s="63">
        <f>+'24-02-020 Ind. JUNAEB EM '!N31</f>
        <v>0</v>
      </c>
      <c r="F13" s="63">
        <f>+'24-02-020 Ind. JUNAEB EM '!O31</f>
        <v>0</v>
      </c>
      <c r="G13" s="63">
        <f>+'24-02-020 Ind. JUNAEB EM '!R31</f>
        <v>0</v>
      </c>
      <c r="H13" s="63">
        <f>+'24-02-020 Ind. JUNAEB EM '!S31</f>
        <v>0</v>
      </c>
      <c r="I13" s="63">
        <f>+'24-02-020 Ind. JUNAEB EM '!T31</f>
        <v>0</v>
      </c>
      <c r="J13" s="63">
        <f>+'24-02-020 Ind. JUNAEB EM '!U31</f>
        <v>0</v>
      </c>
      <c r="K13" s="63">
        <f>+'24-02-020 Ind. JUNAEB EM '!V31</f>
        <v>0</v>
      </c>
      <c r="L13" s="63">
        <f>+'24-02-020 Ind. JUNAEB EM '!W31</f>
        <v>0</v>
      </c>
      <c r="M13" s="63">
        <f>+'24-02-020 Ind. JUNAEB EM '!X31</f>
        <v>0</v>
      </c>
      <c r="N13" s="63">
        <f>+'24-02-020 Ind. JUNAEB EM '!Y31</f>
        <v>0</v>
      </c>
      <c r="O13" s="63">
        <f>+'24-02-020 Ind. JUNAEB EM '!Z31</f>
        <v>0</v>
      </c>
      <c r="P13" s="63">
        <f>+'24-02-020 Ind. JUNAEB EM '!AA31</f>
        <v>0</v>
      </c>
      <c r="Q13" s="63">
        <f>+'24-02-020 Ind. JUNAEB EM '!AB31</f>
        <v>0</v>
      </c>
      <c r="R13" s="63">
        <f>+'24-02-020 Ind. JUNAEB EM '!AC31</f>
        <v>0</v>
      </c>
      <c r="S13" s="63">
        <f>+'24-02-020 Ind. JUNAEB EM '!AD31</f>
        <v>0</v>
      </c>
      <c r="T13" s="63">
        <f>+'24-02-020 Ind. JUNAEB EM '!AE31</f>
        <v>0</v>
      </c>
      <c r="U13" s="63">
        <f>+'24-02-020 Ind. JUNAEB EM '!AF31</f>
        <v>0</v>
      </c>
      <c r="V13" s="63">
        <f>+'24-02-020 Ind. JUNAEB EM '!AG31</f>
        <v>0</v>
      </c>
      <c r="W13" s="63">
        <f>+'24-02-020 Ind. JUNAEB EM '!AH31</f>
        <v>0</v>
      </c>
      <c r="X13" s="86">
        <f>+'24-02-020 Ind. JUNAEB EM '!AI31</f>
        <v>0</v>
      </c>
      <c r="Y13" s="86">
        <f>+'24-02-020 Ind. JUNAEB EM '!AJ31</f>
        <v>0</v>
      </c>
    </row>
    <row r="14" spans="1:25" ht="24.75" customHeight="1" x14ac:dyDescent="0.25">
      <c r="A14" s="85" t="s">
        <v>58</v>
      </c>
      <c r="B14" s="63">
        <f>+'24-02-020 Ind. JUNAEB EM '!J35</f>
        <v>0</v>
      </c>
      <c r="C14" s="63">
        <f>+'24-02-020 Ind. JUNAEB EM '!K35</f>
        <v>0</v>
      </c>
      <c r="D14" s="63">
        <f>+'24-02-020 Ind. JUNAEB EM '!M35</f>
        <v>0</v>
      </c>
      <c r="E14" s="63">
        <f>+'24-02-020 Ind. JUNAEB EM '!N35</f>
        <v>0</v>
      </c>
      <c r="F14" s="63">
        <f>+'24-02-020 Ind. JUNAEB EM '!O35</f>
        <v>0</v>
      </c>
      <c r="G14" s="63">
        <f>+'24-02-020 Ind. JUNAEB EM '!R35</f>
        <v>0</v>
      </c>
      <c r="H14" s="63">
        <f>+'24-02-020 Ind. JUNAEB EM '!S35</f>
        <v>0</v>
      </c>
      <c r="I14" s="63">
        <f>+'24-02-020 Ind. JUNAEB EM '!T35</f>
        <v>0</v>
      </c>
      <c r="J14" s="63">
        <f>+'24-02-020 Ind. JUNAEB EM '!U35</f>
        <v>0</v>
      </c>
      <c r="K14" s="63">
        <f>+'24-02-020 Ind. JUNAEB EM '!V35</f>
        <v>0</v>
      </c>
      <c r="L14" s="63">
        <f>+'24-02-020 Ind. JUNAEB EM '!W35</f>
        <v>0</v>
      </c>
      <c r="M14" s="63">
        <f>+'24-02-020 Ind. JUNAEB EM '!X35</f>
        <v>0</v>
      </c>
      <c r="N14" s="63">
        <f>+'24-02-020 Ind. JUNAEB EM '!Y35</f>
        <v>0</v>
      </c>
      <c r="O14" s="63">
        <f>+'24-02-020 Ind. JUNAEB EM '!Z35</f>
        <v>0</v>
      </c>
      <c r="P14" s="63">
        <f>+'24-02-020 Ind. JUNAEB EM '!AA35</f>
        <v>0</v>
      </c>
      <c r="Q14" s="63">
        <f>+'24-02-020 Ind. JUNAEB EM '!AB35</f>
        <v>0</v>
      </c>
      <c r="R14" s="63">
        <f>+'24-02-020 Ind. JUNAEB EM '!AC35</f>
        <v>0</v>
      </c>
      <c r="S14" s="63">
        <f>+'24-02-020 Ind. JUNAEB EM '!AD35</f>
        <v>0</v>
      </c>
      <c r="T14" s="63">
        <f>+'24-02-020 Ind. JUNAEB EM '!AE35</f>
        <v>0</v>
      </c>
      <c r="U14" s="63">
        <f>+'24-02-020 Ind. JUNAEB EM '!AF35</f>
        <v>0</v>
      </c>
      <c r="V14" s="63">
        <f>+'24-02-020 Ind. JUNAEB EM '!AG35</f>
        <v>0</v>
      </c>
      <c r="W14" s="63">
        <f>+'24-02-020 Ind. JUNAEB EM '!AH35</f>
        <v>0</v>
      </c>
      <c r="X14" s="86">
        <f>+'24-02-020 Ind. JUNAEB EM '!AI35</f>
        <v>0</v>
      </c>
      <c r="Y14" s="86">
        <f>+'24-02-020 Ind. JUNAEB EM '!AJ35</f>
        <v>0</v>
      </c>
    </row>
    <row r="15" spans="1:25" ht="24.75" customHeight="1" x14ac:dyDescent="0.25">
      <c r="A15" s="85" t="s">
        <v>60</v>
      </c>
      <c r="B15" s="63">
        <f>+'24-02-020 Ind. JUNAEB EM '!J39</f>
        <v>0</v>
      </c>
      <c r="C15" s="63">
        <f>+'24-02-020 Ind. JUNAEB EM '!K39</f>
        <v>0</v>
      </c>
      <c r="D15" s="63">
        <f>+'24-02-020 Ind. JUNAEB EM '!M39</f>
        <v>0</v>
      </c>
      <c r="E15" s="63">
        <f>+'24-02-020 Ind. JUNAEB EM '!N39</f>
        <v>0</v>
      </c>
      <c r="F15" s="63">
        <f>+'24-02-020 Ind. JUNAEB EM '!O39</f>
        <v>0</v>
      </c>
      <c r="G15" s="63">
        <f>+'24-02-020 Ind. JUNAEB EM '!R39</f>
        <v>0</v>
      </c>
      <c r="H15" s="63">
        <f>+'24-02-020 Ind. JUNAEB EM '!S39</f>
        <v>0</v>
      </c>
      <c r="I15" s="63">
        <f>+'24-02-020 Ind. JUNAEB EM '!T39</f>
        <v>0</v>
      </c>
      <c r="J15" s="63">
        <f>+'24-02-020 Ind. JUNAEB EM '!U39</f>
        <v>0</v>
      </c>
      <c r="K15" s="63">
        <f>+'24-02-020 Ind. JUNAEB EM '!V39</f>
        <v>0</v>
      </c>
      <c r="L15" s="63">
        <f>+'24-02-020 Ind. JUNAEB EM '!W39</f>
        <v>0</v>
      </c>
      <c r="M15" s="63">
        <f>+'24-02-020 Ind. JUNAEB EM '!X39</f>
        <v>0</v>
      </c>
      <c r="N15" s="63">
        <f>+'24-02-020 Ind. JUNAEB EM '!Y39</f>
        <v>0</v>
      </c>
      <c r="O15" s="63">
        <f>+'24-02-020 Ind. JUNAEB EM '!Z39</f>
        <v>0</v>
      </c>
      <c r="P15" s="63">
        <f>+'24-02-020 Ind. JUNAEB EM '!AA39</f>
        <v>0</v>
      </c>
      <c r="Q15" s="63">
        <f>+'24-02-020 Ind. JUNAEB EM '!AB39</f>
        <v>0</v>
      </c>
      <c r="R15" s="63">
        <f>+'24-02-020 Ind. JUNAEB EM '!AC39</f>
        <v>0</v>
      </c>
      <c r="S15" s="63">
        <f>+'24-02-020 Ind. JUNAEB EM '!AD39</f>
        <v>0</v>
      </c>
      <c r="T15" s="63">
        <f>+'24-02-020 Ind. JUNAEB EM '!AE39</f>
        <v>0</v>
      </c>
      <c r="U15" s="63">
        <f>+'24-02-020 Ind. JUNAEB EM '!AF39</f>
        <v>0</v>
      </c>
      <c r="V15" s="63">
        <f>+'24-02-020 Ind. JUNAEB EM '!AG39</f>
        <v>0</v>
      </c>
      <c r="W15" s="63">
        <f>+'24-02-020 Ind. JUNAEB EM '!AH39</f>
        <v>0</v>
      </c>
      <c r="X15" s="86">
        <f>+'24-02-020 Ind. JUNAEB EM '!AI39</f>
        <v>0</v>
      </c>
      <c r="Y15" s="86">
        <f>+'24-02-020 Ind. JUNAEB EM '!AJ39</f>
        <v>0</v>
      </c>
    </row>
    <row r="16" spans="1:25" ht="24.75" customHeight="1" x14ac:dyDescent="0.25">
      <c r="A16" s="85" t="s">
        <v>62</v>
      </c>
      <c r="B16" s="63">
        <f>+'24-02-020 Ind. JUNAEB EM '!J43</f>
        <v>0</v>
      </c>
      <c r="C16" s="63">
        <f>+'24-02-020 Ind. JUNAEB EM '!K43</f>
        <v>0</v>
      </c>
      <c r="D16" s="63">
        <f>+'24-02-020 Ind. JUNAEB EM '!M43</f>
        <v>0</v>
      </c>
      <c r="E16" s="63">
        <f>+'24-02-020 Ind. JUNAEB EM '!N43</f>
        <v>0</v>
      </c>
      <c r="F16" s="63">
        <f>+'24-02-020 Ind. JUNAEB EM '!O43</f>
        <v>0</v>
      </c>
      <c r="G16" s="63">
        <f>+'24-02-020 Ind. JUNAEB EM '!R43</f>
        <v>0</v>
      </c>
      <c r="H16" s="63">
        <f>+'24-02-020 Ind. JUNAEB EM '!S43</f>
        <v>0</v>
      </c>
      <c r="I16" s="63">
        <f>+'24-02-020 Ind. JUNAEB EM '!T43</f>
        <v>0</v>
      </c>
      <c r="J16" s="63">
        <f>+'24-02-020 Ind. JUNAEB EM '!U43</f>
        <v>0</v>
      </c>
      <c r="K16" s="63">
        <f>+'24-02-020 Ind. JUNAEB EM '!V43</f>
        <v>0</v>
      </c>
      <c r="L16" s="63">
        <f>+'24-02-020 Ind. JUNAEB EM '!W43</f>
        <v>0</v>
      </c>
      <c r="M16" s="63">
        <f>+'24-02-020 Ind. JUNAEB EM '!X43</f>
        <v>0</v>
      </c>
      <c r="N16" s="63">
        <f>+'24-02-020 Ind. JUNAEB EM '!Y43</f>
        <v>0</v>
      </c>
      <c r="O16" s="63">
        <f>+'24-02-020 Ind. JUNAEB EM '!Z43</f>
        <v>0</v>
      </c>
      <c r="P16" s="63">
        <f>+'24-02-020 Ind. JUNAEB EM '!AA43</f>
        <v>0</v>
      </c>
      <c r="Q16" s="63">
        <f>+'24-02-020 Ind. JUNAEB EM '!AB43</f>
        <v>0</v>
      </c>
      <c r="R16" s="63">
        <f>+'24-02-020 Ind. JUNAEB EM '!AC43</f>
        <v>0</v>
      </c>
      <c r="S16" s="63">
        <f>+'24-02-020 Ind. JUNAEB EM '!AD43</f>
        <v>0</v>
      </c>
      <c r="T16" s="63">
        <f>+'24-02-020 Ind. JUNAEB EM '!AE43</f>
        <v>0</v>
      </c>
      <c r="U16" s="63">
        <f>+'24-02-020 Ind. JUNAEB EM '!AF43</f>
        <v>0</v>
      </c>
      <c r="V16" s="63">
        <f>+'24-02-020 Ind. JUNAEB EM '!AG43</f>
        <v>0</v>
      </c>
      <c r="W16" s="63">
        <f>+'24-02-020 Ind. JUNAEB EM '!AH43</f>
        <v>0</v>
      </c>
      <c r="X16" s="86">
        <f>+'24-02-020 Ind. JUNAEB EM '!AI43</f>
        <v>0</v>
      </c>
      <c r="Y16" s="86">
        <f>+'24-02-020 Ind. JUNAEB EM '!AJ43</f>
        <v>0</v>
      </c>
    </row>
    <row r="17" spans="1:25" ht="24.75" customHeight="1" x14ac:dyDescent="0.25">
      <c r="A17" s="85" t="s">
        <v>64</v>
      </c>
      <c r="B17" s="63">
        <f>+'24-02-020 Ind. JUNAEB EM '!J47</f>
        <v>0</v>
      </c>
      <c r="C17" s="63">
        <f>+'24-02-020 Ind. JUNAEB EM '!K47</f>
        <v>0</v>
      </c>
      <c r="D17" s="63">
        <f>+'24-02-020 Ind. JUNAEB EM '!M47</f>
        <v>0</v>
      </c>
      <c r="E17" s="63">
        <f>+'24-02-020 Ind. JUNAEB EM '!N47</f>
        <v>0</v>
      </c>
      <c r="F17" s="63">
        <f>+'24-02-020 Ind. JUNAEB EM '!O47</f>
        <v>0</v>
      </c>
      <c r="G17" s="63">
        <f>+'24-02-020 Ind. JUNAEB EM '!R47</f>
        <v>0</v>
      </c>
      <c r="H17" s="63">
        <f>+'24-02-020 Ind. JUNAEB EM '!S47</f>
        <v>0</v>
      </c>
      <c r="I17" s="63">
        <f>+'24-02-020 Ind. JUNAEB EM '!T47</f>
        <v>0</v>
      </c>
      <c r="J17" s="63">
        <f>+'24-02-020 Ind. JUNAEB EM '!U47</f>
        <v>0</v>
      </c>
      <c r="K17" s="63">
        <f>+'24-02-020 Ind. JUNAEB EM '!V47</f>
        <v>0</v>
      </c>
      <c r="L17" s="63">
        <f>+'24-02-020 Ind. JUNAEB EM '!W47</f>
        <v>0</v>
      </c>
      <c r="M17" s="63">
        <f>+'24-02-020 Ind. JUNAEB EM '!X47</f>
        <v>0</v>
      </c>
      <c r="N17" s="63">
        <f>+'24-02-020 Ind. JUNAEB EM '!Y47</f>
        <v>0</v>
      </c>
      <c r="O17" s="63">
        <f>+'24-02-020 Ind. JUNAEB EM '!Z47</f>
        <v>0</v>
      </c>
      <c r="P17" s="63">
        <f>+'24-02-020 Ind. JUNAEB EM '!AA47</f>
        <v>0</v>
      </c>
      <c r="Q17" s="63">
        <f>+'24-02-020 Ind. JUNAEB EM '!AB47</f>
        <v>0</v>
      </c>
      <c r="R17" s="63">
        <f>+'24-02-020 Ind. JUNAEB EM '!AC47</f>
        <v>0</v>
      </c>
      <c r="S17" s="63">
        <f>+'24-02-020 Ind. JUNAEB EM '!AD47</f>
        <v>0</v>
      </c>
      <c r="T17" s="63">
        <f>+'24-02-020 Ind. JUNAEB EM '!AE47</f>
        <v>0</v>
      </c>
      <c r="U17" s="63">
        <f>+'24-02-020 Ind. JUNAEB EM '!AF47</f>
        <v>0</v>
      </c>
      <c r="V17" s="63">
        <f>+'24-02-020 Ind. JUNAEB EM '!AG47</f>
        <v>0</v>
      </c>
      <c r="W17" s="63">
        <f>+'24-02-020 Ind. JUNAEB EM '!AH47</f>
        <v>0</v>
      </c>
      <c r="X17" s="86">
        <f>+'24-02-020 Ind. JUNAEB EM '!AI47</f>
        <v>0</v>
      </c>
      <c r="Y17" s="86">
        <f>+'24-02-020 Ind. JUNAEB EM '!AJ44</f>
        <v>0</v>
      </c>
    </row>
    <row r="18" spans="1:25" ht="24.75" customHeight="1" x14ac:dyDescent="0.25">
      <c r="A18" s="85" t="s">
        <v>66</v>
      </c>
      <c r="B18" s="63">
        <f>+'24-02-020 Ind. JUNAEB EM '!J51</f>
        <v>0</v>
      </c>
      <c r="C18" s="63">
        <f>+'24-02-020 Ind. JUNAEB EM '!K51</f>
        <v>0</v>
      </c>
      <c r="D18" s="63">
        <f>+'24-02-020 Ind. JUNAEB EM '!M51</f>
        <v>0</v>
      </c>
      <c r="E18" s="63">
        <f>+'24-02-020 Ind. JUNAEB EM '!N51</f>
        <v>0</v>
      </c>
      <c r="F18" s="63">
        <f>+'24-02-020 Ind. JUNAEB EM '!O51</f>
        <v>0</v>
      </c>
      <c r="G18" s="63">
        <f>+'24-02-020 Ind. JUNAEB EM '!R51</f>
        <v>0</v>
      </c>
      <c r="H18" s="63">
        <f>+'24-02-020 Ind. JUNAEB EM '!S51</f>
        <v>0</v>
      </c>
      <c r="I18" s="63">
        <f>+'24-02-020 Ind. JUNAEB EM '!T51</f>
        <v>0</v>
      </c>
      <c r="J18" s="63">
        <f>+'24-02-020 Ind. JUNAEB EM '!U51</f>
        <v>0</v>
      </c>
      <c r="K18" s="63">
        <f>+'24-02-020 Ind. JUNAEB EM '!V51</f>
        <v>0</v>
      </c>
      <c r="L18" s="63">
        <f>+'24-02-020 Ind. JUNAEB EM '!W51</f>
        <v>0</v>
      </c>
      <c r="M18" s="63">
        <f>+'24-02-020 Ind. JUNAEB EM '!X51</f>
        <v>0</v>
      </c>
      <c r="N18" s="63">
        <f>+'24-02-020 Ind. JUNAEB EM '!Y51</f>
        <v>0</v>
      </c>
      <c r="O18" s="63">
        <f>+'24-02-020 Ind. JUNAEB EM '!Z51</f>
        <v>0</v>
      </c>
      <c r="P18" s="63">
        <f>+'24-02-020 Ind. JUNAEB EM '!AA51</f>
        <v>0</v>
      </c>
      <c r="Q18" s="63">
        <f>+'24-02-020 Ind. JUNAEB EM '!AB51</f>
        <v>0</v>
      </c>
      <c r="R18" s="63">
        <f>+'24-02-020 Ind. JUNAEB EM '!AC51</f>
        <v>0</v>
      </c>
      <c r="S18" s="63">
        <f>+'24-02-020 Ind. JUNAEB EM '!AD51</f>
        <v>0</v>
      </c>
      <c r="T18" s="63">
        <f>+'24-02-020 Ind. JUNAEB EM '!AE51</f>
        <v>0</v>
      </c>
      <c r="U18" s="63">
        <f>+'24-02-020 Ind. JUNAEB EM '!AF51</f>
        <v>0</v>
      </c>
      <c r="V18" s="63">
        <f>+'24-02-020 Ind. JUNAEB EM '!AG51</f>
        <v>0</v>
      </c>
      <c r="W18" s="63">
        <f>+'24-02-020 Ind. JUNAEB EM '!AH51</f>
        <v>0</v>
      </c>
      <c r="X18" s="86">
        <f>+'24-02-020 Ind. JUNAEB EM '!AI51</f>
        <v>0</v>
      </c>
      <c r="Y18" s="86">
        <f>+'24-02-020 Ind. JUNAEB EM '!AJ51</f>
        <v>0</v>
      </c>
    </row>
    <row r="19" spans="1:25" ht="24.75" customHeight="1" x14ac:dyDescent="0.25">
      <c r="A19" s="85" t="s">
        <v>68</v>
      </c>
      <c r="B19" s="63">
        <f>+'24-02-020 Ind. JUNAEB EM '!J55</f>
        <v>0</v>
      </c>
      <c r="C19" s="63">
        <f>+'24-02-020 Ind. JUNAEB EM '!K55</f>
        <v>0</v>
      </c>
      <c r="D19" s="63">
        <f>+'24-02-020 Ind. JUNAEB EM '!M55</f>
        <v>0</v>
      </c>
      <c r="E19" s="63">
        <f>+'24-02-020 Ind. JUNAEB EM '!N55</f>
        <v>0</v>
      </c>
      <c r="F19" s="63">
        <f>+'24-02-020 Ind. JUNAEB EM '!O55</f>
        <v>0</v>
      </c>
      <c r="G19" s="63">
        <f>+'24-02-020 Ind. JUNAEB EM '!R55</f>
        <v>0</v>
      </c>
      <c r="H19" s="63">
        <f>+'24-02-020 Ind. JUNAEB EM '!S55</f>
        <v>0</v>
      </c>
      <c r="I19" s="63">
        <f>+'24-02-020 Ind. JUNAEB EM '!T55</f>
        <v>0</v>
      </c>
      <c r="J19" s="63">
        <f>+'24-02-020 Ind. JUNAEB EM '!U55</f>
        <v>0</v>
      </c>
      <c r="K19" s="63">
        <f>+'24-02-020 Ind. JUNAEB EM '!V55</f>
        <v>0</v>
      </c>
      <c r="L19" s="63">
        <f>+'24-02-020 Ind. JUNAEB EM '!W55</f>
        <v>0</v>
      </c>
      <c r="M19" s="63">
        <f>+'24-02-020 Ind. JUNAEB EM '!X55</f>
        <v>0</v>
      </c>
      <c r="N19" s="63">
        <f>+'24-02-020 Ind. JUNAEB EM '!Y55</f>
        <v>0</v>
      </c>
      <c r="O19" s="63">
        <f>+'24-02-020 Ind. JUNAEB EM '!Z55</f>
        <v>0</v>
      </c>
      <c r="P19" s="63">
        <f>+'24-02-020 Ind. JUNAEB EM '!AA55</f>
        <v>0</v>
      </c>
      <c r="Q19" s="63">
        <f>+'24-02-020 Ind. JUNAEB EM '!AB55</f>
        <v>0</v>
      </c>
      <c r="R19" s="63">
        <f>+'24-02-020 Ind. JUNAEB EM '!AC55</f>
        <v>0</v>
      </c>
      <c r="S19" s="63">
        <f>+'24-02-020 Ind. JUNAEB EM '!AD55</f>
        <v>0</v>
      </c>
      <c r="T19" s="63">
        <f>+'24-02-020 Ind. JUNAEB EM '!AE55</f>
        <v>0</v>
      </c>
      <c r="U19" s="63">
        <f>+'24-02-020 Ind. JUNAEB EM '!AF55</f>
        <v>0</v>
      </c>
      <c r="V19" s="63">
        <f>+'24-02-020 Ind. JUNAEB EM '!AG55</f>
        <v>0</v>
      </c>
      <c r="W19" s="63">
        <f>+'24-02-020 Ind. JUNAEB EM '!AH55</f>
        <v>0</v>
      </c>
      <c r="X19" s="86">
        <f>+'24-02-020 Ind. JUNAEB EM '!AI55</f>
        <v>0</v>
      </c>
      <c r="Y19" s="86">
        <f>+'24-02-020 Ind. JUNAEB EM '!AJ55</f>
        <v>0</v>
      </c>
    </row>
    <row r="20" spans="1:25" ht="24.75" customHeight="1" x14ac:dyDescent="0.25">
      <c r="A20" s="87" t="s">
        <v>70</v>
      </c>
      <c r="B20" s="63">
        <f>+'24-02-020 Ind. JUNAEB EM '!J59</f>
        <v>0</v>
      </c>
      <c r="C20" s="63">
        <f>+'24-02-020 Ind. JUNAEB EM '!K59</f>
        <v>0</v>
      </c>
      <c r="D20" s="63">
        <f>+'24-02-020 Ind. JUNAEB EM '!M59</f>
        <v>0</v>
      </c>
      <c r="E20" s="63">
        <f>+'24-02-020 Ind. JUNAEB EM '!N59</f>
        <v>0</v>
      </c>
      <c r="F20" s="63">
        <f>+'24-02-020 Ind. JUNAEB EM '!O59</f>
        <v>0</v>
      </c>
      <c r="G20" s="63">
        <f>+'24-02-020 Ind. JUNAEB EM '!R59</f>
        <v>0</v>
      </c>
      <c r="H20" s="63">
        <f>+'24-02-020 Ind. JUNAEB EM '!S59</f>
        <v>0</v>
      </c>
      <c r="I20" s="63">
        <f>+'24-02-020 Ind. JUNAEB EM '!T59</f>
        <v>0</v>
      </c>
      <c r="J20" s="63">
        <f>+'24-02-020 Ind. JUNAEB EM '!U59</f>
        <v>0</v>
      </c>
      <c r="K20" s="63">
        <f>+'24-02-020 Ind. JUNAEB EM '!V59</f>
        <v>0</v>
      </c>
      <c r="L20" s="63">
        <f>+'24-02-020 Ind. JUNAEB EM '!W59</f>
        <v>0</v>
      </c>
      <c r="M20" s="63">
        <f>+'24-02-020 Ind. JUNAEB EM '!X59</f>
        <v>0</v>
      </c>
      <c r="N20" s="63">
        <f>+'24-02-020 Ind. JUNAEB EM '!Y59</f>
        <v>0</v>
      </c>
      <c r="O20" s="63">
        <f>+'24-02-020 Ind. JUNAEB EM '!Z59</f>
        <v>0</v>
      </c>
      <c r="P20" s="63">
        <f>+'24-02-020 Ind. JUNAEB EM '!AA59</f>
        <v>0</v>
      </c>
      <c r="Q20" s="63">
        <f>+'24-02-020 Ind. JUNAEB EM '!AB59</f>
        <v>0</v>
      </c>
      <c r="R20" s="63">
        <f>+'24-02-020 Ind. JUNAEB EM '!AC59</f>
        <v>0</v>
      </c>
      <c r="S20" s="63">
        <f>+'24-02-020 Ind. JUNAEB EM '!AD59</f>
        <v>0</v>
      </c>
      <c r="T20" s="63">
        <f>+'24-02-020 Ind. JUNAEB EM '!AE59</f>
        <v>0</v>
      </c>
      <c r="U20" s="63">
        <f>+'24-02-020 Ind. JUNAEB EM '!AF59</f>
        <v>0</v>
      </c>
      <c r="V20" s="63">
        <f>+'24-02-020 Ind. JUNAEB EM '!AG59</f>
        <v>0</v>
      </c>
      <c r="W20" s="63">
        <f>+'24-02-020 Ind. JUNAEB EM '!AH59</f>
        <v>0</v>
      </c>
      <c r="X20" s="86">
        <f>+'24-02-020 Ind. JUNAEB EM '!AI59</f>
        <v>0</v>
      </c>
      <c r="Y20" s="86">
        <f>+'24-02-020 Ind. JUNAEB EM '!AJ59</f>
        <v>0</v>
      </c>
    </row>
    <row r="21" spans="1:25" ht="24.75" customHeight="1" x14ac:dyDescent="0.25">
      <c r="A21" s="87" t="s">
        <v>72</v>
      </c>
      <c r="B21" s="63">
        <f>+'24-02-020 Ind. JUNAEB EM '!J63</f>
        <v>0</v>
      </c>
      <c r="C21" s="63">
        <f>+'24-02-020 Ind. JUNAEB EM '!K63</f>
        <v>0</v>
      </c>
      <c r="D21" s="63">
        <f>+'24-02-020 Ind. JUNAEB EM '!M63</f>
        <v>0</v>
      </c>
      <c r="E21" s="63">
        <f>+'24-02-020 Ind. JUNAEB EM '!N63</f>
        <v>0</v>
      </c>
      <c r="F21" s="63">
        <f>+'24-02-020 Ind. JUNAEB EM '!O63</f>
        <v>0</v>
      </c>
      <c r="G21" s="63">
        <f>+'24-02-020 Ind. JUNAEB EM '!R63</f>
        <v>0</v>
      </c>
      <c r="H21" s="63">
        <f>+'24-02-020 Ind. JUNAEB EM '!S63</f>
        <v>0</v>
      </c>
      <c r="I21" s="63">
        <f>+'24-02-020 Ind. JUNAEB EM '!T63</f>
        <v>0</v>
      </c>
      <c r="J21" s="63">
        <f>+'24-02-020 Ind. JUNAEB EM '!U63</f>
        <v>0</v>
      </c>
      <c r="K21" s="63">
        <f>+'24-02-020 Ind. JUNAEB EM '!V63</f>
        <v>0</v>
      </c>
      <c r="L21" s="63">
        <f>+'24-02-020 Ind. JUNAEB EM '!W63</f>
        <v>0</v>
      </c>
      <c r="M21" s="63">
        <f>+'24-02-020 Ind. JUNAEB EM '!X63</f>
        <v>0</v>
      </c>
      <c r="N21" s="63">
        <f>+'24-02-020 Ind. JUNAEB EM '!Y63</f>
        <v>0</v>
      </c>
      <c r="O21" s="63">
        <f>+'24-02-020 Ind. JUNAEB EM '!Z63</f>
        <v>0</v>
      </c>
      <c r="P21" s="63">
        <f>+'24-02-020 Ind. JUNAEB EM '!AA63</f>
        <v>0</v>
      </c>
      <c r="Q21" s="63">
        <f>+'24-02-020 Ind. JUNAEB EM '!AB63</f>
        <v>0</v>
      </c>
      <c r="R21" s="63">
        <f>+'24-02-020 Ind. JUNAEB EM '!AC63</f>
        <v>0</v>
      </c>
      <c r="S21" s="63">
        <f>+'24-02-020 Ind. JUNAEB EM '!AD63</f>
        <v>0</v>
      </c>
      <c r="T21" s="63">
        <f>+'24-02-020 Ind. JUNAEB EM '!AE63</f>
        <v>0</v>
      </c>
      <c r="U21" s="63">
        <f>+'24-02-020 Ind. JUNAEB EM '!AF63</f>
        <v>0</v>
      </c>
      <c r="V21" s="63">
        <f>+'24-02-020 Ind. JUNAEB EM '!AG63</f>
        <v>0</v>
      </c>
      <c r="W21" s="63">
        <f>+'24-02-020 Ind. JUNAEB EM '!AH63</f>
        <v>0</v>
      </c>
      <c r="X21" s="86">
        <f>+'24-02-020 Ind. JUNAEB EM '!AI63</f>
        <v>0</v>
      </c>
      <c r="Y21" s="86">
        <f>+'24-02-020 Ind. JUNAEB EM '!AJ63</f>
        <v>0</v>
      </c>
    </row>
    <row r="22" spans="1:25" ht="24.75" customHeight="1" x14ac:dyDescent="0.25">
      <c r="A22" s="87" t="s">
        <v>74</v>
      </c>
      <c r="B22" s="63">
        <f>+'24-02-020 Ind. JUNAEB EM '!J67</f>
        <v>0</v>
      </c>
      <c r="C22" s="63">
        <f>+'24-02-020 Ind. JUNAEB EM '!K67</f>
        <v>0</v>
      </c>
      <c r="D22" s="63">
        <f>+'24-02-020 Ind. JUNAEB EM '!M67</f>
        <v>0</v>
      </c>
      <c r="E22" s="63">
        <f>+'24-02-020 Ind. JUNAEB EM '!N67</f>
        <v>0</v>
      </c>
      <c r="F22" s="63">
        <f>+'24-02-020 Ind. JUNAEB EM '!O67</f>
        <v>0</v>
      </c>
      <c r="G22" s="63">
        <f>+'24-02-020 Ind. JUNAEB EM '!R67</f>
        <v>0</v>
      </c>
      <c r="H22" s="63">
        <f>+'24-02-020 Ind. JUNAEB EM '!S67</f>
        <v>0</v>
      </c>
      <c r="I22" s="63">
        <f>+'24-02-020 Ind. JUNAEB EM '!T67</f>
        <v>0</v>
      </c>
      <c r="J22" s="63">
        <f>+'24-02-020 Ind. JUNAEB EM '!U67</f>
        <v>0</v>
      </c>
      <c r="K22" s="63">
        <f>+'24-02-020 Ind. JUNAEB EM '!V67</f>
        <v>0</v>
      </c>
      <c r="L22" s="63">
        <f>+'24-02-020 Ind. JUNAEB EM '!W67</f>
        <v>0</v>
      </c>
      <c r="M22" s="63">
        <f>+'24-02-020 Ind. JUNAEB EM '!X67</f>
        <v>0</v>
      </c>
      <c r="N22" s="63">
        <f>+'24-02-020 Ind. JUNAEB EM '!Y67</f>
        <v>0</v>
      </c>
      <c r="O22" s="63">
        <f>+'24-02-020 Ind. JUNAEB EM '!Z67</f>
        <v>0</v>
      </c>
      <c r="P22" s="63">
        <f>+'24-02-020 Ind. JUNAEB EM '!AA67</f>
        <v>0</v>
      </c>
      <c r="Q22" s="63">
        <f>+'24-02-020 Ind. JUNAEB EM '!AB67</f>
        <v>0</v>
      </c>
      <c r="R22" s="63">
        <f>+'24-02-020 Ind. JUNAEB EM '!AC67</f>
        <v>0</v>
      </c>
      <c r="S22" s="63">
        <f>+'24-02-020 Ind. JUNAEB EM '!AD67</f>
        <v>0</v>
      </c>
      <c r="T22" s="63">
        <f>+'24-02-020 Ind. JUNAEB EM '!AE67</f>
        <v>0</v>
      </c>
      <c r="U22" s="63">
        <f>+'24-02-020 Ind. JUNAEB EM '!AF67</f>
        <v>0</v>
      </c>
      <c r="V22" s="63">
        <f>+'24-02-020 Ind. JUNAEB EM '!AG67</f>
        <v>0</v>
      </c>
      <c r="W22" s="63">
        <f>+'24-02-020 Ind. JUNAEB EM '!AH67</f>
        <v>0</v>
      </c>
      <c r="X22" s="86">
        <f>+'24-02-020 Ind. JUNAEB EM '!AI67</f>
        <v>0</v>
      </c>
      <c r="Y22" s="86">
        <f>+'24-02-020 Ind. JUNAEB EM '!AJ67</f>
        <v>0</v>
      </c>
    </row>
    <row r="23" spans="1:25" ht="24.75" customHeight="1" x14ac:dyDescent="0.25">
      <c r="A23" s="88" t="s">
        <v>76</v>
      </c>
      <c r="B23" s="63">
        <f>+'24-02-020 Ind. JUNAEB EM '!J70</f>
        <v>49780000</v>
      </c>
      <c r="C23" s="63">
        <f>+'24-02-020 Ind. JUNAEB EM '!K70</f>
        <v>49780000</v>
      </c>
      <c r="D23" s="63">
        <f>+'24-02-020 Ind. JUNAEB EM '!M70</f>
        <v>0</v>
      </c>
      <c r="E23" s="63">
        <f>+'24-02-020 Ind. JUNAEB EM '!N70</f>
        <v>0</v>
      </c>
      <c r="F23" s="63">
        <f>+'24-02-020 Ind. JUNAEB EM '!O70</f>
        <v>0</v>
      </c>
      <c r="G23" s="63">
        <f>+'24-02-020 Ind. JUNAEB EM '!R70</f>
        <v>0</v>
      </c>
      <c r="H23" s="63">
        <f>+'24-02-020 Ind. JUNAEB EM '!S70</f>
        <v>0</v>
      </c>
      <c r="I23" s="63">
        <f>+'24-02-020 Ind. JUNAEB EM '!T70</f>
        <v>0</v>
      </c>
      <c r="J23" s="63">
        <f>+'24-02-020 Ind. JUNAEB EM '!U70</f>
        <v>0</v>
      </c>
      <c r="K23" s="63">
        <f>+'24-02-020 Ind. JUNAEB EM '!V70</f>
        <v>0</v>
      </c>
      <c r="L23" s="63">
        <f>+'24-02-020 Ind. JUNAEB EM '!W70</f>
        <v>0</v>
      </c>
      <c r="M23" s="63">
        <f>+'24-02-020 Ind. JUNAEB EM '!X70</f>
        <v>0</v>
      </c>
      <c r="N23" s="63">
        <f>+'24-02-020 Ind. JUNAEB EM '!Y70</f>
        <v>0</v>
      </c>
      <c r="O23" s="63">
        <f>+'24-02-020 Ind. JUNAEB EM '!Z70</f>
        <v>0</v>
      </c>
      <c r="P23" s="63">
        <f>+'24-02-020 Ind. JUNAEB EM '!AA70</f>
        <v>49780000</v>
      </c>
      <c r="Q23" s="63">
        <f>+'24-02-020 Ind. JUNAEB EM '!AB70</f>
        <v>0</v>
      </c>
      <c r="R23" s="63">
        <f>+'24-02-020 Ind. JUNAEB EM '!AC70</f>
        <v>49780000</v>
      </c>
      <c r="S23" s="63">
        <f>+'24-02-020 Ind. JUNAEB EM '!AD70</f>
        <v>0</v>
      </c>
      <c r="T23" s="63">
        <f>+'24-02-020 Ind. JUNAEB EM '!AE70</f>
        <v>0</v>
      </c>
      <c r="U23" s="63">
        <f>+'24-02-020 Ind. JUNAEB EM '!AF70</f>
        <v>0</v>
      </c>
      <c r="V23" s="63">
        <f>+'24-02-020 Ind. JUNAEB EM '!AG70</f>
        <v>0</v>
      </c>
      <c r="W23" s="63">
        <f>+'24-02-020 Ind. JUNAEB EM '!AH70</f>
        <v>49780000</v>
      </c>
      <c r="X23" s="86">
        <f>+'24-02-020 Ind. JUNAEB EM '!AI70</f>
        <v>1</v>
      </c>
      <c r="Y23" s="86">
        <f>+'24-02-020 Ind. JUNAEB EM '!AJ70</f>
        <v>1</v>
      </c>
    </row>
    <row r="24" spans="1:25" ht="25.5" x14ac:dyDescent="0.25">
      <c r="A24" s="8" t="str">
        <f>"TOTAL ASIG."&amp;" "&amp;$A$5</f>
        <v>TOTAL ASIG. 24-02-020 "Programa de Educación Media - JUNAEB"</v>
      </c>
      <c r="B24" s="75">
        <f>SUM(B8:B23)</f>
        <v>49780000</v>
      </c>
      <c r="C24" s="75">
        <f t="shared" ref="C24:V24" si="0">SUM(C8:C23)</f>
        <v>49780000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49780000</v>
      </c>
      <c r="Q24" s="75">
        <f t="shared" si="0"/>
        <v>0</v>
      </c>
      <c r="R24" s="75">
        <f t="shared" si="0"/>
        <v>49780000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49780000</v>
      </c>
      <c r="X24" s="89">
        <f>+'24-02-020 Ind. JUNAEB EM '!AI71</f>
        <v>1</v>
      </c>
      <c r="Y24" s="89">
        <f>'24-02-020 Ind. JUNAEB EM '!AJ71</f>
        <v>1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5D01C-A467-4A40-B8BA-9A0DD447F48C}">
  <sheetPr>
    <tabColor rgb="FF007DB5"/>
    <pageSetUpPr fitToPage="1"/>
  </sheetPr>
  <dimension ref="A1:AJ72"/>
  <sheetViews>
    <sheetView topLeftCell="M1" zoomScale="110" zoomScaleNormal="110" workbookViewId="0">
      <selection activeCell="AL72" sqref="AL72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9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customWidth="1" outlineLevel="1"/>
    <col min="33" max="33" width="12.140625" style="83" customWidth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</row>
    <row r="2" spans="1:36" s="1" customFormat="1" ht="16.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</row>
    <row r="3" spans="1:36" s="1" customFormat="1" ht="16.5" customHeight="1" x14ac:dyDescent="0.25">
      <c r="A3" s="350" t="s">
        <v>2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350"/>
      <c r="AF3" s="350"/>
      <c r="AG3" s="350"/>
      <c r="AH3" s="350"/>
      <c r="AI3" s="350"/>
      <c r="AJ3" s="350"/>
    </row>
    <row r="4" spans="1:36" s="1" customFormat="1" ht="16.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351"/>
      <c r="AJ4" s="351"/>
    </row>
    <row r="5" spans="1:36" ht="17.25" customHeight="1" x14ac:dyDescent="0.25">
      <c r="A5" s="371" t="s">
        <v>106</v>
      </c>
      <c r="B5" s="372"/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2"/>
      <c r="T5" s="372"/>
      <c r="U5" s="372"/>
      <c r="V5" s="372"/>
      <c r="W5" s="372"/>
      <c r="X5" s="372"/>
      <c r="Y5" s="372"/>
      <c r="Z5" s="372"/>
      <c r="AA5" s="372"/>
      <c r="AB5" s="372"/>
      <c r="AC5" s="372"/>
      <c r="AD5" s="372"/>
      <c r="AE5" s="372"/>
      <c r="AF5" s="372"/>
      <c r="AG5" s="372"/>
      <c r="AH5" s="372"/>
      <c r="AI5" s="372"/>
      <c r="AJ5" s="373"/>
    </row>
    <row r="6" spans="1:36" s="6" customFormat="1" x14ac:dyDescent="0.25">
      <c r="A6" s="355" t="s">
        <v>5</v>
      </c>
      <c r="B6" s="374" t="s">
        <v>6</v>
      </c>
      <c r="C6" s="4" t="s">
        <v>7</v>
      </c>
      <c r="D6" s="374" t="s">
        <v>8</v>
      </c>
      <c r="E6" s="355" t="s">
        <v>9</v>
      </c>
      <c r="F6" s="374" t="s">
        <v>10</v>
      </c>
      <c r="G6" s="355" t="s">
        <v>11</v>
      </c>
      <c r="H6" s="355" t="s">
        <v>12</v>
      </c>
      <c r="I6" s="355"/>
      <c r="J6" s="362" t="s">
        <v>13</v>
      </c>
      <c r="K6" s="362" t="s">
        <v>14</v>
      </c>
      <c r="L6" s="355" t="s">
        <v>15</v>
      </c>
      <c r="M6" s="364" t="s">
        <v>16</v>
      </c>
      <c r="N6" s="365"/>
      <c r="O6" s="366"/>
      <c r="P6" s="355" t="s">
        <v>17</v>
      </c>
      <c r="Q6" s="374" t="s">
        <v>18</v>
      </c>
      <c r="R6" s="353" t="s">
        <v>19</v>
      </c>
      <c r="S6" s="353"/>
      <c r="T6" s="353"/>
      <c r="U6" s="362" t="s">
        <v>20</v>
      </c>
      <c r="V6" s="353" t="s">
        <v>19</v>
      </c>
      <c r="W6" s="353"/>
      <c r="X6" s="353"/>
      <c r="Y6" s="362" t="s">
        <v>21</v>
      </c>
      <c r="Z6" s="353" t="s">
        <v>19</v>
      </c>
      <c r="AA6" s="353"/>
      <c r="AB6" s="353"/>
      <c r="AC6" s="362" t="s">
        <v>22</v>
      </c>
      <c r="AD6" s="353" t="s">
        <v>19</v>
      </c>
      <c r="AE6" s="353"/>
      <c r="AF6" s="353"/>
      <c r="AG6" s="362" t="s">
        <v>23</v>
      </c>
      <c r="AH6" s="362" t="s">
        <v>24</v>
      </c>
      <c r="AI6" s="370" t="s">
        <v>25</v>
      </c>
      <c r="AJ6" s="370"/>
    </row>
    <row r="7" spans="1:36" s="6" customFormat="1" ht="25.5" x14ac:dyDescent="0.25">
      <c r="A7" s="355"/>
      <c r="B7" s="375"/>
      <c r="C7" s="4" t="s">
        <v>26</v>
      </c>
      <c r="D7" s="375"/>
      <c r="E7" s="355"/>
      <c r="F7" s="375"/>
      <c r="G7" s="355"/>
      <c r="H7" s="3" t="s">
        <v>27</v>
      </c>
      <c r="I7" s="3" t="s">
        <v>28</v>
      </c>
      <c r="J7" s="363"/>
      <c r="K7" s="363"/>
      <c r="L7" s="355"/>
      <c r="M7" s="5" t="s">
        <v>29</v>
      </c>
      <c r="N7" s="5" t="s">
        <v>30</v>
      </c>
      <c r="O7" s="5" t="s">
        <v>31</v>
      </c>
      <c r="P7" s="355"/>
      <c r="Q7" s="375"/>
      <c r="R7" s="5" t="s">
        <v>32</v>
      </c>
      <c r="S7" s="5" t="s">
        <v>33</v>
      </c>
      <c r="T7" s="5" t="s">
        <v>34</v>
      </c>
      <c r="U7" s="363"/>
      <c r="V7" s="5" t="s">
        <v>35</v>
      </c>
      <c r="W7" s="5" t="s">
        <v>36</v>
      </c>
      <c r="X7" s="5" t="s">
        <v>37</v>
      </c>
      <c r="Y7" s="363"/>
      <c r="Z7" s="5" t="s">
        <v>38</v>
      </c>
      <c r="AA7" s="5" t="s">
        <v>39</v>
      </c>
      <c r="AB7" s="5" t="s">
        <v>40</v>
      </c>
      <c r="AC7" s="363"/>
      <c r="AD7" s="5" t="s">
        <v>41</v>
      </c>
      <c r="AE7" s="5" t="s">
        <v>42</v>
      </c>
      <c r="AF7" s="5" t="s">
        <v>43</v>
      </c>
      <c r="AG7" s="363"/>
      <c r="AH7" s="363"/>
      <c r="AI7" s="7" t="s">
        <v>44</v>
      </c>
      <c r="AJ7" s="7" t="s">
        <v>45</v>
      </c>
    </row>
    <row r="8" spans="1:36" ht="12.75" customHeight="1" x14ac:dyDescent="0.25">
      <c r="A8" s="380" t="s">
        <v>46</v>
      </c>
      <c r="B8" s="368"/>
      <c r="C8" s="368"/>
      <c r="D8" s="368"/>
      <c r="E8" s="369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381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</row>
    <row r="10" spans="1:3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38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</row>
    <row r="11" spans="1:36" s="37" customFormat="1" ht="12.75" customHeight="1" collapsed="1" x14ac:dyDescent="0.25">
      <c r="A11" s="376" t="s">
        <v>47</v>
      </c>
      <c r="B11" s="377"/>
      <c r="C11" s="378"/>
      <c r="D11" s="378"/>
      <c r="E11" s="378"/>
      <c r="F11" s="378"/>
      <c r="G11" s="378"/>
      <c r="H11" s="378"/>
      <c r="I11" s="379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</row>
    <row r="12" spans="1:36" ht="12.75" customHeight="1" x14ac:dyDescent="0.25">
      <c r="A12" s="383" t="s">
        <v>48</v>
      </c>
      <c r="B12" s="384"/>
      <c r="C12" s="384"/>
      <c r="D12" s="384"/>
      <c r="E12" s="385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386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</row>
    <row r="14" spans="1:3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387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</row>
    <row r="15" spans="1:36" s="37" customFormat="1" ht="12.75" customHeight="1" collapsed="1" x14ac:dyDescent="0.25">
      <c r="A15" s="376" t="s">
        <v>49</v>
      </c>
      <c r="B15" s="377"/>
      <c r="C15" s="378"/>
      <c r="D15" s="378"/>
      <c r="E15" s="378"/>
      <c r="F15" s="378"/>
      <c r="G15" s="378"/>
      <c r="H15" s="378"/>
      <c r="I15" s="379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</row>
    <row r="16" spans="1:36" ht="12.75" customHeight="1" x14ac:dyDescent="0.25">
      <c r="A16" s="383" t="s">
        <v>50</v>
      </c>
      <c r="B16" s="384"/>
      <c r="C16" s="384"/>
      <c r="D16" s="384"/>
      <c r="E16" s="385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3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381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</row>
    <row r="18" spans="1:3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382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</row>
    <row r="19" spans="1:36" s="37" customFormat="1" ht="12.75" customHeight="1" collapsed="1" x14ac:dyDescent="0.25">
      <c r="A19" s="376" t="s">
        <v>51</v>
      </c>
      <c r="B19" s="377"/>
      <c r="C19" s="378"/>
      <c r="D19" s="378"/>
      <c r="E19" s="378"/>
      <c r="F19" s="378"/>
      <c r="G19" s="378"/>
      <c r="H19" s="378"/>
      <c r="I19" s="379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</row>
    <row r="20" spans="1:36" ht="12.75" customHeight="1" x14ac:dyDescent="0.25">
      <c r="A20" s="383" t="s">
        <v>52</v>
      </c>
      <c r="B20" s="384"/>
      <c r="C20" s="384"/>
      <c r="D20" s="384"/>
      <c r="E20" s="385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381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</row>
    <row r="22" spans="1:3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382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</row>
    <row r="23" spans="1:36" s="37" customFormat="1" ht="12.75" customHeight="1" collapsed="1" x14ac:dyDescent="0.25">
      <c r="A23" s="376" t="s">
        <v>53</v>
      </c>
      <c r="B23" s="377"/>
      <c r="C23" s="378"/>
      <c r="D23" s="378"/>
      <c r="E23" s="378"/>
      <c r="F23" s="378"/>
      <c r="G23" s="378"/>
      <c r="H23" s="378"/>
      <c r="I23" s="379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</row>
    <row r="24" spans="1:36" ht="12.75" customHeight="1" x14ac:dyDescent="0.25">
      <c r="A24" s="383" t="s">
        <v>54</v>
      </c>
      <c r="B24" s="384"/>
      <c r="C24" s="384"/>
      <c r="D24" s="384"/>
      <c r="E24" s="385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3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381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</row>
    <row r="26" spans="1:3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382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</row>
    <row r="27" spans="1:36" s="37" customFormat="1" ht="12.75" customHeight="1" collapsed="1" x14ac:dyDescent="0.25">
      <c r="A27" s="376" t="s">
        <v>55</v>
      </c>
      <c r="B27" s="377"/>
      <c r="C27" s="378"/>
      <c r="D27" s="378"/>
      <c r="E27" s="378"/>
      <c r="F27" s="378"/>
      <c r="G27" s="378"/>
      <c r="H27" s="378"/>
      <c r="I27" s="379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</row>
    <row r="28" spans="1:36" ht="12.75" customHeight="1" x14ac:dyDescent="0.25">
      <c r="A28" s="383" t="s">
        <v>56</v>
      </c>
      <c r="B28" s="384"/>
      <c r="C28" s="384"/>
      <c r="D28" s="384"/>
      <c r="E28" s="385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36" ht="24.95" customHeight="1" outlineLevel="1" x14ac:dyDescent="0.25">
      <c r="A29" s="19">
        <v>1</v>
      </c>
      <c r="B29" s="19"/>
      <c r="C29" s="64"/>
      <c r="D29" s="29"/>
      <c r="E29" s="64"/>
      <c r="F29" s="20"/>
      <c r="G29" s="22"/>
      <c r="H29" s="21"/>
      <c r="I29" s="21"/>
      <c r="J29" s="107">
        <v>200000</v>
      </c>
      <c r="K29" s="98">
        <v>200000</v>
      </c>
      <c r="L29" s="59" t="s">
        <v>107</v>
      </c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>
        <v>200000</v>
      </c>
      <c r="X29" s="24"/>
      <c r="Y29" s="25">
        <f>SUM(V29:X29)</f>
        <v>200000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200000</v>
      </c>
      <c r="AI29" s="26">
        <f>IF(ISERROR(AH29/J29),0,AH29/J29)</f>
        <v>1</v>
      </c>
      <c r="AJ29" s="27">
        <f>IF(ISERROR(AH29/$AH$72),"-",AH29/$AH$72)</f>
        <v>2.5096194456197962E-6</v>
      </c>
    </row>
    <row r="30" spans="1:36" s="37" customFormat="1" ht="12.75" customHeight="1" x14ac:dyDescent="0.25">
      <c r="A30" s="376" t="s">
        <v>57</v>
      </c>
      <c r="B30" s="377"/>
      <c r="C30" s="378"/>
      <c r="D30" s="378"/>
      <c r="E30" s="378"/>
      <c r="F30" s="378"/>
      <c r="G30" s="378"/>
      <c r="H30" s="378"/>
      <c r="I30" s="379"/>
      <c r="J30" s="33">
        <f>SUM(J29:J29)</f>
        <v>200000</v>
      </c>
      <c r="K30" s="33">
        <f>SUM(K29:K29)</f>
        <v>200000</v>
      </c>
      <c r="L30" s="32"/>
      <c r="M30" s="33">
        <f>SUM(M29:M29)</f>
        <v>0</v>
      </c>
      <c r="N30" s="33">
        <f>SUM(N29:N29)</f>
        <v>0</v>
      </c>
      <c r="O30" s="33">
        <f>SUM(O29:O29)</f>
        <v>0</v>
      </c>
      <c r="P30" s="34"/>
      <c r="Q30" s="35"/>
      <c r="R30" s="33">
        <f t="shared" ref="R30:AH30" si="5">SUM(R29:R29)</f>
        <v>0</v>
      </c>
      <c r="S30" s="33">
        <f t="shared" si="5"/>
        <v>0</v>
      </c>
      <c r="T30" s="33">
        <f t="shared" si="5"/>
        <v>0</v>
      </c>
      <c r="U30" s="33">
        <f t="shared" si="5"/>
        <v>0</v>
      </c>
      <c r="V30" s="33">
        <f t="shared" si="5"/>
        <v>0</v>
      </c>
      <c r="W30" s="33">
        <f t="shared" si="5"/>
        <v>200000</v>
      </c>
      <c r="X30" s="33">
        <f t="shared" si="5"/>
        <v>0</v>
      </c>
      <c r="Y30" s="33">
        <f t="shared" si="5"/>
        <v>200000</v>
      </c>
      <c r="Z30" s="33">
        <f t="shared" si="5"/>
        <v>0</v>
      </c>
      <c r="AA30" s="33">
        <f t="shared" si="5"/>
        <v>0</v>
      </c>
      <c r="AB30" s="33">
        <f t="shared" si="5"/>
        <v>0</v>
      </c>
      <c r="AC30" s="33">
        <f t="shared" si="5"/>
        <v>0</v>
      </c>
      <c r="AD30" s="33">
        <f t="shared" si="5"/>
        <v>0</v>
      </c>
      <c r="AE30" s="33">
        <f t="shared" si="5"/>
        <v>0</v>
      </c>
      <c r="AF30" s="33">
        <f t="shared" si="5"/>
        <v>0</v>
      </c>
      <c r="AG30" s="33">
        <f t="shared" si="5"/>
        <v>0</v>
      </c>
      <c r="AH30" s="33">
        <f t="shared" si="5"/>
        <v>200000</v>
      </c>
      <c r="AI30" s="36">
        <f>IF(ISERROR(AH30/J30),0,AH30/J30)</f>
        <v>1</v>
      </c>
      <c r="AJ30" s="36">
        <f>IF(ISERROR(AH30/$AH$72),0,AH30/$AH$72)</f>
        <v>2.5096194456197962E-6</v>
      </c>
    </row>
    <row r="31" spans="1:36" ht="12.75" customHeight="1" x14ac:dyDescent="0.25">
      <c r="A31" s="383" t="s">
        <v>58</v>
      </c>
      <c r="B31" s="384"/>
      <c r="C31" s="384"/>
      <c r="D31" s="384"/>
      <c r="E31" s="385"/>
      <c r="F31" s="9"/>
      <c r="G31" s="10"/>
      <c r="H31" s="11"/>
      <c r="I31" s="11"/>
      <c r="J31" s="12"/>
      <c r="K31" s="13"/>
      <c r="L31" s="14"/>
      <c r="M31" s="15"/>
      <c r="N31" s="15"/>
      <c r="O31" s="15"/>
      <c r="P31" s="10"/>
      <c r="Q31" s="16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7"/>
      <c r="AJ31" s="17"/>
    </row>
    <row r="32" spans="1:36" ht="12.75" hidden="1" customHeight="1" outlineLevel="1" x14ac:dyDescent="0.25">
      <c r="A32" s="18">
        <v>1</v>
      </c>
      <c r="B32" s="19"/>
      <c r="C32" s="20"/>
      <c r="D32" s="21"/>
      <c r="E32" s="22"/>
      <c r="F32" s="22"/>
      <c r="G32" s="22"/>
      <c r="H32" s="21"/>
      <c r="I32" s="21"/>
      <c r="J32" s="381"/>
      <c r="K32" s="23"/>
      <c r="L32" s="22"/>
      <c r="M32" s="24"/>
      <c r="N32" s="24"/>
      <c r="O32" s="24"/>
      <c r="P32" s="22"/>
      <c r="Q32" s="22"/>
      <c r="R32" s="24"/>
      <c r="S32" s="24"/>
      <c r="T32" s="24"/>
      <c r="U32" s="25">
        <f>SUM(R32:T32)</f>
        <v>0</v>
      </c>
      <c r="V32" s="24"/>
      <c r="W32" s="24"/>
      <c r="X32" s="24"/>
      <c r="Y32" s="25">
        <f>SUM(V32:X32)</f>
        <v>0</v>
      </c>
      <c r="Z32" s="24"/>
      <c r="AA32" s="24"/>
      <c r="AB32" s="24"/>
      <c r="AC32" s="25">
        <f>SUM(Z32:AB32)</f>
        <v>0</v>
      </c>
      <c r="AD32" s="24"/>
      <c r="AE32" s="24"/>
      <c r="AF32" s="24"/>
      <c r="AG32" s="25">
        <f>SUM(AD32:AF32)</f>
        <v>0</v>
      </c>
      <c r="AH32" s="25">
        <f>SUM(U32,Y32,AC32,AG32)</f>
        <v>0</v>
      </c>
      <c r="AI32" s="26">
        <f>IF(ISERROR(AH32/J32),0,AH32/J32)</f>
        <v>0</v>
      </c>
      <c r="AJ32" s="27">
        <f>IF(ISERROR(AH32/$AH$72),"-",AH32/$AH$72)</f>
        <v>0</v>
      </c>
    </row>
    <row r="33" spans="1:36" ht="12.75" hidden="1" customHeight="1" outlineLevel="1" x14ac:dyDescent="0.25">
      <c r="A33" s="18">
        <v>2</v>
      </c>
      <c r="B33" s="19"/>
      <c r="C33" s="28"/>
      <c r="D33" s="29"/>
      <c r="E33" s="30"/>
      <c r="F33" s="30"/>
      <c r="G33" s="30"/>
      <c r="H33" s="29"/>
      <c r="I33" s="29"/>
      <c r="J33" s="382"/>
      <c r="K33" s="31"/>
      <c r="L33" s="30"/>
      <c r="M33" s="24"/>
      <c r="N33" s="24"/>
      <c r="O33" s="24"/>
      <c r="P33" s="30"/>
      <c r="Q33" s="30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</row>
    <row r="34" spans="1:36" s="37" customFormat="1" ht="12.75" customHeight="1" collapsed="1" x14ac:dyDescent="0.25">
      <c r="A34" s="376" t="s">
        <v>59</v>
      </c>
      <c r="B34" s="377"/>
      <c r="C34" s="378"/>
      <c r="D34" s="378"/>
      <c r="E34" s="378"/>
      <c r="F34" s="378"/>
      <c r="G34" s="378"/>
      <c r="H34" s="378"/>
      <c r="I34" s="379"/>
      <c r="J34" s="33">
        <f>SUM(J32:J33)</f>
        <v>0</v>
      </c>
      <c r="K34" s="33">
        <f>SUM(K32:K33)</f>
        <v>0</v>
      </c>
      <c r="L34" s="32"/>
      <c r="M34" s="33">
        <f>SUM(M32:M33)</f>
        <v>0</v>
      </c>
      <c r="N34" s="33">
        <f>SUM(N32:N33)</f>
        <v>0</v>
      </c>
      <c r="O34" s="33">
        <f>SUM(O32:O33)</f>
        <v>0</v>
      </c>
      <c r="P34" s="34"/>
      <c r="Q34" s="35"/>
      <c r="R34" s="33">
        <f t="shared" ref="R34:AH34" si="6">SUM(R32:R33)</f>
        <v>0</v>
      </c>
      <c r="S34" s="33">
        <f t="shared" si="6"/>
        <v>0</v>
      </c>
      <c r="T34" s="33">
        <f t="shared" si="6"/>
        <v>0</v>
      </c>
      <c r="U34" s="33">
        <f t="shared" si="6"/>
        <v>0</v>
      </c>
      <c r="V34" s="33">
        <f t="shared" si="6"/>
        <v>0</v>
      </c>
      <c r="W34" s="33">
        <f t="shared" si="6"/>
        <v>0</v>
      </c>
      <c r="X34" s="33">
        <f t="shared" si="6"/>
        <v>0</v>
      </c>
      <c r="Y34" s="33">
        <f t="shared" si="6"/>
        <v>0</v>
      </c>
      <c r="Z34" s="33">
        <f t="shared" si="6"/>
        <v>0</v>
      </c>
      <c r="AA34" s="33">
        <f t="shared" si="6"/>
        <v>0</v>
      </c>
      <c r="AB34" s="33">
        <f t="shared" si="6"/>
        <v>0</v>
      </c>
      <c r="AC34" s="33">
        <f t="shared" si="6"/>
        <v>0</v>
      </c>
      <c r="AD34" s="33">
        <f t="shared" si="6"/>
        <v>0</v>
      </c>
      <c r="AE34" s="33">
        <f t="shared" si="6"/>
        <v>0</v>
      </c>
      <c r="AF34" s="33">
        <f t="shared" si="6"/>
        <v>0</v>
      </c>
      <c r="AG34" s="33">
        <f t="shared" si="6"/>
        <v>0</v>
      </c>
      <c r="AH34" s="33">
        <f t="shared" si="6"/>
        <v>0</v>
      </c>
      <c r="AI34" s="36">
        <f>IF(ISERROR(AH34/J34),0,AH34/J34)</f>
        <v>0</v>
      </c>
      <c r="AJ34" s="36">
        <f>IF(ISERROR(AH34/$AH$72),0,AH34/$AH$72)</f>
        <v>0</v>
      </c>
    </row>
    <row r="35" spans="1:36" ht="12.75" customHeight="1" x14ac:dyDescent="0.25">
      <c r="A35" s="383" t="s">
        <v>60</v>
      </c>
      <c r="B35" s="384"/>
      <c r="C35" s="384"/>
      <c r="D35" s="384"/>
      <c r="E35" s="385"/>
      <c r="F35" s="9"/>
      <c r="G35" s="10"/>
      <c r="H35" s="11"/>
      <c r="I35" s="11"/>
      <c r="J35" s="12"/>
      <c r="K35" s="13"/>
      <c r="L35" s="14"/>
      <c r="M35" s="15"/>
      <c r="N35" s="15"/>
      <c r="O35" s="15"/>
      <c r="P35" s="10"/>
      <c r="Q35" s="16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7"/>
      <c r="AJ35" s="17"/>
    </row>
    <row r="36" spans="1:36" ht="12.75" hidden="1" customHeight="1" outlineLevel="1" x14ac:dyDescent="0.25">
      <c r="A36" s="18">
        <v>1</v>
      </c>
      <c r="B36" s="19"/>
      <c r="C36" s="20"/>
      <c r="D36" s="21"/>
      <c r="E36" s="22"/>
      <c r="F36" s="22"/>
      <c r="G36" s="22"/>
      <c r="H36" s="21"/>
      <c r="I36" s="21"/>
      <c r="J36" s="381"/>
      <c r="K36" s="23"/>
      <c r="L36" s="22"/>
      <c r="M36" s="24"/>
      <c r="N36" s="24"/>
      <c r="O36" s="24"/>
      <c r="P36" s="22"/>
      <c r="Q36" s="22"/>
      <c r="R36" s="24"/>
      <c r="S36" s="24"/>
      <c r="T36" s="24"/>
      <c r="U36" s="25">
        <f>SUM(R36:T36)</f>
        <v>0</v>
      </c>
      <c r="V36" s="24"/>
      <c r="W36" s="24"/>
      <c r="X36" s="24"/>
      <c r="Y36" s="25">
        <f>SUM(V36:X36)</f>
        <v>0</v>
      </c>
      <c r="Z36" s="24"/>
      <c r="AA36" s="24"/>
      <c r="AB36" s="24"/>
      <c r="AC36" s="25">
        <f>SUM(Z36:AB36)</f>
        <v>0</v>
      </c>
      <c r="AD36" s="24"/>
      <c r="AE36" s="24"/>
      <c r="AF36" s="24"/>
      <c r="AG36" s="25">
        <f>SUM(AD36:AF36)</f>
        <v>0</v>
      </c>
      <c r="AH36" s="25">
        <f>SUM(U36,Y36,AC36,AG36)</f>
        <v>0</v>
      </c>
      <c r="AI36" s="26">
        <f>IF(ISERROR(AH36/J36),0,AH36/J36)</f>
        <v>0</v>
      </c>
      <c r="AJ36" s="27">
        <f>IF(ISERROR(AH36/$AH$72),"-",AH36/$AH$72)</f>
        <v>0</v>
      </c>
    </row>
    <row r="37" spans="1:36" ht="12.75" hidden="1" customHeight="1" outlineLevel="1" x14ac:dyDescent="0.25">
      <c r="A37" s="18">
        <v>2</v>
      </c>
      <c r="B37" s="19"/>
      <c r="C37" s="28"/>
      <c r="D37" s="29"/>
      <c r="E37" s="30"/>
      <c r="F37" s="30"/>
      <c r="G37" s="30"/>
      <c r="H37" s="29"/>
      <c r="I37" s="29"/>
      <c r="J37" s="382"/>
      <c r="K37" s="31"/>
      <c r="L37" s="30"/>
      <c r="M37" s="24"/>
      <c r="N37" s="24"/>
      <c r="O37" s="24"/>
      <c r="P37" s="30"/>
      <c r="Q37" s="30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</row>
    <row r="38" spans="1:36" s="37" customFormat="1" ht="12.75" customHeight="1" collapsed="1" x14ac:dyDescent="0.25">
      <c r="A38" s="376" t="s">
        <v>61</v>
      </c>
      <c r="B38" s="377"/>
      <c r="C38" s="378"/>
      <c r="D38" s="378"/>
      <c r="E38" s="378"/>
      <c r="F38" s="378"/>
      <c r="G38" s="378"/>
      <c r="H38" s="378"/>
      <c r="I38" s="379"/>
      <c r="J38" s="33">
        <f>SUM(J36:J37)</f>
        <v>0</v>
      </c>
      <c r="K38" s="33">
        <f>SUM(K36:K37)</f>
        <v>0</v>
      </c>
      <c r="L38" s="32"/>
      <c r="M38" s="33">
        <f>SUM(M36:M37)</f>
        <v>0</v>
      </c>
      <c r="N38" s="33">
        <f>SUM(N36:N37)</f>
        <v>0</v>
      </c>
      <c r="O38" s="33">
        <f>SUM(O36:O37)</f>
        <v>0</v>
      </c>
      <c r="P38" s="34"/>
      <c r="Q38" s="35"/>
      <c r="R38" s="33">
        <f t="shared" ref="R38:AH38" si="7">SUM(R36:R37)</f>
        <v>0</v>
      </c>
      <c r="S38" s="33">
        <f t="shared" si="7"/>
        <v>0</v>
      </c>
      <c r="T38" s="33">
        <f t="shared" si="7"/>
        <v>0</v>
      </c>
      <c r="U38" s="33">
        <f t="shared" si="7"/>
        <v>0</v>
      </c>
      <c r="V38" s="33">
        <f t="shared" si="7"/>
        <v>0</v>
      </c>
      <c r="W38" s="33">
        <f t="shared" si="7"/>
        <v>0</v>
      </c>
      <c r="X38" s="33">
        <f t="shared" si="7"/>
        <v>0</v>
      </c>
      <c r="Y38" s="33">
        <f t="shared" si="7"/>
        <v>0</v>
      </c>
      <c r="Z38" s="33">
        <f t="shared" si="7"/>
        <v>0</v>
      </c>
      <c r="AA38" s="33">
        <f t="shared" si="7"/>
        <v>0</v>
      </c>
      <c r="AB38" s="33">
        <f t="shared" si="7"/>
        <v>0</v>
      </c>
      <c r="AC38" s="33">
        <f t="shared" si="7"/>
        <v>0</v>
      </c>
      <c r="AD38" s="33">
        <f t="shared" si="7"/>
        <v>0</v>
      </c>
      <c r="AE38" s="33">
        <f t="shared" si="7"/>
        <v>0</v>
      </c>
      <c r="AF38" s="33">
        <f t="shared" si="7"/>
        <v>0</v>
      </c>
      <c r="AG38" s="33">
        <f t="shared" si="7"/>
        <v>0</v>
      </c>
      <c r="AH38" s="33">
        <f t="shared" si="7"/>
        <v>0</v>
      </c>
      <c r="AI38" s="36">
        <f>IF(ISERROR(AH38/J38),0,AH38/J38)</f>
        <v>0</v>
      </c>
      <c r="AJ38" s="36">
        <f>IF(ISERROR(AH38/$AH$72),0,AH38/$AH$72)</f>
        <v>0</v>
      </c>
    </row>
    <row r="39" spans="1:36" ht="12.75" customHeight="1" x14ac:dyDescent="0.25">
      <c r="A39" s="383" t="s">
        <v>62</v>
      </c>
      <c r="B39" s="384"/>
      <c r="C39" s="384"/>
      <c r="D39" s="384"/>
      <c r="E39" s="385"/>
      <c r="F39" s="9"/>
      <c r="G39" s="10"/>
      <c r="H39" s="11"/>
      <c r="I39" s="11"/>
      <c r="J39" s="12"/>
      <c r="K39" s="13"/>
      <c r="L39" s="14"/>
      <c r="M39" s="15"/>
      <c r="N39" s="15"/>
      <c r="O39" s="15"/>
      <c r="P39" s="10"/>
      <c r="Q39" s="16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7"/>
      <c r="AJ39" s="17"/>
    </row>
    <row r="40" spans="1:36" hidden="1" outlineLevel="1" x14ac:dyDescent="0.25">
      <c r="A40" s="18">
        <v>1</v>
      </c>
      <c r="B40" s="19"/>
      <c r="C40" s="40"/>
      <c r="D40" s="41"/>
      <c r="E40" s="42"/>
      <c r="F40" s="43"/>
      <c r="G40" s="43"/>
      <c r="H40" s="55"/>
      <c r="I40" s="55"/>
      <c r="J40" s="381"/>
      <c r="K40" s="45"/>
      <c r="L40" s="46"/>
      <c r="M40" s="47"/>
      <c r="N40" s="48"/>
      <c r="O40" s="47"/>
      <c r="P40" s="49"/>
      <c r="Q40" s="49"/>
      <c r="R40" s="24"/>
      <c r="S40" s="24"/>
      <c r="T40" s="24"/>
      <c r="U40" s="25">
        <f>SUM(R40:T40)</f>
        <v>0</v>
      </c>
      <c r="V40" s="24"/>
      <c r="W40" s="24"/>
      <c r="X40" s="24"/>
      <c r="Y40" s="25">
        <f>SUM(V40:X40)</f>
        <v>0</v>
      </c>
      <c r="Z40" s="24"/>
      <c r="AA40" s="24"/>
      <c r="AB40" s="24"/>
      <c r="AC40" s="25">
        <f>SUM(Z40:AB40)</f>
        <v>0</v>
      </c>
      <c r="AD40" s="24"/>
      <c r="AE40" s="24">
        <v>0</v>
      </c>
      <c r="AF40" s="24">
        <v>0</v>
      </c>
      <c r="AG40" s="25">
        <f>SUM(AD40:AF40)</f>
        <v>0</v>
      </c>
      <c r="AH40" s="25">
        <f>SUM(U40,Y40,AC40,AG40)</f>
        <v>0</v>
      </c>
      <c r="AI40" s="26">
        <f>IF(ISERROR(AH40/J40),0,AH40/J40)</f>
        <v>0</v>
      </c>
      <c r="AJ40" s="27">
        <f>IF(ISERROR(AH40/$AH$72),"-",AH40/$AH$72)</f>
        <v>0</v>
      </c>
    </row>
    <row r="41" spans="1:36" ht="12.75" hidden="1" customHeight="1" outlineLevel="1" x14ac:dyDescent="0.25">
      <c r="A41" s="18">
        <v>2</v>
      </c>
      <c r="B41" s="19"/>
      <c r="C41" s="20"/>
      <c r="D41" s="21"/>
      <c r="E41" s="30"/>
      <c r="F41" s="30"/>
      <c r="G41" s="30"/>
      <c r="H41" s="29"/>
      <c r="I41" s="29"/>
      <c r="J41" s="382"/>
      <c r="K41" s="31"/>
      <c r="L41" s="22"/>
      <c r="M41" s="24"/>
      <c r="N41" s="24"/>
      <c r="O41" s="24"/>
      <c r="P41" s="30"/>
      <c r="Q41" s="30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/>
      <c r="AF41" s="24"/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</row>
    <row r="42" spans="1:36" s="37" customFormat="1" ht="12.75" customHeight="1" collapsed="1" x14ac:dyDescent="0.25">
      <c r="A42" s="376" t="s">
        <v>63</v>
      </c>
      <c r="B42" s="377"/>
      <c r="C42" s="378"/>
      <c r="D42" s="378"/>
      <c r="E42" s="378"/>
      <c r="F42" s="378"/>
      <c r="G42" s="378"/>
      <c r="H42" s="378"/>
      <c r="I42" s="379"/>
      <c r="J42" s="33">
        <f>SUM(J40:J41)</f>
        <v>0</v>
      </c>
      <c r="K42" s="33">
        <f>SUM(K40:K41)</f>
        <v>0</v>
      </c>
      <c r="L42" s="32"/>
      <c r="M42" s="33">
        <f>SUM(M40:M41)</f>
        <v>0</v>
      </c>
      <c r="N42" s="33">
        <f>SUM(N40:N41)</f>
        <v>0</v>
      </c>
      <c r="O42" s="33">
        <f>SUM(O40:O41)</f>
        <v>0</v>
      </c>
      <c r="P42" s="34"/>
      <c r="Q42" s="35"/>
      <c r="R42" s="33">
        <f t="shared" ref="R42:AH42" si="8">SUM(R40:R41)</f>
        <v>0</v>
      </c>
      <c r="S42" s="33">
        <f t="shared" si="8"/>
        <v>0</v>
      </c>
      <c r="T42" s="33">
        <f t="shared" si="8"/>
        <v>0</v>
      </c>
      <c r="U42" s="33">
        <f t="shared" si="8"/>
        <v>0</v>
      </c>
      <c r="V42" s="33">
        <f t="shared" si="8"/>
        <v>0</v>
      </c>
      <c r="W42" s="33">
        <f t="shared" si="8"/>
        <v>0</v>
      </c>
      <c r="X42" s="33">
        <f t="shared" si="8"/>
        <v>0</v>
      </c>
      <c r="Y42" s="33">
        <f t="shared" si="8"/>
        <v>0</v>
      </c>
      <c r="Z42" s="33">
        <f t="shared" si="8"/>
        <v>0</v>
      </c>
      <c r="AA42" s="33">
        <f t="shared" si="8"/>
        <v>0</v>
      </c>
      <c r="AB42" s="33">
        <f t="shared" si="8"/>
        <v>0</v>
      </c>
      <c r="AC42" s="33">
        <f t="shared" si="8"/>
        <v>0</v>
      </c>
      <c r="AD42" s="33">
        <f t="shared" si="8"/>
        <v>0</v>
      </c>
      <c r="AE42" s="33">
        <f t="shared" si="8"/>
        <v>0</v>
      </c>
      <c r="AF42" s="33">
        <f t="shared" si="8"/>
        <v>0</v>
      </c>
      <c r="AG42" s="33">
        <f t="shared" si="8"/>
        <v>0</v>
      </c>
      <c r="AH42" s="33">
        <f t="shared" si="8"/>
        <v>0</v>
      </c>
      <c r="AI42" s="36">
        <f>IF(ISERROR(AH42/J42),0,AH42/J42)</f>
        <v>0</v>
      </c>
      <c r="AJ42" s="36">
        <f>IF(ISERROR(AH42/$AH$72),0,AH42/$AH$72)</f>
        <v>0</v>
      </c>
    </row>
    <row r="43" spans="1:36" ht="12.75" customHeight="1" x14ac:dyDescent="0.25">
      <c r="A43" s="383" t="s">
        <v>64</v>
      </c>
      <c r="B43" s="384"/>
      <c r="C43" s="384"/>
      <c r="D43" s="384"/>
      <c r="E43" s="385"/>
      <c r="F43" s="9"/>
      <c r="G43" s="10"/>
      <c r="H43" s="11"/>
      <c r="I43" s="11"/>
      <c r="J43" s="12"/>
      <c r="K43" s="13"/>
      <c r="L43" s="14"/>
      <c r="M43" s="15"/>
      <c r="N43" s="15"/>
      <c r="O43" s="15"/>
      <c r="P43" s="10"/>
      <c r="Q43" s="16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7"/>
      <c r="AJ43" s="17"/>
    </row>
    <row r="44" spans="1:36" hidden="1" outlineLevel="1" x14ac:dyDescent="0.25">
      <c r="A44" s="18">
        <v>1</v>
      </c>
      <c r="B44" s="19"/>
      <c r="C44" s="40"/>
      <c r="D44" s="41"/>
      <c r="E44" s="56"/>
      <c r="F44" s="43"/>
      <c r="G44" s="43"/>
      <c r="H44" s="55"/>
      <c r="I44" s="55"/>
      <c r="J44" s="381"/>
      <c r="K44" s="57"/>
      <c r="L44" s="58"/>
      <c r="M44" s="47"/>
      <c r="N44" s="48"/>
      <c r="O44" s="47"/>
      <c r="P44" s="49"/>
      <c r="Q44" s="49"/>
      <c r="R44" s="24">
        <v>0</v>
      </c>
      <c r="S44" s="24">
        <v>0</v>
      </c>
      <c r="T44" s="24">
        <v>0</v>
      </c>
      <c r="U44" s="25">
        <f>SUM(R44:T44)</f>
        <v>0</v>
      </c>
      <c r="V44" s="24">
        <v>0</v>
      </c>
      <c r="W44" s="24">
        <v>0</v>
      </c>
      <c r="X44" s="24">
        <v>0</v>
      </c>
      <c r="Y44" s="25">
        <f>SUM(V44:X44)</f>
        <v>0</v>
      </c>
      <c r="Z44" s="24">
        <v>0</v>
      </c>
      <c r="AA44" s="24">
        <v>0</v>
      </c>
      <c r="AB44" s="24">
        <v>0</v>
      </c>
      <c r="AC44" s="25">
        <f>SUM(Z44:AB44)</f>
        <v>0</v>
      </c>
      <c r="AD44" s="24">
        <v>0</v>
      </c>
      <c r="AE44" s="24">
        <v>0</v>
      </c>
      <c r="AF44" s="24">
        <v>0</v>
      </c>
      <c r="AG44" s="25">
        <f>SUM(AD44:AF44)</f>
        <v>0</v>
      </c>
      <c r="AH44" s="25">
        <f>SUM(U44,Y44,AC44,AG44)</f>
        <v>0</v>
      </c>
      <c r="AI44" s="26">
        <f>IF(ISERROR(AH44/J44),0,AH44/J44)</f>
        <v>0</v>
      </c>
      <c r="AJ44" s="27">
        <f>IF(ISERROR(AH44/$AH$72),"-",AH44/$AH$72)</f>
        <v>0</v>
      </c>
    </row>
    <row r="45" spans="1:36" ht="12.75" hidden="1" customHeight="1" outlineLevel="1" x14ac:dyDescent="0.25">
      <c r="A45" s="18">
        <v>2</v>
      </c>
      <c r="B45" s="19"/>
      <c r="C45" s="20"/>
      <c r="D45" s="21"/>
      <c r="E45" s="30"/>
      <c r="F45" s="22"/>
      <c r="G45" s="22"/>
      <c r="H45" s="21"/>
      <c r="I45" s="29"/>
      <c r="J45" s="382"/>
      <c r="K45" s="57"/>
      <c r="L45" s="28"/>
      <c r="M45" s="24"/>
      <c r="N45" s="24"/>
      <c r="O45" s="24"/>
      <c r="P45" s="30"/>
      <c r="Q45" s="30"/>
      <c r="R45" s="24"/>
      <c r="S45" s="24"/>
      <c r="T45" s="24"/>
      <c r="U45" s="25">
        <f>SUM(R45:T45)</f>
        <v>0</v>
      </c>
      <c r="V45" s="24"/>
      <c r="W45" s="24"/>
      <c r="X45" s="24"/>
      <c r="Y45" s="25">
        <f>SUM(V45:X45)</f>
        <v>0</v>
      </c>
      <c r="Z45" s="24"/>
      <c r="AA45" s="24"/>
      <c r="AB45" s="24"/>
      <c r="AC45" s="25">
        <f>SUM(Z45:AB45)</f>
        <v>0</v>
      </c>
      <c r="AD45" s="24"/>
      <c r="AE45" s="24"/>
      <c r="AF45" s="24"/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</row>
    <row r="46" spans="1:36" s="37" customFormat="1" ht="12.75" customHeight="1" collapsed="1" x14ac:dyDescent="0.25">
      <c r="A46" s="376" t="s">
        <v>65</v>
      </c>
      <c r="B46" s="377"/>
      <c r="C46" s="378"/>
      <c r="D46" s="378"/>
      <c r="E46" s="378"/>
      <c r="F46" s="378"/>
      <c r="G46" s="378"/>
      <c r="H46" s="378"/>
      <c r="I46" s="379"/>
      <c r="J46" s="33">
        <f>SUM(J44:J45)</f>
        <v>0</v>
      </c>
      <c r="K46" s="33">
        <f>SUM(K44:K45)</f>
        <v>0</v>
      </c>
      <c r="L46" s="32"/>
      <c r="M46" s="33">
        <f>SUM(M44:M45)</f>
        <v>0</v>
      </c>
      <c r="N46" s="33">
        <f>SUM(N44:N45)</f>
        <v>0</v>
      </c>
      <c r="O46" s="33">
        <f>SUM(O44:O45)</f>
        <v>0</v>
      </c>
      <c r="P46" s="34"/>
      <c r="Q46" s="35"/>
      <c r="R46" s="33">
        <f t="shared" ref="R46:AH46" si="9">SUM(R44:R45)</f>
        <v>0</v>
      </c>
      <c r="S46" s="33">
        <f t="shared" si="9"/>
        <v>0</v>
      </c>
      <c r="T46" s="33">
        <f t="shared" si="9"/>
        <v>0</v>
      </c>
      <c r="U46" s="33">
        <f t="shared" si="9"/>
        <v>0</v>
      </c>
      <c r="V46" s="33">
        <f t="shared" si="9"/>
        <v>0</v>
      </c>
      <c r="W46" s="33">
        <f t="shared" si="9"/>
        <v>0</v>
      </c>
      <c r="X46" s="33">
        <f t="shared" si="9"/>
        <v>0</v>
      </c>
      <c r="Y46" s="33">
        <f t="shared" si="9"/>
        <v>0</v>
      </c>
      <c r="Z46" s="33">
        <f t="shared" si="9"/>
        <v>0</v>
      </c>
      <c r="AA46" s="33">
        <f t="shared" si="9"/>
        <v>0</v>
      </c>
      <c r="AB46" s="33">
        <f t="shared" si="9"/>
        <v>0</v>
      </c>
      <c r="AC46" s="33">
        <f t="shared" si="9"/>
        <v>0</v>
      </c>
      <c r="AD46" s="33">
        <f t="shared" si="9"/>
        <v>0</v>
      </c>
      <c r="AE46" s="33">
        <f t="shared" si="9"/>
        <v>0</v>
      </c>
      <c r="AF46" s="33">
        <f t="shared" si="9"/>
        <v>0</v>
      </c>
      <c r="AG46" s="33">
        <f t="shared" si="9"/>
        <v>0</v>
      </c>
      <c r="AH46" s="33">
        <f t="shared" si="9"/>
        <v>0</v>
      </c>
      <c r="AI46" s="36">
        <f>IF(ISERROR(AH46/J46),0,AH46/J46)</f>
        <v>0</v>
      </c>
      <c r="AJ46" s="36">
        <f>IF(ISERROR(AH46/$AH$72),0,AH46/$AH$72)</f>
        <v>0</v>
      </c>
    </row>
    <row r="47" spans="1:36" ht="12.75" customHeight="1" x14ac:dyDescent="0.25">
      <c r="A47" s="383" t="s">
        <v>66</v>
      </c>
      <c r="B47" s="384"/>
      <c r="C47" s="384"/>
      <c r="D47" s="384"/>
      <c r="E47" s="385"/>
      <c r="F47" s="9"/>
      <c r="G47" s="10"/>
      <c r="H47" s="11"/>
      <c r="I47" s="11"/>
      <c r="J47" s="12"/>
      <c r="K47" s="13"/>
      <c r="L47" s="14"/>
      <c r="M47" s="15"/>
      <c r="N47" s="15"/>
      <c r="O47" s="15"/>
      <c r="P47" s="10"/>
      <c r="Q47" s="16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7"/>
      <c r="AJ47" s="17"/>
    </row>
    <row r="48" spans="1:36" hidden="1" outlineLevel="1" x14ac:dyDescent="0.25">
      <c r="A48" s="19">
        <v>1</v>
      </c>
      <c r="B48" s="46"/>
      <c r="C48" s="46"/>
      <c r="D48" s="44"/>
      <c r="E48" s="59"/>
      <c r="F48" s="60"/>
      <c r="G48" s="10"/>
      <c r="H48" s="55"/>
      <c r="I48" s="55"/>
      <c r="J48" s="381"/>
      <c r="K48" s="13"/>
      <c r="L48" s="61"/>
      <c r="M48" s="62"/>
      <c r="N48" s="62"/>
      <c r="O48" s="10"/>
      <c r="P48" s="10"/>
      <c r="Q48" s="10"/>
      <c r="R48" s="63"/>
      <c r="S48" s="63"/>
      <c r="T48" s="63"/>
      <c r="U48" s="25">
        <f>SUM(R48:T48)</f>
        <v>0</v>
      </c>
      <c r="V48" s="24"/>
      <c r="W48" s="24"/>
      <c r="X48" s="24"/>
      <c r="Y48" s="25">
        <f>SUM(V48:X48)</f>
        <v>0</v>
      </c>
      <c r="Z48" s="24"/>
      <c r="AA48" s="24"/>
      <c r="AB48" s="24"/>
      <c r="AC48" s="25">
        <f>SUM(Z48:AB48)</f>
        <v>0</v>
      </c>
      <c r="AD48" s="24"/>
      <c r="AE48" s="24"/>
      <c r="AF48" s="24"/>
      <c r="AG48" s="25">
        <f>SUM(AD48:AF48)</f>
        <v>0</v>
      </c>
      <c r="AH48" s="25">
        <f>SUM(U48,Y48,AC48,AG48)</f>
        <v>0</v>
      </c>
      <c r="AI48" s="26">
        <f>IF(ISERROR(AH48/J48),0,AH48/J48)</f>
        <v>0</v>
      </c>
      <c r="AJ48" s="27">
        <f>IF(ISERROR(AH48/$AH$72),"-",AH48/$AH$72)</f>
        <v>0</v>
      </c>
    </row>
    <row r="49" spans="1:36" ht="12.75" hidden="1" customHeight="1" outlineLevel="1" x14ac:dyDescent="0.25">
      <c r="A49" s="19">
        <v>2</v>
      </c>
      <c r="B49" s="19"/>
      <c r="C49" s="64"/>
      <c r="D49" s="29"/>
      <c r="E49" s="64"/>
      <c r="F49" s="64"/>
      <c r="G49" s="64"/>
      <c r="H49" s="29"/>
      <c r="I49" s="29"/>
      <c r="J49" s="382"/>
      <c r="K49" s="31"/>
      <c r="L49" s="30"/>
      <c r="M49" s="24"/>
      <c r="N49" s="24"/>
      <c r="O49" s="24"/>
      <c r="P49" s="30"/>
      <c r="Q49" s="30"/>
      <c r="R49" s="24"/>
      <c r="S49" s="24"/>
      <c r="T49" s="24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</row>
    <row r="50" spans="1:36" s="37" customFormat="1" ht="12.75" customHeight="1" collapsed="1" x14ac:dyDescent="0.25">
      <c r="A50" s="356" t="s">
        <v>67</v>
      </c>
      <c r="B50" s="356"/>
      <c r="C50" s="356"/>
      <c r="D50" s="356"/>
      <c r="E50" s="356"/>
      <c r="F50" s="356"/>
      <c r="G50" s="356"/>
      <c r="H50" s="356"/>
      <c r="I50" s="356"/>
      <c r="J50" s="33">
        <f>J48</f>
        <v>0</v>
      </c>
      <c r="K50" s="33">
        <v>0</v>
      </c>
      <c r="L50" s="32"/>
      <c r="M50" s="33">
        <f>SUM(M48:M49)</f>
        <v>0</v>
      </c>
      <c r="N50" s="33">
        <f>SUM(N48:N49)</f>
        <v>0</v>
      </c>
      <c r="O50" s="33">
        <f>SUM(O48:O49)</f>
        <v>0</v>
      </c>
      <c r="P50" s="34"/>
      <c r="Q50" s="35"/>
      <c r="R50" s="33">
        <f t="shared" ref="R50:AH50" si="10">SUM(R48:R49)</f>
        <v>0</v>
      </c>
      <c r="S50" s="33">
        <f t="shared" si="10"/>
        <v>0</v>
      </c>
      <c r="T50" s="33">
        <f t="shared" si="10"/>
        <v>0</v>
      </c>
      <c r="U50" s="33">
        <f t="shared" si="10"/>
        <v>0</v>
      </c>
      <c r="V50" s="33">
        <f t="shared" si="10"/>
        <v>0</v>
      </c>
      <c r="W50" s="33">
        <f t="shared" si="10"/>
        <v>0</v>
      </c>
      <c r="X50" s="33">
        <f t="shared" si="10"/>
        <v>0</v>
      </c>
      <c r="Y50" s="33">
        <f t="shared" si="10"/>
        <v>0</v>
      </c>
      <c r="Z50" s="33">
        <f t="shared" si="10"/>
        <v>0</v>
      </c>
      <c r="AA50" s="33">
        <f t="shared" si="10"/>
        <v>0</v>
      </c>
      <c r="AB50" s="33">
        <f t="shared" si="10"/>
        <v>0</v>
      </c>
      <c r="AC50" s="33">
        <f t="shared" si="10"/>
        <v>0</v>
      </c>
      <c r="AD50" s="33">
        <f t="shared" si="10"/>
        <v>0</v>
      </c>
      <c r="AE50" s="33">
        <f t="shared" si="10"/>
        <v>0</v>
      </c>
      <c r="AF50" s="33">
        <f t="shared" si="10"/>
        <v>0</v>
      </c>
      <c r="AG50" s="33">
        <f t="shared" si="10"/>
        <v>0</v>
      </c>
      <c r="AH50" s="33">
        <f t="shared" si="10"/>
        <v>0</v>
      </c>
      <c r="AI50" s="36">
        <f>IF(ISERROR(AH50/J50),0,AH50/J50)</f>
        <v>0</v>
      </c>
      <c r="AJ50" s="36">
        <f>IF(ISERROR(AH50/$AH$72),0,AH50/$AH$72)</f>
        <v>0</v>
      </c>
    </row>
    <row r="51" spans="1:36" ht="12.75" customHeight="1" x14ac:dyDescent="0.25">
      <c r="A51" s="388" t="s">
        <v>68</v>
      </c>
      <c r="B51" s="389"/>
      <c r="C51" s="389"/>
      <c r="D51" s="389"/>
      <c r="E51" s="390"/>
      <c r="F51" s="66"/>
      <c r="G51" s="67"/>
      <c r="H51" s="68"/>
      <c r="I51" s="68"/>
      <c r="J51" s="12"/>
      <c r="K51" s="13"/>
      <c r="L51" s="14"/>
      <c r="M51" s="15"/>
      <c r="N51" s="15"/>
      <c r="O51" s="15"/>
      <c r="P51" s="10"/>
      <c r="Q51" s="16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7"/>
      <c r="AJ51" s="17"/>
    </row>
    <row r="52" spans="1:36" ht="12.75" hidden="1" customHeight="1" outlineLevel="1" x14ac:dyDescent="0.25">
      <c r="A52" s="18">
        <v>1</v>
      </c>
      <c r="B52" s="19"/>
      <c r="C52" s="20"/>
      <c r="D52" s="21"/>
      <c r="E52" s="22"/>
      <c r="F52" s="22"/>
      <c r="G52" s="22"/>
      <c r="H52" s="21"/>
      <c r="I52" s="21"/>
      <c r="J52" s="381"/>
      <c r="K52" s="23"/>
      <c r="L52" s="22"/>
      <c r="M52" s="24"/>
      <c r="N52" s="24"/>
      <c r="O52" s="24"/>
      <c r="P52" s="22"/>
      <c r="Q52" s="22"/>
      <c r="R52" s="24"/>
      <c r="S52" s="24"/>
      <c r="T52" s="24"/>
      <c r="U52" s="25">
        <f>SUM(R52:T52)</f>
        <v>0</v>
      </c>
      <c r="V52" s="24"/>
      <c r="W52" s="24"/>
      <c r="X52" s="24"/>
      <c r="Y52" s="25">
        <f>SUM(V52:X52)</f>
        <v>0</v>
      </c>
      <c r="Z52" s="24"/>
      <c r="AA52" s="24"/>
      <c r="AB52" s="24"/>
      <c r="AC52" s="25">
        <f>SUM(Z52:AB52)</f>
        <v>0</v>
      </c>
      <c r="AD52" s="24"/>
      <c r="AE52" s="24"/>
      <c r="AF52" s="24"/>
      <c r="AG52" s="25">
        <f>SUM(AD52:AF52)</f>
        <v>0</v>
      </c>
      <c r="AH52" s="25">
        <f>SUM(U52,Y52,AC52,AG52)</f>
        <v>0</v>
      </c>
      <c r="AI52" s="26">
        <f>IF(ISERROR(AH52/J52),0,AH52/J52)</f>
        <v>0</v>
      </c>
      <c r="AJ52" s="27">
        <f>IF(ISERROR(AH52/$AH$72),"-",AH52/$AH$72)</f>
        <v>0</v>
      </c>
    </row>
    <row r="53" spans="1:36" ht="12.75" hidden="1" customHeight="1" outlineLevel="1" x14ac:dyDescent="0.25">
      <c r="A53" s="18">
        <v>2</v>
      </c>
      <c r="B53" s="19"/>
      <c r="C53" s="28"/>
      <c r="D53" s="29"/>
      <c r="E53" s="30"/>
      <c r="F53" s="30"/>
      <c r="G53" s="30"/>
      <c r="H53" s="29"/>
      <c r="I53" s="29"/>
      <c r="J53" s="382"/>
      <c r="K53" s="31"/>
      <c r="L53" s="30"/>
      <c r="M53" s="24"/>
      <c r="N53" s="24"/>
      <c r="O53" s="24"/>
      <c r="P53" s="30"/>
      <c r="Q53" s="30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</row>
    <row r="54" spans="1:36" s="37" customFormat="1" ht="12.75" customHeight="1" collapsed="1" x14ac:dyDescent="0.25">
      <c r="A54" s="376" t="s">
        <v>69</v>
      </c>
      <c r="B54" s="378"/>
      <c r="C54" s="378"/>
      <c r="D54" s="378"/>
      <c r="E54" s="378"/>
      <c r="F54" s="378"/>
      <c r="G54" s="378"/>
      <c r="H54" s="378"/>
      <c r="I54" s="379"/>
      <c r="J54" s="33">
        <f>SUM(J52:J53)</f>
        <v>0</v>
      </c>
      <c r="K54" s="33">
        <f>SUM(K52:K53)</f>
        <v>0</v>
      </c>
      <c r="L54" s="32"/>
      <c r="M54" s="33">
        <f>SUM(M52:M53)</f>
        <v>0</v>
      </c>
      <c r="N54" s="33">
        <f>SUM(N52:N53)</f>
        <v>0</v>
      </c>
      <c r="O54" s="33">
        <f>SUM(O52:O53)</f>
        <v>0</v>
      </c>
      <c r="P54" s="34"/>
      <c r="Q54" s="35"/>
      <c r="R54" s="33">
        <f t="shared" ref="R54:AH54" si="11">SUM(R52:R53)</f>
        <v>0</v>
      </c>
      <c r="S54" s="33">
        <f t="shared" si="11"/>
        <v>0</v>
      </c>
      <c r="T54" s="33">
        <f t="shared" si="11"/>
        <v>0</v>
      </c>
      <c r="U54" s="33">
        <f t="shared" si="11"/>
        <v>0</v>
      </c>
      <c r="V54" s="33">
        <f t="shared" si="11"/>
        <v>0</v>
      </c>
      <c r="W54" s="33">
        <f t="shared" si="11"/>
        <v>0</v>
      </c>
      <c r="X54" s="33">
        <f t="shared" si="11"/>
        <v>0</v>
      </c>
      <c r="Y54" s="33">
        <f t="shared" si="11"/>
        <v>0</v>
      </c>
      <c r="Z54" s="33">
        <f t="shared" si="11"/>
        <v>0</v>
      </c>
      <c r="AA54" s="33">
        <f t="shared" si="11"/>
        <v>0</v>
      </c>
      <c r="AB54" s="33">
        <f t="shared" si="11"/>
        <v>0</v>
      </c>
      <c r="AC54" s="33">
        <f t="shared" si="11"/>
        <v>0</v>
      </c>
      <c r="AD54" s="33">
        <f t="shared" si="11"/>
        <v>0</v>
      </c>
      <c r="AE54" s="33">
        <f t="shared" si="11"/>
        <v>0</v>
      </c>
      <c r="AF54" s="33">
        <f t="shared" si="11"/>
        <v>0</v>
      </c>
      <c r="AG54" s="33">
        <f t="shared" si="11"/>
        <v>0</v>
      </c>
      <c r="AH54" s="33">
        <f t="shared" si="11"/>
        <v>0</v>
      </c>
      <c r="AI54" s="36">
        <f>IF(ISERROR(AH54/J54),0,AH54/J54)</f>
        <v>0</v>
      </c>
      <c r="AJ54" s="36">
        <f>IF(ISERROR(AH54/$AH$72),0,AH54/$AH$72)</f>
        <v>0</v>
      </c>
    </row>
    <row r="55" spans="1:36" ht="12.75" customHeight="1" x14ac:dyDescent="0.25">
      <c r="A55" s="383" t="s">
        <v>70</v>
      </c>
      <c r="B55" s="384"/>
      <c r="C55" s="384"/>
      <c r="D55" s="384"/>
      <c r="E55" s="385"/>
      <c r="F55" s="9"/>
      <c r="G55" s="10"/>
      <c r="H55" s="11"/>
      <c r="I55" s="11"/>
      <c r="J55" s="12"/>
      <c r="K55" s="13"/>
      <c r="L55" s="14"/>
      <c r="M55" s="15"/>
      <c r="N55" s="15"/>
      <c r="O55" s="15"/>
      <c r="P55" s="10"/>
      <c r="Q55" s="16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7"/>
      <c r="AJ55" s="17"/>
    </row>
    <row r="56" spans="1:36" ht="12.75" hidden="1" customHeight="1" outlineLevel="1" x14ac:dyDescent="0.25">
      <c r="A56" s="18">
        <v>1</v>
      </c>
      <c r="B56" s="19"/>
      <c r="C56" s="20"/>
      <c r="D56" s="21"/>
      <c r="E56" s="22"/>
      <c r="F56" s="22"/>
      <c r="G56" s="22"/>
      <c r="H56" s="21"/>
      <c r="I56" s="21"/>
      <c r="J56" s="381"/>
      <c r="K56" s="23"/>
      <c r="L56" s="22"/>
      <c r="M56" s="24"/>
      <c r="N56" s="24"/>
      <c r="O56" s="24"/>
      <c r="P56" s="22"/>
      <c r="Q56" s="22"/>
      <c r="R56" s="24"/>
      <c r="S56" s="24"/>
      <c r="T56" s="24"/>
      <c r="U56" s="25">
        <f>SUM(R56:T56)</f>
        <v>0</v>
      </c>
      <c r="V56" s="24"/>
      <c r="W56" s="24"/>
      <c r="X56" s="24"/>
      <c r="Y56" s="25">
        <f>SUM(V56:X56)</f>
        <v>0</v>
      </c>
      <c r="Z56" s="24"/>
      <c r="AA56" s="24"/>
      <c r="AB56" s="24"/>
      <c r="AC56" s="25">
        <f>SUM(Z56:AB56)</f>
        <v>0</v>
      </c>
      <c r="AD56" s="24"/>
      <c r="AE56" s="24"/>
      <c r="AF56" s="24"/>
      <c r="AG56" s="25">
        <f>SUM(AD56:AF56)</f>
        <v>0</v>
      </c>
      <c r="AH56" s="25">
        <f>SUM(U56,Y56,AC56,AG56)</f>
        <v>0</v>
      </c>
      <c r="AI56" s="26">
        <f>IF(ISERROR(AH56/J56),0,AH56/J56)</f>
        <v>0</v>
      </c>
      <c r="AJ56" s="27">
        <f>IF(ISERROR(AH56/$AH$72),"-",AH56/$AH$72)</f>
        <v>0</v>
      </c>
    </row>
    <row r="57" spans="1:36" ht="12.75" hidden="1" customHeight="1" outlineLevel="1" x14ac:dyDescent="0.25">
      <c r="A57" s="18">
        <v>2</v>
      </c>
      <c r="B57" s="19"/>
      <c r="C57" s="28"/>
      <c r="D57" s="29"/>
      <c r="E57" s="30"/>
      <c r="F57" s="30"/>
      <c r="G57" s="30"/>
      <c r="H57" s="29"/>
      <c r="I57" s="29"/>
      <c r="J57" s="382"/>
      <c r="K57" s="31"/>
      <c r="L57" s="30"/>
      <c r="M57" s="24"/>
      <c r="N57" s="24"/>
      <c r="O57" s="24"/>
      <c r="P57" s="30"/>
      <c r="Q57" s="30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</row>
    <row r="58" spans="1:36" s="37" customFormat="1" ht="12.75" customHeight="1" collapsed="1" x14ac:dyDescent="0.25">
      <c r="A58" s="376" t="s">
        <v>71</v>
      </c>
      <c r="B58" s="378"/>
      <c r="C58" s="378"/>
      <c r="D58" s="378"/>
      <c r="E58" s="378"/>
      <c r="F58" s="378"/>
      <c r="G58" s="378"/>
      <c r="H58" s="378"/>
      <c r="I58" s="379"/>
      <c r="J58" s="33">
        <f>SUM(J56:J57)</f>
        <v>0</v>
      </c>
      <c r="K58" s="33">
        <f>SUM(K56:K57)</f>
        <v>0</v>
      </c>
      <c r="L58" s="32"/>
      <c r="M58" s="33">
        <f>SUM(M56:M57)</f>
        <v>0</v>
      </c>
      <c r="N58" s="33">
        <f>SUM(N56:N57)</f>
        <v>0</v>
      </c>
      <c r="O58" s="33">
        <f>SUM(O56:O57)</f>
        <v>0</v>
      </c>
      <c r="P58" s="34"/>
      <c r="Q58" s="35"/>
      <c r="R58" s="33">
        <f t="shared" ref="R58:AH58" si="12">SUM(R56:R57)</f>
        <v>0</v>
      </c>
      <c r="S58" s="33">
        <f t="shared" si="12"/>
        <v>0</v>
      </c>
      <c r="T58" s="33">
        <f t="shared" si="12"/>
        <v>0</v>
      </c>
      <c r="U58" s="33">
        <f t="shared" si="12"/>
        <v>0</v>
      </c>
      <c r="V58" s="33">
        <f t="shared" si="12"/>
        <v>0</v>
      </c>
      <c r="W58" s="33">
        <f t="shared" si="12"/>
        <v>0</v>
      </c>
      <c r="X58" s="33">
        <f t="shared" si="12"/>
        <v>0</v>
      </c>
      <c r="Y58" s="33">
        <f t="shared" si="12"/>
        <v>0</v>
      </c>
      <c r="Z58" s="33">
        <f t="shared" si="12"/>
        <v>0</v>
      </c>
      <c r="AA58" s="33">
        <f t="shared" si="12"/>
        <v>0</v>
      </c>
      <c r="AB58" s="33">
        <f t="shared" si="12"/>
        <v>0</v>
      </c>
      <c r="AC58" s="33">
        <f t="shared" si="12"/>
        <v>0</v>
      </c>
      <c r="AD58" s="33">
        <f t="shared" si="12"/>
        <v>0</v>
      </c>
      <c r="AE58" s="33">
        <f t="shared" si="12"/>
        <v>0</v>
      </c>
      <c r="AF58" s="33">
        <f t="shared" si="12"/>
        <v>0</v>
      </c>
      <c r="AG58" s="33">
        <f t="shared" si="12"/>
        <v>0</v>
      </c>
      <c r="AH58" s="33">
        <f t="shared" si="12"/>
        <v>0</v>
      </c>
      <c r="AI58" s="36">
        <f>IF(ISERROR(AH58/J58),0,AH58/J58)</f>
        <v>0</v>
      </c>
      <c r="AJ58" s="36">
        <f>IF(ISERROR(AH58/$AH$72),0,AH58/$AH$72)</f>
        <v>0</v>
      </c>
    </row>
    <row r="59" spans="1:36" ht="12.75" customHeight="1" x14ac:dyDescent="0.25">
      <c r="A59" s="383" t="s">
        <v>72</v>
      </c>
      <c r="B59" s="384"/>
      <c r="C59" s="384"/>
      <c r="D59" s="384"/>
      <c r="E59" s="385"/>
      <c r="F59" s="9"/>
      <c r="G59" s="10"/>
      <c r="H59" s="11"/>
      <c r="I59" s="11"/>
      <c r="J59" s="12"/>
      <c r="K59" s="13"/>
      <c r="L59" s="14"/>
      <c r="M59" s="15"/>
      <c r="N59" s="15"/>
      <c r="O59" s="15"/>
      <c r="P59" s="10"/>
      <c r="Q59" s="16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7"/>
      <c r="AJ59" s="17"/>
    </row>
    <row r="60" spans="1:36" ht="12.75" hidden="1" customHeight="1" outlineLevel="1" x14ac:dyDescent="0.25">
      <c r="A60" s="18">
        <v>1</v>
      </c>
      <c r="B60" s="19"/>
      <c r="C60" s="20"/>
      <c r="D60" s="21"/>
      <c r="E60" s="22"/>
      <c r="F60" s="22"/>
      <c r="G60" s="22"/>
      <c r="H60" s="21"/>
      <c r="I60" s="21"/>
      <c r="J60" s="381"/>
      <c r="K60" s="23"/>
      <c r="L60" s="22"/>
      <c r="M60" s="24"/>
      <c r="N60" s="24"/>
      <c r="O60" s="24"/>
      <c r="P60" s="22"/>
      <c r="Q60" s="22"/>
      <c r="R60" s="24"/>
      <c r="S60" s="24"/>
      <c r="T60" s="24"/>
      <c r="U60" s="25">
        <f>SUM(R60:T60)</f>
        <v>0</v>
      </c>
      <c r="V60" s="24"/>
      <c r="W60" s="24"/>
      <c r="X60" s="24"/>
      <c r="Y60" s="25">
        <f>SUM(V60:X60)</f>
        <v>0</v>
      </c>
      <c r="Z60" s="24"/>
      <c r="AA60" s="24"/>
      <c r="AB60" s="24"/>
      <c r="AC60" s="25">
        <f>SUM(Z60:AB60)</f>
        <v>0</v>
      </c>
      <c r="AD60" s="24"/>
      <c r="AE60" s="24"/>
      <c r="AF60" s="24"/>
      <c r="AG60" s="25">
        <f>SUM(AD60:AF60)</f>
        <v>0</v>
      </c>
      <c r="AH60" s="25">
        <f>SUM(U60,Y60,AC60,AG60)</f>
        <v>0</v>
      </c>
      <c r="AI60" s="26">
        <f>IF(ISERROR(AH60/J60),0,AH60/J60)</f>
        <v>0</v>
      </c>
      <c r="AJ60" s="27">
        <f>IF(ISERROR(AH60/$AH$72),"-",AH60/$AH$72)</f>
        <v>0</v>
      </c>
    </row>
    <row r="61" spans="1:36" ht="12.75" hidden="1" customHeight="1" outlineLevel="1" x14ac:dyDescent="0.25">
      <c r="A61" s="18">
        <v>2</v>
      </c>
      <c r="B61" s="19"/>
      <c r="C61" s="28"/>
      <c r="D61" s="29"/>
      <c r="E61" s="30"/>
      <c r="F61" s="30"/>
      <c r="G61" s="30"/>
      <c r="H61" s="29"/>
      <c r="I61" s="29"/>
      <c r="J61" s="382"/>
      <c r="K61" s="31"/>
      <c r="L61" s="30"/>
      <c r="M61" s="24"/>
      <c r="N61" s="24"/>
      <c r="O61" s="24"/>
      <c r="P61" s="30"/>
      <c r="Q61" s="30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</row>
    <row r="62" spans="1:36" s="37" customFormat="1" ht="12.75" customHeight="1" collapsed="1" x14ac:dyDescent="0.25">
      <c r="A62" s="376" t="s">
        <v>73</v>
      </c>
      <c r="B62" s="378"/>
      <c r="C62" s="378"/>
      <c r="D62" s="378"/>
      <c r="E62" s="378"/>
      <c r="F62" s="378"/>
      <c r="G62" s="378"/>
      <c r="H62" s="378"/>
      <c r="I62" s="379"/>
      <c r="J62" s="33">
        <f>SUM(J60:J61)</f>
        <v>0</v>
      </c>
      <c r="K62" s="33">
        <f>SUM(K60:K61)</f>
        <v>0</v>
      </c>
      <c r="L62" s="32"/>
      <c r="M62" s="33">
        <f>SUM(M60:M61)</f>
        <v>0</v>
      </c>
      <c r="N62" s="33">
        <f>SUM(N60:N61)</f>
        <v>0</v>
      </c>
      <c r="O62" s="33">
        <f>SUM(O60:O61)</f>
        <v>0</v>
      </c>
      <c r="P62" s="34"/>
      <c r="Q62" s="35"/>
      <c r="R62" s="33">
        <f t="shared" ref="R62:AH62" si="13">SUM(R60:R61)</f>
        <v>0</v>
      </c>
      <c r="S62" s="33">
        <f t="shared" si="13"/>
        <v>0</v>
      </c>
      <c r="T62" s="33">
        <f t="shared" si="13"/>
        <v>0</v>
      </c>
      <c r="U62" s="33">
        <f t="shared" si="13"/>
        <v>0</v>
      </c>
      <c r="V62" s="33">
        <f t="shared" si="13"/>
        <v>0</v>
      </c>
      <c r="W62" s="33">
        <f t="shared" si="13"/>
        <v>0</v>
      </c>
      <c r="X62" s="33">
        <f t="shared" si="13"/>
        <v>0</v>
      </c>
      <c r="Y62" s="33">
        <f t="shared" si="13"/>
        <v>0</v>
      </c>
      <c r="Z62" s="33">
        <f t="shared" si="13"/>
        <v>0</v>
      </c>
      <c r="AA62" s="33">
        <f t="shared" si="13"/>
        <v>0</v>
      </c>
      <c r="AB62" s="33">
        <f t="shared" si="13"/>
        <v>0</v>
      </c>
      <c r="AC62" s="33">
        <f t="shared" si="13"/>
        <v>0</v>
      </c>
      <c r="AD62" s="33">
        <f t="shared" si="13"/>
        <v>0</v>
      </c>
      <c r="AE62" s="33">
        <f t="shared" si="13"/>
        <v>0</v>
      </c>
      <c r="AF62" s="33">
        <f t="shared" si="13"/>
        <v>0</v>
      </c>
      <c r="AG62" s="33">
        <f t="shared" si="13"/>
        <v>0</v>
      </c>
      <c r="AH62" s="33">
        <f t="shared" si="13"/>
        <v>0</v>
      </c>
      <c r="AI62" s="36">
        <f>IF(ISERROR(AH62/J62),0,AH62/J62)</f>
        <v>0</v>
      </c>
      <c r="AJ62" s="36">
        <f>IF(ISERROR(AH62/$AH$72),0,AH62/$AH$72)</f>
        <v>0</v>
      </c>
    </row>
    <row r="63" spans="1:36" ht="12.75" customHeight="1" x14ac:dyDescent="0.25">
      <c r="A63" s="383" t="s">
        <v>74</v>
      </c>
      <c r="B63" s="384"/>
      <c r="C63" s="384"/>
      <c r="D63" s="384"/>
      <c r="E63" s="385"/>
      <c r="F63" s="9"/>
      <c r="G63" s="10"/>
      <c r="H63" s="11"/>
      <c r="I63" s="11"/>
      <c r="J63" s="12"/>
      <c r="K63" s="13"/>
      <c r="L63" s="14"/>
      <c r="M63" s="15"/>
      <c r="N63" s="15"/>
      <c r="O63" s="15"/>
      <c r="P63" s="10"/>
      <c r="Q63" s="16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7"/>
      <c r="AJ63" s="17"/>
    </row>
    <row r="64" spans="1:36" ht="12.75" hidden="1" customHeight="1" outlineLevel="1" x14ac:dyDescent="0.25">
      <c r="A64" s="18">
        <v>1</v>
      </c>
      <c r="B64" s="19"/>
      <c r="C64" s="20"/>
      <c r="D64" s="21"/>
      <c r="E64" s="22"/>
      <c r="F64" s="22"/>
      <c r="G64" s="22"/>
      <c r="H64" s="21"/>
      <c r="I64" s="21"/>
      <c r="J64" s="381"/>
      <c r="K64" s="23"/>
      <c r="L64" s="22"/>
      <c r="M64" s="24"/>
      <c r="N64" s="24"/>
      <c r="O64" s="24"/>
      <c r="P64" s="22"/>
      <c r="Q64" s="22"/>
      <c r="R64" s="24"/>
      <c r="S64" s="24"/>
      <c r="T64" s="24"/>
      <c r="U64" s="25">
        <f>SUM(R64:T64)</f>
        <v>0</v>
      </c>
      <c r="V64" s="24"/>
      <c r="W64" s="24"/>
      <c r="X64" s="24"/>
      <c r="Y64" s="25">
        <f>SUM(V64:X64)</f>
        <v>0</v>
      </c>
      <c r="Z64" s="24"/>
      <c r="AA64" s="24"/>
      <c r="AB64" s="24"/>
      <c r="AC64" s="25">
        <f>SUM(Z64:AB64)</f>
        <v>0</v>
      </c>
      <c r="AD64" s="24"/>
      <c r="AE64" s="24"/>
      <c r="AF64" s="24"/>
      <c r="AG64" s="25">
        <f>SUM(AD64:AF64)</f>
        <v>0</v>
      </c>
      <c r="AH64" s="25">
        <f>SUM(U64,Y64,AC64,AG64)</f>
        <v>0</v>
      </c>
      <c r="AI64" s="26">
        <f>IF(ISERROR(AH64/J64),0,AH64/J64)</f>
        <v>0</v>
      </c>
      <c r="AJ64" s="27">
        <f>IF(ISERROR(AH64/$AH$72),"-",AH64/$AH$72)</f>
        <v>0</v>
      </c>
    </row>
    <row r="65" spans="1:36" ht="12.75" hidden="1" customHeight="1" outlineLevel="1" x14ac:dyDescent="0.25">
      <c r="A65" s="18">
        <v>2</v>
      </c>
      <c r="B65" s="19"/>
      <c r="C65" s="28"/>
      <c r="D65" s="29"/>
      <c r="E65" s="30"/>
      <c r="F65" s="30"/>
      <c r="G65" s="30"/>
      <c r="H65" s="29"/>
      <c r="I65" s="29"/>
      <c r="J65" s="382"/>
      <c r="K65" s="31"/>
      <c r="L65" s="30"/>
      <c r="M65" s="24"/>
      <c r="N65" s="24"/>
      <c r="O65" s="24"/>
      <c r="P65" s="30"/>
      <c r="Q65" s="30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</row>
    <row r="66" spans="1:36" s="37" customFormat="1" ht="12.75" customHeight="1" collapsed="1" x14ac:dyDescent="0.25">
      <c r="A66" s="376" t="s">
        <v>75</v>
      </c>
      <c r="B66" s="378"/>
      <c r="C66" s="378"/>
      <c r="D66" s="378"/>
      <c r="E66" s="378"/>
      <c r="F66" s="378"/>
      <c r="G66" s="378"/>
      <c r="H66" s="378"/>
      <c r="I66" s="379"/>
      <c r="J66" s="33">
        <f>SUM(J64:J65)</f>
        <v>0</v>
      </c>
      <c r="K66" s="33">
        <f>SUM(K64:K65)</f>
        <v>0</v>
      </c>
      <c r="L66" s="32"/>
      <c r="M66" s="33">
        <f>SUM(M64:M65)</f>
        <v>0</v>
      </c>
      <c r="N66" s="33">
        <f>SUM(N64:N65)</f>
        <v>0</v>
      </c>
      <c r="O66" s="33">
        <f>SUM(O64:O65)</f>
        <v>0</v>
      </c>
      <c r="P66" s="34"/>
      <c r="Q66" s="35"/>
      <c r="R66" s="33">
        <f t="shared" ref="R66:AH66" si="14">SUM(R64:R65)</f>
        <v>0</v>
      </c>
      <c r="S66" s="33">
        <f t="shared" si="14"/>
        <v>0</v>
      </c>
      <c r="T66" s="33">
        <f t="shared" si="14"/>
        <v>0</v>
      </c>
      <c r="U66" s="33">
        <f t="shared" si="14"/>
        <v>0</v>
      </c>
      <c r="V66" s="33">
        <f t="shared" si="14"/>
        <v>0</v>
      </c>
      <c r="W66" s="33">
        <f t="shared" si="14"/>
        <v>0</v>
      </c>
      <c r="X66" s="33">
        <f t="shared" si="14"/>
        <v>0</v>
      </c>
      <c r="Y66" s="33">
        <f t="shared" si="14"/>
        <v>0</v>
      </c>
      <c r="Z66" s="33">
        <f t="shared" si="14"/>
        <v>0</v>
      </c>
      <c r="AA66" s="33">
        <f t="shared" si="14"/>
        <v>0</v>
      </c>
      <c r="AB66" s="33">
        <f t="shared" si="14"/>
        <v>0</v>
      </c>
      <c r="AC66" s="33">
        <f t="shared" si="14"/>
        <v>0</v>
      </c>
      <c r="AD66" s="33">
        <f t="shared" si="14"/>
        <v>0</v>
      </c>
      <c r="AE66" s="33">
        <f t="shared" si="14"/>
        <v>0</v>
      </c>
      <c r="AF66" s="33">
        <f t="shared" si="14"/>
        <v>0</v>
      </c>
      <c r="AG66" s="33">
        <f t="shared" si="14"/>
        <v>0</v>
      </c>
      <c r="AH66" s="33">
        <f t="shared" si="14"/>
        <v>0</v>
      </c>
      <c r="AI66" s="36">
        <f>IF(ISERROR(AH66/J66),0,AH66/J66)</f>
        <v>0</v>
      </c>
      <c r="AJ66" s="36">
        <f>IF(ISERROR(AH66/$AH$72),0,AH66/$AH$72)</f>
        <v>0</v>
      </c>
    </row>
    <row r="67" spans="1:36" ht="12.75" customHeight="1" x14ac:dyDescent="0.25">
      <c r="A67" s="383" t="s">
        <v>76</v>
      </c>
      <c r="B67" s="384"/>
      <c r="C67" s="384"/>
      <c r="D67" s="384"/>
      <c r="E67" s="385"/>
      <c r="F67" s="9"/>
      <c r="G67" s="10"/>
      <c r="H67" s="11"/>
      <c r="I67" s="11"/>
      <c r="J67" s="381">
        <v>79774095000</v>
      </c>
      <c r="K67" s="13"/>
      <c r="L67" s="14"/>
      <c r="M67" s="15"/>
      <c r="N67" s="15"/>
      <c r="O67" s="15"/>
      <c r="P67" s="10"/>
      <c r="Q67" s="16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7"/>
      <c r="AJ67" s="17"/>
    </row>
    <row r="68" spans="1:36" ht="24.95" customHeight="1" outlineLevel="1" x14ac:dyDescent="0.25">
      <c r="A68" s="19">
        <v>1</v>
      </c>
      <c r="B68" s="19"/>
      <c r="C68" s="50"/>
      <c r="D68" s="51"/>
      <c r="E68" s="69"/>
      <c r="F68" s="70"/>
      <c r="G68" s="71"/>
      <c r="H68" s="53"/>
      <c r="I68" s="55"/>
      <c r="J68" s="395"/>
      <c r="K68" s="98">
        <v>149792717</v>
      </c>
      <c r="L68" s="59" t="s">
        <v>108</v>
      </c>
      <c r="M68" s="47"/>
      <c r="N68" s="73"/>
      <c r="O68" s="47"/>
      <c r="P68" s="74"/>
      <c r="Q68" s="74"/>
      <c r="R68" s="98">
        <v>13383187</v>
      </c>
      <c r="S68" s="98">
        <v>11884940</v>
      </c>
      <c r="T68" s="98">
        <v>10230193</v>
      </c>
      <c r="U68" s="25">
        <f>SUM(R68:T68)</f>
        <v>35498320</v>
      </c>
      <c r="V68" s="98">
        <v>9975616</v>
      </c>
      <c r="W68" s="98">
        <v>9975616</v>
      </c>
      <c r="X68" s="98">
        <v>8787178</v>
      </c>
      <c r="Y68" s="25">
        <f>SUM(V68:X68)</f>
        <v>28738410</v>
      </c>
      <c r="Z68" s="98">
        <v>12191184</v>
      </c>
      <c r="AA68" s="98">
        <v>13433023</v>
      </c>
      <c r="AB68" s="98">
        <v>12975065</v>
      </c>
      <c r="AC68" s="25">
        <f>SUM(Z68:AB68)</f>
        <v>38599272</v>
      </c>
      <c r="AD68" s="24">
        <v>17968273</v>
      </c>
      <c r="AE68" s="24">
        <v>14384940</v>
      </c>
      <c r="AF68" s="24">
        <v>14603502</v>
      </c>
      <c r="AG68" s="25">
        <f>SUM(AD68:AF68)</f>
        <v>46956715</v>
      </c>
      <c r="AH68" s="25">
        <f>SUM(U68,Y68,AC68,AG68)</f>
        <v>149792717</v>
      </c>
      <c r="AI68" s="26">
        <f>IF(ISERROR(AH68/J67),0,AH68/J67)</f>
        <v>1.877711267047279E-3</v>
      </c>
      <c r="AJ68" s="27">
        <f>IF(ISERROR(AH68/$AH$72),"-",AH68/$AH$72)</f>
        <v>1.8796135769771152E-3</v>
      </c>
    </row>
    <row r="69" spans="1:36" ht="24.95" customHeight="1" outlineLevel="1" x14ac:dyDescent="0.25">
      <c r="A69" s="19">
        <v>2</v>
      </c>
      <c r="B69" s="19"/>
      <c r="C69" s="50"/>
      <c r="D69" s="51"/>
      <c r="E69" s="69"/>
      <c r="F69" s="70"/>
      <c r="G69" s="71"/>
      <c r="H69" s="53"/>
      <c r="I69" s="55"/>
      <c r="J69" s="395"/>
      <c r="K69" s="98">
        <v>555678277</v>
      </c>
      <c r="L69" s="59" t="s">
        <v>109</v>
      </c>
      <c r="M69" s="47"/>
      <c r="N69" s="73"/>
      <c r="O69" s="47"/>
      <c r="P69" s="74"/>
      <c r="Q69" s="74"/>
      <c r="R69" s="24"/>
      <c r="S69" s="98">
        <v>13406822</v>
      </c>
      <c r="T69" s="98">
        <v>37387601</v>
      </c>
      <c r="U69" s="25">
        <f t="shared" ref="U69:U70" si="15">SUM(R69:T69)</f>
        <v>50794423</v>
      </c>
      <c r="V69" s="98">
        <v>34037447</v>
      </c>
      <c r="W69" s="98">
        <v>29356058</v>
      </c>
      <c r="X69" s="98">
        <v>27612750</v>
      </c>
      <c r="Y69" s="25">
        <f>SUM(V69:X69)</f>
        <v>91006255</v>
      </c>
      <c r="Z69" s="98">
        <v>43184881</v>
      </c>
      <c r="AA69" s="98">
        <v>57677620</v>
      </c>
      <c r="AB69" s="98">
        <v>32771359</v>
      </c>
      <c r="AC69" s="25">
        <f>SUM(Z69:AB69)</f>
        <v>133633860</v>
      </c>
      <c r="AD69" s="24">
        <v>83088469</v>
      </c>
      <c r="AE69" s="24">
        <v>30227675</v>
      </c>
      <c r="AF69" s="24">
        <v>124893776</v>
      </c>
      <c r="AG69" s="25">
        <f>SUM(AD69:AF69)</f>
        <v>238209920</v>
      </c>
      <c r="AH69" s="25">
        <f t="shared" ref="AH69:AH70" si="16">SUM(U69,Y69,AC69,AG69)</f>
        <v>513644458</v>
      </c>
      <c r="AI69" s="26">
        <f>IF(ISERROR(AH69/J67),0,AH69/J67)</f>
        <v>6.4387375124719372E-3</v>
      </c>
      <c r="AJ69" s="27">
        <f>IF(ISERROR(AH69/$AH$72),"-",AH69/$AH$72)</f>
        <v>6.4452605996582037E-3</v>
      </c>
    </row>
    <row r="70" spans="1:36" ht="46.5" customHeight="1" outlineLevel="1" x14ac:dyDescent="0.25">
      <c r="A70" s="19">
        <v>3</v>
      </c>
      <c r="B70" s="19"/>
      <c r="C70" s="50" t="s">
        <v>110</v>
      </c>
      <c r="D70" s="51">
        <v>45482</v>
      </c>
      <c r="E70" s="69" t="s">
        <v>111</v>
      </c>
      <c r="F70" s="70" t="s">
        <v>112</v>
      </c>
      <c r="G70" s="59" t="s">
        <v>104</v>
      </c>
      <c r="H70" s="55">
        <v>45292</v>
      </c>
      <c r="I70" s="55">
        <v>45657</v>
      </c>
      <c r="J70" s="382"/>
      <c r="K70" s="98">
        <v>79029720457</v>
      </c>
      <c r="L70" s="59" t="s">
        <v>113</v>
      </c>
      <c r="M70" s="47"/>
      <c r="N70" s="73"/>
      <c r="O70" s="47"/>
      <c r="P70" s="74"/>
      <c r="Q70" s="74"/>
      <c r="R70" s="24"/>
      <c r="S70" s="24"/>
      <c r="T70" s="24"/>
      <c r="U70" s="25">
        <f t="shared" si="15"/>
        <v>0</v>
      </c>
      <c r="V70" s="98"/>
      <c r="W70" s="24"/>
      <c r="X70" s="24"/>
      <c r="Y70" s="25">
        <f>SUM(V70:X70)</f>
        <v>0</v>
      </c>
      <c r="Z70" s="24"/>
      <c r="AA70" s="98">
        <v>55320804320</v>
      </c>
      <c r="AB70" s="24"/>
      <c r="AC70" s="25">
        <f>SUM(Z70:AB70)</f>
        <v>55320804320</v>
      </c>
      <c r="AD70" s="24"/>
      <c r="AE70" s="98">
        <v>23708916137</v>
      </c>
      <c r="AF70" s="24">
        <v>0</v>
      </c>
      <c r="AG70" s="25">
        <f>SUM(AD70:AF70)</f>
        <v>23708916137</v>
      </c>
      <c r="AH70" s="25">
        <f t="shared" si="16"/>
        <v>79029720457</v>
      </c>
      <c r="AI70" s="26">
        <f>IF(ISERROR(AH70/J68),0,AH70/J68)</f>
        <v>0</v>
      </c>
      <c r="AJ70" s="27">
        <f>IF(ISERROR(AH70/$AH$72),"-",AH70/$AH$72)</f>
        <v>0.99167261620391911</v>
      </c>
    </row>
    <row r="71" spans="1:36" s="37" customFormat="1" ht="12.75" customHeight="1" x14ac:dyDescent="0.25">
      <c r="A71" s="383" t="s">
        <v>82</v>
      </c>
      <c r="B71" s="384"/>
      <c r="C71" s="384"/>
      <c r="D71" s="384"/>
      <c r="E71" s="385"/>
      <c r="F71" s="383"/>
      <c r="G71" s="384"/>
      <c r="H71" s="384"/>
      <c r="I71" s="384"/>
      <c r="J71" s="75">
        <f>J67</f>
        <v>79774095000</v>
      </c>
      <c r="K71" s="75">
        <f>SUM(K68:K70)</f>
        <v>79735191451</v>
      </c>
      <c r="L71" s="76"/>
      <c r="M71" s="75">
        <f>SUM(M68:M68)</f>
        <v>0</v>
      </c>
      <c r="N71" s="75">
        <f>SUM(N68:N68)</f>
        <v>0</v>
      </c>
      <c r="O71" s="75">
        <f>SUM(O68:O68)</f>
        <v>0</v>
      </c>
      <c r="P71" s="77"/>
      <c r="Q71" s="38"/>
      <c r="R71" s="75">
        <f t="shared" ref="R71:AG71" si="17">SUM(R68:R70)</f>
        <v>13383187</v>
      </c>
      <c r="S71" s="75">
        <f t="shared" si="17"/>
        <v>25291762</v>
      </c>
      <c r="T71" s="75">
        <f t="shared" si="17"/>
        <v>47617794</v>
      </c>
      <c r="U71" s="75">
        <f t="shared" si="17"/>
        <v>86292743</v>
      </c>
      <c r="V71" s="75">
        <f t="shared" si="17"/>
        <v>44013063</v>
      </c>
      <c r="W71" s="75">
        <f t="shared" si="17"/>
        <v>39331674</v>
      </c>
      <c r="X71" s="75">
        <f t="shared" si="17"/>
        <v>36399928</v>
      </c>
      <c r="Y71" s="75">
        <f t="shared" si="17"/>
        <v>119744665</v>
      </c>
      <c r="Z71" s="75">
        <f t="shared" si="17"/>
        <v>55376065</v>
      </c>
      <c r="AA71" s="75">
        <f t="shared" si="17"/>
        <v>55391914963</v>
      </c>
      <c r="AB71" s="75">
        <f t="shared" si="17"/>
        <v>45746424</v>
      </c>
      <c r="AC71" s="75">
        <f t="shared" si="17"/>
        <v>55493037452</v>
      </c>
      <c r="AD71" s="75">
        <f t="shared" si="17"/>
        <v>101056742</v>
      </c>
      <c r="AE71" s="75">
        <f t="shared" si="17"/>
        <v>23753528752</v>
      </c>
      <c r="AF71" s="75">
        <f t="shared" si="17"/>
        <v>139497278</v>
      </c>
      <c r="AG71" s="75">
        <f t="shared" si="17"/>
        <v>23994082772</v>
      </c>
      <c r="AH71" s="75">
        <f>SUM(AH68:AH70)</f>
        <v>79693157632</v>
      </c>
      <c r="AI71" s="78">
        <f>IF(ISERROR(AH71/J71),0,AH71/J71)</f>
        <v>0.99898541791041318</v>
      </c>
      <c r="AJ71" s="78">
        <f>IF(ISERROR(AH71/$AH$72),0,AH71/$AH$72)</f>
        <v>0.99999749038055441</v>
      </c>
    </row>
    <row r="72" spans="1:36" s="79" customFormat="1" ht="15" customHeight="1" x14ac:dyDescent="0.25">
      <c r="A72" s="391" t="str">
        <f>"TOTAL ASIG."&amp;" "&amp;$A$5</f>
        <v>TOTAL ASIG. 24-03-010 "Programa Bonificación Ley N°20.595"</v>
      </c>
      <c r="B72" s="392"/>
      <c r="C72" s="392"/>
      <c r="D72" s="392"/>
      <c r="E72" s="392"/>
      <c r="F72" s="392"/>
      <c r="G72" s="392"/>
      <c r="H72" s="392"/>
      <c r="I72" s="393"/>
      <c r="J72" s="33">
        <f>SUM(J11,J15,J19,J23,J27,J30,J34,J38,J42,J46,J50,J54,J58,J62,J66,J71)</f>
        <v>79774295000</v>
      </c>
      <c r="K72" s="33">
        <f>+K11+K15+K19+K23+K27+K30+K34+K38+K42+K46+K50+K54+K66+K58+K62+K71</f>
        <v>79735391451</v>
      </c>
      <c r="L72" s="32"/>
      <c r="M72" s="33">
        <f>+M11+M15+M19+M23+M27+M30+M34+M38+M42+M46+M50+M54+M66+M58+M62+M71</f>
        <v>0</v>
      </c>
      <c r="N72" s="33">
        <f>+N11+N15+N19+N23+N27+N30+N34+N38+N42+N46+N50+N54+N66+N58+N62+N71</f>
        <v>0</v>
      </c>
      <c r="O72" s="33">
        <f>+O11+O15+O19+O23+O27+O30+O34+O38+O42+O46+O50+O54+O66+O58+O62+O71</f>
        <v>0</v>
      </c>
      <c r="P72" s="34"/>
      <c r="Q72" s="35"/>
      <c r="R72" s="33">
        <f t="shared" ref="R72:AH72" si="18">+R11+R15+R19+R23+R27+R30+R34+R38+R42+R46+R50+R54+R66+R58+R62+R71</f>
        <v>13383187</v>
      </c>
      <c r="S72" s="33">
        <f t="shared" si="18"/>
        <v>25291762</v>
      </c>
      <c r="T72" s="33">
        <f t="shared" si="18"/>
        <v>47617794</v>
      </c>
      <c r="U72" s="33">
        <f t="shared" si="18"/>
        <v>86292743</v>
      </c>
      <c r="V72" s="33">
        <f t="shared" si="18"/>
        <v>44013063</v>
      </c>
      <c r="W72" s="33">
        <f t="shared" si="18"/>
        <v>39531674</v>
      </c>
      <c r="X72" s="33">
        <f t="shared" si="18"/>
        <v>36399928</v>
      </c>
      <c r="Y72" s="33">
        <f t="shared" si="18"/>
        <v>119944665</v>
      </c>
      <c r="Z72" s="33">
        <f t="shared" si="18"/>
        <v>55376065</v>
      </c>
      <c r="AA72" s="33">
        <f t="shared" si="18"/>
        <v>55391914963</v>
      </c>
      <c r="AB72" s="33">
        <f t="shared" si="18"/>
        <v>45746424</v>
      </c>
      <c r="AC72" s="33">
        <f t="shared" si="18"/>
        <v>55493037452</v>
      </c>
      <c r="AD72" s="33">
        <f t="shared" si="18"/>
        <v>101056742</v>
      </c>
      <c r="AE72" s="33">
        <f t="shared" si="18"/>
        <v>23753528752</v>
      </c>
      <c r="AF72" s="33">
        <f t="shared" si="18"/>
        <v>139497278</v>
      </c>
      <c r="AG72" s="33">
        <f t="shared" si="18"/>
        <v>23994082772</v>
      </c>
      <c r="AH72" s="33">
        <f t="shared" si="18"/>
        <v>79693357632</v>
      </c>
      <c r="AI72" s="36">
        <f>IF(ISERROR(AH72/J72),0,AH72/J72)</f>
        <v>0.9989854204540447</v>
      </c>
      <c r="AJ72" s="36">
        <f>IF(ISERROR(AH72/$AH$72),0,AH72/$AH$72)</f>
        <v>1</v>
      </c>
    </row>
  </sheetData>
  <mergeCells count="77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0:I30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A46:I46"/>
    <mergeCell ref="A31:E31"/>
    <mergeCell ref="J32:J33"/>
    <mergeCell ref="A34:I34"/>
    <mergeCell ref="A35:E35"/>
    <mergeCell ref="J36:J37"/>
    <mergeCell ref="A38:I38"/>
    <mergeCell ref="A39:E39"/>
    <mergeCell ref="J40:J41"/>
    <mergeCell ref="A42:I42"/>
    <mergeCell ref="A43:E43"/>
    <mergeCell ref="J44:J45"/>
    <mergeCell ref="A62:I62"/>
    <mergeCell ref="A47:E47"/>
    <mergeCell ref="J48:J49"/>
    <mergeCell ref="A50:I50"/>
    <mergeCell ref="A51:E51"/>
    <mergeCell ref="J52:J53"/>
    <mergeCell ref="A54:I54"/>
    <mergeCell ref="A55:E55"/>
    <mergeCell ref="J56:J57"/>
    <mergeCell ref="A58:I58"/>
    <mergeCell ref="A59:E59"/>
    <mergeCell ref="J60:J61"/>
    <mergeCell ref="A72:I72"/>
    <mergeCell ref="A63:E63"/>
    <mergeCell ref="J64:J65"/>
    <mergeCell ref="A66:I66"/>
    <mergeCell ref="A67:E67"/>
    <mergeCell ref="A71:E71"/>
    <mergeCell ref="F71:I71"/>
    <mergeCell ref="J67:J70"/>
  </mergeCells>
  <phoneticPr fontId="92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52705470-FC99-4F6F-A59A-69E156A1A1D9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2EF1C321-5EBC-43D8-8B43-86273C093E7E}">
      <formula1>42005</formula1>
    </dataValidation>
    <dataValidation type="date" operator="greaterThan" allowBlank="1" showInputMessage="1" showErrorMessage="1" errorTitle="Error en Ingresos de Fechas" error="La fecha debe corresponder al Año 2014." sqref="D64:D65 D60:D61 D52:D53 D45 D36:D37 D29 D21:D22 D13:D14 D9:D10 D17:D18 D32:D33 D41 D48:D49 D56:D57" xr:uid="{5465095C-C979-41B0-B2A7-0B9D561AB68E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4:I65 H60:I61 H52:I53 H45:I45 H36:I37 H29:I29 H21:I22 H13:I14 H10:I10 H17:I18 H32:I33 H41:I41 H48:I49 H56:I57" xr:uid="{C491296B-67B1-4C6C-86F1-23D1D0C92497}">
      <formula1>42005</formula1>
    </dataValidation>
    <dataValidation allowBlank="1" showInputMessage="1" showErrorMessage="1" errorTitle="Sólo números" error="Sólo ingresar números sin letras_x000a_" sqref="O63:O65 O59:O61 O51:O53 O43:O45 O35:O37 O28:O29 O20:O22 O12:O14 O8:O10 O16:O18 O24:O26 O31:O33 O39:O41 O47:O49 P48 O55:O57 O67:O70" xr:uid="{89D63401-7DDD-4FB7-9877-D46476E75E42}"/>
    <dataValidation type="textLength" operator="lessThanOrEqual" allowBlank="1" showInputMessage="1" showErrorMessage="1" errorTitle="MÁXIMO DE CARACTERES SOBREPASADO" error="Sólo 255 caracteres por celdas" sqref="P64:Q65 P60:Q61 L60:L61 E60:G61 C60:C61 P52:Q53 L52:L53 E52:G53 C52:C53 L45 C45 E44:G45 N44 P44:Q45 P36:Q37 L36:L37 E36:G37 C36:C37 P29:Q29 P68:Q70 E29:G29 C29 P21:Q22 L21:L22 E21:G22 C21:C22 P13:Q14 L13:L14 E13:G14 C13:C14 C9:C10 L9:L10 P9:Q10 E9:G10 C17:C18 E17:G18 L17:L18 P17:Q18 P25:Q26 E25:G26 N25:N26 C32:C33 E32:G33 L32:L33 P32:Q33 E40:G41 L41 C41 N40 P40:Q41 P49:Q49 C48:C49 E48:G49 L48:L49 Q48 C56:C57 E56:G57 L56:L57 P56:Q57 C64:C65 E64:G65 L64:L65 N68:N70 E68:F70 G68:G69" xr:uid="{D7E5FE31-21EC-4E93-8AC0-69782843D24C}">
      <formula1>255</formula1>
    </dataValidation>
    <dataValidation type="textLength" operator="lessThanOrEqual" allowBlank="1" showInputMessage="1" showErrorMessage="1" sqref="K64:K65 K60:K61 K52:K53 K44 K36:K37 K29 K21:K22 K13:K14 K9:K10 K17:K18 K25:K26 K32:K33 K40:K41 K48:K49 K56:K57" xr:uid="{3FB881DD-B20C-43E7-B767-D20ADB6C2CEB}">
      <formula1>255</formula1>
    </dataValidation>
    <dataValidation type="decimal" allowBlank="1" showInputMessage="1" showErrorMessage="1" errorTitle="Sólo números" error="Sólo ingresar números sin letras_x000a_" sqref="M64:N65 M60:N61 R60:T61 AD60:AF61 Z60:AB61 V60:X61 M52:N53 R52:T53 AD52:AF53 Z52:AB53 V52:X53 M44 R44:T45 Z44:AB45 AD44:AF45 V44:X45 M45:N45 M36:N37 R36:T37 AD36:AF37 Z36:AB37 V36:X37 M29:N29 R29:T29 AD29:AF29 Z29:AB29 V29:X29 R21:T22 AD21:AF22 Z21:AB22 V21:X22 M21:N22 R13:T14 Z13:AB14 AD13:AF14 V13:X14 M13:N14 Z9:AB10 AD9:AF10 R9:T10 V9:X10 M9:N10 M17:N18 V17:X18 Z17:AB18 AD17:AF18 R17:T18 AD25:AF26 V25:X26 Z25:AB26 M25:M26 R25:T26 V32:X33 Z32:AB33 AD32:AF33 R32:T33 M32:N33 M41:N41 AD40:AF41 V40:X41 Z40:AB41 R40:T41 M40 V48:X49 Z48:AB49 AD48:AF49 R48:T49 M48:N49 V56:X57 Z56:AB57 AD56:AF57 R56:T57 M56:N57 V64:X65 Z64:AB65 AD64:AF65 R64:T65 M68:M70 S70:T70 V70:X70 AB70 R69:R70 Z70 AD68:AD70 AF68:AF70 AE69" xr:uid="{BA3C7974-E4CF-40C7-AB92-FB6448A9663D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48793-B479-4B92-BB68-B3CD3CA2403B}">
  <sheetPr>
    <tabColor rgb="FF33CCFF"/>
    <pageSetUpPr fitToPage="1"/>
  </sheetPr>
  <dimension ref="A1:Y24"/>
  <sheetViews>
    <sheetView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hidden="1" customWidth="1"/>
    <col min="5" max="5" width="10.28515625" style="80" hidden="1" customWidth="1"/>
    <col min="6" max="6" width="9.85546875" style="80" hidden="1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394" t="s">
        <v>105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</row>
    <row r="2" spans="1:25" s="1" customFormat="1" ht="1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</row>
    <row r="3" spans="1:25" s="1" customFormat="1" ht="15" customHeight="1" x14ac:dyDescent="0.25">
      <c r="A3" s="349" t="s">
        <v>2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</row>
    <row r="4" spans="1:25" s="1" customFormat="1" ht="1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</row>
    <row r="5" spans="1:25" ht="18" customHeight="1" x14ac:dyDescent="0.25">
      <c r="A5" s="367" t="str">
        <f>'24-03-010 Ind. Prog. Bonif. '!A5:U5</f>
        <v>24-03-010 "Programa Bonificación Ley N°20.595"</v>
      </c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9"/>
    </row>
    <row r="6" spans="1:25" s="80" customFormat="1" x14ac:dyDescent="0.25">
      <c r="A6" s="355" t="s">
        <v>7</v>
      </c>
      <c r="B6" s="362" t="s">
        <v>13</v>
      </c>
      <c r="C6" s="362" t="s">
        <v>83</v>
      </c>
      <c r="D6" s="364" t="s">
        <v>16</v>
      </c>
      <c r="E6" s="365"/>
      <c r="F6" s="366"/>
      <c r="G6" s="353" t="s">
        <v>19</v>
      </c>
      <c r="H6" s="353"/>
      <c r="I6" s="353"/>
      <c r="J6" s="362" t="s">
        <v>20</v>
      </c>
      <c r="K6" s="353" t="s">
        <v>19</v>
      </c>
      <c r="L6" s="353"/>
      <c r="M6" s="353"/>
      <c r="N6" s="362" t="s">
        <v>21</v>
      </c>
      <c r="O6" s="353" t="s">
        <v>19</v>
      </c>
      <c r="P6" s="353"/>
      <c r="Q6" s="353"/>
      <c r="R6" s="362" t="s">
        <v>22</v>
      </c>
      <c r="S6" s="353" t="s">
        <v>19</v>
      </c>
      <c r="T6" s="353"/>
      <c r="U6" s="353"/>
      <c r="V6" s="362" t="s">
        <v>23</v>
      </c>
      <c r="W6" s="362" t="s">
        <v>24</v>
      </c>
      <c r="X6" s="370" t="s">
        <v>84</v>
      </c>
      <c r="Y6" s="370"/>
    </row>
    <row r="7" spans="1:25" s="80" customFormat="1" ht="25.5" x14ac:dyDescent="0.25">
      <c r="A7" s="355"/>
      <c r="B7" s="363"/>
      <c r="C7" s="36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363"/>
      <c r="K7" s="5" t="s">
        <v>35</v>
      </c>
      <c r="L7" s="5" t="s">
        <v>36</v>
      </c>
      <c r="M7" s="5" t="s">
        <v>37</v>
      </c>
      <c r="N7" s="363"/>
      <c r="O7" s="5" t="s">
        <v>38</v>
      </c>
      <c r="P7" s="5" t="s">
        <v>39</v>
      </c>
      <c r="Q7" s="5" t="s">
        <v>40</v>
      </c>
      <c r="R7" s="363"/>
      <c r="S7" s="5" t="s">
        <v>41</v>
      </c>
      <c r="T7" s="5" t="s">
        <v>42</v>
      </c>
      <c r="U7" s="5" t="s">
        <v>43</v>
      </c>
      <c r="V7" s="363"/>
      <c r="W7" s="363"/>
      <c r="X7" s="7" t="s">
        <v>44</v>
      </c>
      <c r="Y7" s="7" t="s">
        <v>85</v>
      </c>
    </row>
    <row r="8" spans="1:25" ht="24.75" customHeight="1" x14ac:dyDescent="0.25">
      <c r="A8" s="85" t="s">
        <v>46</v>
      </c>
      <c r="B8" s="63">
        <f>+'24-03-010 Ind. Prog. Bonif. '!J11</f>
        <v>0</v>
      </c>
      <c r="C8" s="63">
        <f>+'24-03-010 Ind. Prog. Bonif. '!K11</f>
        <v>0</v>
      </c>
      <c r="D8" s="63">
        <f>+'24-03-010 Ind. Prog. Bonif. '!M11</f>
        <v>0</v>
      </c>
      <c r="E8" s="63">
        <f>+'24-03-010 Ind. Prog. Bonif. '!N11</f>
        <v>0</v>
      </c>
      <c r="F8" s="63">
        <f>+'24-03-010 Ind. Prog. Bonif. '!O11</f>
        <v>0</v>
      </c>
      <c r="G8" s="63">
        <f>+'24-03-010 Ind. Prog. Bonif. '!R11</f>
        <v>0</v>
      </c>
      <c r="H8" s="63">
        <f>+'24-03-010 Ind. Prog. Bonif. '!S11</f>
        <v>0</v>
      </c>
      <c r="I8" s="63">
        <f>+'24-03-010 Ind. Prog. Bonif. '!T11</f>
        <v>0</v>
      </c>
      <c r="J8" s="63">
        <f>+'24-03-010 Ind. Prog. Bonif. '!U11</f>
        <v>0</v>
      </c>
      <c r="K8" s="63">
        <f>+'24-03-010 Ind. Prog. Bonif. '!V11</f>
        <v>0</v>
      </c>
      <c r="L8" s="63">
        <f>+'24-03-010 Ind. Prog. Bonif. '!W11</f>
        <v>0</v>
      </c>
      <c r="M8" s="63">
        <f>+'24-03-010 Ind. Prog. Bonif. '!X11</f>
        <v>0</v>
      </c>
      <c r="N8" s="63">
        <f>+'24-03-010 Ind. Prog. Bonif. '!Y11</f>
        <v>0</v>
      </c>
      <c r="O8" s="63">
        <f>+'24-03-010 Ind. Prog. Bonif. '!Z11</f>
        <v>0</v>
      </c>
      <c r="P8" s="63">
        <f>+'24-03-010 Ind. Prog. Bonif. '!AA11</f>
        <v>0</v>
      </c>
      <c r="Q8" s="63">
        <f>+'24-03-010 Ind. Prog. Bonif. '!AB11</f>
        <v>0</v>
      </c>
      <c r="R8" s="63">
        <f>+'24-03-010 Ind. Prog. Bonif. '!AC11</f>
        <v>0</v>
      </c>
      <c r="S8" s="63">
        <f>+'24-03-010 Ind. Prog. Bonif. '!AD11</f>
        <v>0</v>
      </c>
      <c r="T8" s="63">
        <f>+'24-03-010 Ind. Prog. Bonif. '!AE11</f>
        <v>0</v>
      </c>
      <c r="U8" s="63">
        <f>+'24-03-010 Ind. Prog. Bonif. '!AF11</f>
        <v>0</v>
      </c>
      <c r="V8" s="63">
        <f>+'24-03-010 Ind. Prog. Bonif. '!AG11</f>
        <v>0</v>
      </c>
      <c r="W8" s="63">
        <f>+'24-03-010 Ind. Prog. Bonif. '!AH11</f>
        <v>0</v>
      </c>
      <c r="X8" s="86">
        <f>+'24-03-010 Ind. Prog. Bonif. '!AI11</f>
        <v>0</v>
      </c>
      <c r="Y8" s="86">
        <f>+'24-03-010 Ind. Prog. Bonif. '!AJ11</f>
        <v>0</v>
      </c>
    </row>
    <row r="9" spans="1:25" ht="24.75" customHeight="1" x14ac:dyDescent="0.25">
      <c r="A9" s="85" t="s">
        <v>48</v>
      </c>
      <c r="B9" s="63">
        <f>+'24-03-010 Ind. Prog. Bonif. '!J15</f>
        <v>0</v>
      </c>
      <c r="C9" s="63">
        <f>+'24-03-010 Ind. Prog. Bonif. '!K15</f>
        <v>0</v>
      </c>
      <c r="D9" s="63">
        <f>+'24-03-010 Ind. Prog. Bonif. '!M15</f>
        <v>0</v>
      </c>
      <c r="E9" s="63">
        <f>+'24-03-010 Ind. Prog. Bonif. '!N15</f>
        <v>0</v>
      </c>
      <c r="F9" s="63">
        <f>+'24-03-010 Ind. Prog. Bonif. '!O15</f>
        <v>0</v>
      </c>
      <c r="G9" s="63">
        <f>+'24-03-010 Ind. Prog. Bonif. '!R15</f>
        <v>0</v>
      </c>
      <c r="H9" s="63">
        <f>+'24-03-010 Ind. Prog. Bonif. '!S15</f>
        <v>0</v>
      </c>
      <c r="I9" s="63">
        <f>+'24-03-010 Ind. Prog. Bonif. '!T15</f>
        <v>0</v>
      </c>
      <c r="J9" s="63">
        <f>+'24-03-010 Ind. Prog. Bonif. '!U15</f>
        <v>0</v>
      </c>
      <c r="K9" s="63">
        <f>+'24-03-010 Ind. Prog. Bonif. '!V15</f>
        <v>0</v>
      </c>
      <c r="L9" s="63">
        <f>+'24-03-010 Ind. Prog. Bonif. '!W15</f>
        <v>0</v>
      </c>
      <c r="M9" s="63">
        <f>+'24-03-010 Ind. Prog. Bonif. '!X15</f>
        <v>0</v>
      </c>
      <c r="N9" s="63">
        <f>+'24-03-010 Ind. Prog. Bonif. '!Y15</f>
        <v>0</v>
      </c>
      <c r="O9" s="63">
        <f>+'24-03-010 Ind. Prog. Bonif. '!Z15</f>
        <v>0</v>
      </c>
      <c r="P9" s="63">
        <f>+'24-03-010 Ind. Prog. Bonif. '!AA15</f>
        <v>0</v>
      </c>
      <c r="Q9" s="63">
        <f>+'24-03-010 Ind. Prog. Bonif. '!AB15</f>
        <v>0</v>
      </c>
      <c r="R9" s="63">
        <f>+'24-03-010 Ind. Prog. Bonif. '!AC15</f>
        <v>0</v>
      </c>
      <c r="S9" s="63">
        <f>+'24-03-010 Ind. Prog. Bonif. '!AD15</f>
        <v>0</v>
      </c>
      <c r="T9" s="63">
        <f>+'24-03-010 Ind. Prog. Bonif. '!AE15</f>
        <v>0</v>
      </c>
      <c r="U9" s="63">
        <f>+'24-03-010 Ind. Prog. Bonif. '!AF15</f>
        <v>0</v>
      </c>
      <c r="V9" s="63">
        <f>+'24-03-010 Ind. Prog. Bonif. '!AG15</f>
        <v>0</v>
      </c>
      <c r="W9" s="63">
        <f>+'24-03-010 Ind. Prog. Bonif. '!AH15</f>
        <v>0</v>
      </c>
      <c r="X9" s="86">
        <f>+'24-03-010 Ind. Prog. Bonif. '!AI15</f>
        <v>0</v>
      </c>
      <c r="Y9" s="86">
        <f>+'24-03-010 Ind. Prog. Bonif. '!AJ15</f>
        <v>0</v>
      </c>
    </row>
    <row r="10" spans="1:25" ht="24.75" customHeight="1" x14ac:dyDescent="0.25">
      <c r="A10" s="85" t="s">
        <v>50</v>
      </c>
      <c r="B10" s="63">
        <f>+'24-03-010 Ind. Prog. Bonif. '!J19</f>
        <v>0</v>
      </c>
      <c r="C10" s="63">
        <f>+'24-03-010 Ind. Prog. Bonif. '!K19</f>
        <v>0</v>
      </c>
      <c r="D10" s="63">
        <f>+'24-03-010 Ind. Prog. Bonif. '!M19</f>
        <v>0</v>
      </c>
      <c r="E10" s="63">
        <f>+'24-03-010 Ind. Prog. Bonif. '!N19</f>
        <v>0</v>
      </c>
      <c r="F10" s="63">
        <f>+'24-03-010 Ind. Prog. Bonif. '!O19</f>
        <v>0</v>
      </c>
      <c r="G10" s="63">
        <f>+'24-03-010 Ind. Prog. Bonif. '!R19</f>
        <v>0</v>
      </c>
      <c r="H10" s="63">
        <f>+'24-03-010 Ind. Prog. Bonif. '!S19</f>
        <v>0</v>
      </c>
      <c r="I10" s="63">
        <f>+'24-03-010 Ind. Prog. Bonif. '!T19</f>
        <v>0</v>
      </c>
      <c r="J10" s="63">
        <f>+'24-03-010 Ind. Prog. Bonif. '!U19</f>
        <v>0</v>
      </c>
      <c r="K10" s="63">
        <f>+'24-03-010 Ind. Prog. Bonif. '!V19</f>
        <v>0</v>
      </c>
      <c r="L10" s="63">
        <f>+'24-03-010 Ind. Prog. Bonif. '!W19</f>
        <v>0</v>
      </c>
      <c r="M10" s="63">
        <f>+'24-03-010 Ind. Prog. Bonif. '!X19</f>
        <v>0</v>
      </c>
      <c r="N10" s="63">
        <f>+'24-03-010 Ind. Prog. Bonif. '!Y19</f>
        <v>0</v>
      </c>
      <c r="O10" s="63">
        <f>+'24-03-010 Ind. Prog. Bonif. '!Z19</f>
        <v>0</v>
      </c>
      <c r="P10" s="63">
        <f>+'24-03-010 Ind. Prog. Bonif. '!AA19</f>
        <v>0</v>
      </c>
      <c r="Q10" s="63">
        <f>+'24-03-010 Ind. Prog. Bonif. '!AB19</f>
        <v>0</v>
      </c>
      <c r="R10" s="63">
        <f>+'24-03-010 Ind. Prog. Bonif. '!AC19</f>
        <v>0</v>
      </c>
      <c r="S10" s="63">
        <f>+'24-03-010 Ind. Prog. Bonif. '!AD19</f>
        <v>0</v>
      </c>
      <c r="T10" s="63">
        <f>+'24-03-010 Ind. Prog. Bonif. '!AE19</f>
        <v>0</v>
      </c>
      <c r="U10" s="63">
        <f>+'24-03-010 Ind. Prog. Bonif. '!AF19</f>
        <v>0</v>
      </c>
      <c r="V10" s="63">
        <f>+'24-03-010 Ind. Prog. Bonif. '!AG19</f>
        <v>0</v>
      </c>
      <c r="W10" s="63">
        <f>+'24-03-010 Ind. Prog. Bonif. '!AH19</f>
        <v>0</v>
      </c>
      <c r="X10" s="86">
        <f>+'24-03-010 Ind. Prog. Bonif. '!AI19</f>
        <v>0</v>
      </c>
      <c r="Y10" s="86">
        <f>+'24-03-010 Ind. Prog. Bonif. '!AJ19</f>
        <v>0</v>
      </c>
    </row>
    <row r="11" spans="1:25" ht="24.75" customHeight="1" x14ac:dyDescent="0.25">
      <c r="A11" s="85" t="s">
        <v>52</v>
      </c>
      <c r="B11" s="63">
        <f>+'24-03-010 Ind. Prog. Bonif. '!J23</f>
        <v>0</v>
      </c>
      <c r="C11" s="63">
        <f>+'24-03-010 Ind. Prog. Bonif. '!K23</f>
        <v>0</v>
      </c>
      <c r="D11" s="63">
        <f>+'24-03-010 Ind. Prog. Bonif. '!M23</f>
        <v>0</v>
      </c>
      <c r="E11" s="63">
        <f>+'24-03-010 Ind. Prog. Bonif. '!N23</f>
        <v>0</v>
      </c>
      <c r="F11" s="63">
        <f>+'24-03-010 Ind. Prog. Bonif. '!O23</f>
        <v>0</v>
      </c>
      <c r="G11" s="63">
        <f>+'24-03-010 Ind. Prog. Bonif. '!R23</f>
        <v>0</v>
      </c>
      <c r="H11" s="63">
        <f>+'24-03-010 Ind. Prog. Bonif. '!S23</f>
        <v>0</v>
      </c>
      <c r="I11" s="63">
        <f>+'24-03-010 Ind. Prog. Bonif. '!T23</f>
        <v>0</v>
      </c>
      <c r="J11" s="63">
        <f>+'24-03-010 Ind. Prog. Bonif. '!U23</f>
        <v>0</v>
      </c>
      <c r="K11" s="63">
        <f>+'24-03-010 Ind. Prog. Bonif. '!V23</f>
        <v>0</v>
      </c>
      <c r="L11" s="63">
        <f>+'24-03-010 Ind. Prog. Bonif. '!W23</f>
        <v>0</v>
      </c>
      <c r="M11" s="63">
        <f>+'24-03-010 Ind. Prog. Bonif. '!X23</f>
        <v>0</v>
      </c>
      <c r="N11" s="63">
        <f>+'24-03-010 Ind. Prog. Bonif. '!Y23</f>
        <v>0</v>
      </c>
      <c r="O11" s="63">
        <f>+'24-03-010 Ind. Prog. Bonif. '!Z23</f>
        <v>0</v>
      </c>
      <c r="P11" s="63">
        <f>+'24-03-010 Ind. Prog. Bonif. '!AA23</f>
        <v>0</v>
      </c>
      <c r="Q11" s="63">
        <f>+'24-03-010 Ind. Prog. Bonif. '!AB23</f>
        <v>0</v>
      </c>
      <c r="R11" s="63">
        <f>+'24-03-010 Ind. Prog. Bonif. '!AC23</f>
        <v>0</v>
      </c>
      <c r="S11" s="63">
        <f>+'24-03-010 Ind. Prog. Bonif. '!AD23</f>
        <v>0</v>
      </c>
      <c r="T11" s="63">
        <f>+'24-03-010 Ind. Prog. Bonif. '!AE23</f>
        <v>0</v>
      </c>
      <c r="U11" s="63">
        <f>+'24-03-010 Ind. Prog. Bonif. '!AF23</f>
        <v>0</v>
      </c>
      <c r="V11" s="63">
        <f>+'24-03-010 Ind. Prog. Bonif. '!AG23</f>
        <v>0</v>
      </c>
      <c r="W11" s="63">
        <f>+'24-03-010 Ind. Prog. Bonif. '!AH23</f>
        <v>0</v>
      </c>
      <c r="X11" s="86">
        <f>+'24-03-010 Ind. Prog. Bonif. '!AI23</f>
        <v>0</v>
      </c>
      <c r="Y11" s="86">
        <f>+'24-03-010 Ind. Prog. Bonif. '!AJ23</f>
        <v>0</v>
      </c>
    </row>
    <row r="12" spans="1:25" ht="24.75" customHeight="1" x14ac:dyDescent="0.25">
      <c r="A12" s="85" t="s">
        <v>54</v>
      </c>
      <c r="B12" s="63">
        <f>+'24-03-010 Ind. Prog. Bonif. '!J27</f>
        <v>0</v>
      </c>
      <c r="C12" s="63">
        <f>+'24-03-010 Ind. Prog. Bonif. '!K27</f>
        <v>0</v>
      </c>
      <c r="D12" s="63">
        <f>+'24-03-010 Ind. Prog. Bonif. '!M27</f>
        <v>0</v>
      </c>
      <c r="E12" s="63">
        <f>+'24-03-010 Ind. Prog. Bonif. '!N27</f>
        <v>0</v>
      </c>
      <c r="F12" s="63">
        <f>+'24-03-010 Ind. Prog. Bonif. '!O27</f>
        <v>0</v>
      </c>
      <c r="G12" s="63">
        <f>+'24-03-010 Ind. Prog. Bonif. '!R27</f>
        <v>0</v>
      </c>
      <c r="H12" s="63">
        <f>+'24-03-010 Ind. Prog. Bonif. '!S27</f>
        <v>0</v>
      </c>
      <c r="I12" s="63">
        <f>+'24-03-010 Ind. Prog. Bonif. '!T27</f>
        <v>0</v>
      </c>
      <c r="J12" s="63">
        <f>+'24-03-010 Ind. Prog. Bonif. '!U27</f>
        <v>0</v>
      </c>
      <c r="K12" s="63">
        <f>+'24-03-010 Ind. Prog. Bonif. '!V27</f>
        <v>0</v>
      </c>
      <c r="L12" s="63">
        <f>+'24-03-010 Ind. Prog. Bonif. '!W27</f>
        <v>0</v>
      </c>
      <c r="M12" s="63">
        <f>+'24-03-010 Ind. Prog. Bonif. '!X27</f>
        <v>0</v>
      </c>
      <c r="N12" s="63">
        <f>+'24-03-010 Ind. Prog. Bonif. '!Y27</f>
        <v>0</v>
      </c>
      <c r="O12" s="63">
        <f>+'24-03-010 Ind. Prog. Bonif. '!Z27</f>
        <v>0</v>
      </c>
      <c r="P12" s="63">
        <f>+'24-03-010 Ind. Prog. Bonif. '!AA27</f>
        <v>0</v>
      </c>
      <c r="Q12" s="63">
        <f>+'24-03-010 Ind. Prog. Bonif. '!AB27</f>
        <v>0</v>
      </c>
      <c r="R12" s="63">
        <f>+'24-03-010 Ind. Prog. Bonif. '!AC27</f>
        <v>0</v>
      </c>
      <c r="S12" s="63">
        <f>+'24-03-010 Ind. Prog. Bonif. '!AD27</f>
        <v>0</v>
      </c>
      <c r="T12" s="63">
        <f>+'24-03-010 Ind. Prog. Bonif. '!AE27</f>
        <v>0</v>
      </c>
      <c r="U12" s="63">
        <f>+'24-03-010 Ind. Prog. Bonif. '!AF27</f>
        <v>0</v>
      </c>
      <c r="V12" s="63">
        <f>+'24-03-010 Ind. Prog. Bonif. '!AG27</f>
        <v>0</v>
      </c>
      <c r="W12" s="63">
        <f>+'24-03-010 Ind. Prog. Bonif. '!AH27</f>
        <v>0</v>
      </c>
      <c r="X12" s="86">
        <f>+'24-03-010 Ind. Prog. Bonif. '!AI27</f>
        <v>0</v>
      </c>
      <c r="Y12" s="86">
        <f>+'24-03-010 Ind. Prog. Bonif. '!AJ27</f>
        <v>0</v>
      </c>
    </row>
    <row r="13" spans="1:25" ht="24.75" customHeight="1" x14ac:dyDescent="0.25">
      <c r="A13" s="85" t="s">
        <v>56</v>
      </c>
      <c r="B13" s="63">
        <f>+'24-03-010 Ind. Prog. Bonif. '!J30</f>
        <v>200000</v>
      </c>
      <c r="C13" s="63">
        <f>+'24-03-010 Ind. Prog. Bonif. '!K30</f>
        <v>200000</v>
      </c>
      <c r="D13" s="63">
        <f>+'24-03-010 Ind. Prog. Bonif. '!M30</f>
        <v>0</v>
      </c>
      <c r="E13" s="63">
        <f>+'24-03-010 Ind. Prog. Bonif. '!N30</f>
        <v>0</v>
      </c>
      <c r="F13" s="63">
        <f>+'24-03-010 Ind. Prog. Bonif. '!O30</f>
        <v>0</v>
      </c>
      <c r="G13" s="63">
        <f>+'24-03-010 Ind. Prog. Bonif. '!R30</f>
        <v>0</v>
      </c>
      <c r="H13" s="63">
        <f>+'24-03-010 Ind. Prog. Bonif. '!S30</f>
        <v>0</v>
      </c>
      <c r="I13" s="63">
        <f>+'24-03-010 Ind. Prog. Bonif. '!T30</f>
        <v>0</v>
      </c>
      <c r="J13" s="63">
        <f>+'24-03-010 Ind. Prog. Bonif. '!U30</f>
        <v>0</v>
      </c>
      <c r="K13" s="63">
        <f>+'24-03-010 Ind. Prog. Bonif. '!V30</f>
        <v>0</v>
      </c>
      <c r="L13" s="63">
        <f>+'24-03-010 Ind. Prog. Bonif. '!W30</f>
        <v>200000</v>
      </c>
      <c r="M13" s="63">
        <f>+'24-03-010 Ind. Prog. Bonif. '!X30</f>
        <v>0</v>
      </c>
      <c r="N13" s="63">
        <f>+'24-03-010 Ind. Prog. Bonif. '!Y30</f>
        <v>200000</v>
      </c>
      <c r="O13" s="63">
        <f>+'24-03-010 Ind. Prog. Bonif. '!Z30</f>
        <v>0</v>
      </c>
      <c r="P13" s="63">
        <f>+'24-03-010 Ind. Prog. Bonif. '!AA30</f>
        <v>0</v>
      </c>
      <c r="Q13" s="63">
        <f>+'24-03-010 Ind. Prog. Bonif. '!AB30</f>
        <v>0</v>
      </c>
      <c r="R13" s="63">
        <f>+'24-03-010 Ind. Prog. Bonif. '!AC30</f>
        <v>0</v>
      </c>
      <c r="S13" s="63">
        <f>+'24-03-010 Ind. Prog. Bonif. '!AD30</f>
        <v>0</v>
      </c>
      <c r="T13" s="63">
        <f>+'24-03-010 Ind. Prog. Bonif. '!AE30</f>
        <v>0</v>
      </c>
      <c r="U13" s="63">
        <f>+'24-03-010 Ind. Prog. Bonif. '!AF30</f>
        <v>0</v>
      </c>
      <c r="V13" s="63">
        <f>+'24-03-010 Ind. Prog. Bonif. '!AG30</f>
        <v>0</v>
      </c>
      <c r="W13" s="63">
        <f>+'24-03-010 Ind. Prog. Bonif. '!AH30</f>
        <v>200000</v>
      </c>
      <c r="X13" s="86">
        <f>+'24-03-010 Ind. Prog. Bonif. '!AI30</f>
        <v>1</v>
      </c>
      <c r="Y13" s="86">
        <f>+'24-03-010 Ind. Prog. Bonif. '!AJ30</f>
        <v>2.5096194456197962E-6</v>
      </c>
    </row>
    <row r="14" spans="1:25" ht="24.75" customHeight="1" x14ac:dyDescent="0.25">
      <c r="A14" s="85" t="s">
        <v>58</v>
      </c>
      <c r="B14" s="63">
        <f>+'24-03-010 Ind. Prog. Bonif. '!J34</f>
        <v>0</v>
      </c>
      <c r="C14" s="63">
        <f>+'24-03-010 Ind. Prog. Bonif. '!K34</f>
        <v>0</v>
      </c>
      <c r="D14" s="63">
        <f>+'24-03-010 Ind. Prog. Bonif. '!M34</f>
        <v>0</v>
      </c>
      <c r="E14" s="63">
        <f>+'24-03-010 Ind. Prog. Bonif. '!N34</f>
        <v>0</v>
      </c>
      <c r="F14" s="63">
        <f>+'24-03-010 Ind. Prog. Bonif. '!O34</f>
        <v>0</v>
      </c>
      <c r="G14" s="63">
        <f>+'24-03-010 Ind. Prog. Bonif. '!R34</f>
        <v>0</v>
      </c>
      <c r="H14" s="63">
        <f>+'24-03-010 Ind. Prog. Bonif. '!S34</f>
        <v>0</v>
      </c>
      <c r="I14" s="63">
        <f>+'24-03-010 Ind. Prog. Bonif. '!T34</f>
        <v>0</v>
      </c>
      <c r="J14" s="63">
        <f>+'24-03-010 Ind. Prog. Bonif. '!U34</f>
        <v>0</v>
      </c>
      <c r="K14" s="63">
        <f>+'24-03-010 Ind. Prog. Bonif. '!V34</f>
        <v>0</v>
      </c>
      <c r="L14" s="63">
        <f>+'24-03-010 Ind. Prog. Bonif. '!W34</f>
        <v>0</v>
      </c>
      <c r="M14" s="63">
        <f>+'24-03-010 Ind. Prog. Bonif. '!X34</f>
        <v>0</v>
      </c>
      <c r="N14" s="63">
        <f>+'24-03-010 Ind. Prog. Bonif. '!Y34</f>
        <v>0</v>
      </c>
      <c r="O14" s="63">
        <f>+'24-03-010 Ind. Prog. Bonif. '!Z34</f>
        <v>0</v>
      </c>
      <c r="P14" s="63">
        <f>+'24-03-010 Ind. Prog. Bonif. '!AA34</f>
        <v>0</v>
      </c>
      <c r="Q14" s="63">
        <f>+'24-03-010 Ind. Prog. Bonif. '!AB34</f>
        <v>0</v>
      </c>
      <c r="R14" s="63">
        <f>+'24-03-010 Ind. Prog. Bonif. '!AC34</f>
        <v>0</v>
      </c>
      <c r="S14" s="63">
        <f>+'24-03-010 Ind. Prog. Bonif. '!AD34</f>
        <v>0</v>
      </c>
      <c r="T14" s="63">
        <f>+'24-03-010 Ind. Prog. Bonif. '!AE34</f>
        <v>0</v>
      </c>
      <c r="U14" s="63">
        <f>+'24-03-010 Ind. Prog. Bonif. '!AF34</f>
        <v>0</v>
      </c>
      <c r="V14" s="63">
        <f>+'24-03-010 Ind. Prog. Bonif. '!AG34</f>
        <v>0</v>
      </c>
      <c r="W14" s="63">
        <f>+'24-03-010 Ind. Prog. Bonif. '!AH34</f>
        <v>0</v>
      </c>
      <c r="X14" s="86">
        <f>+'24-03-010 Ind. Prog. Bonif. '!AI34</f>
        <v>0</v>
      </c>
      <c r="Y14" s="86">
        <f>+'24-03-010 Ind. Prog. Bonif. '!AJ34</f>
        <v>0</v>
      </c>
    </row>
    <row r="15" spans="1:25" ht="24.75" customHeight="1" x14ac:dyDescent="0.25">
      <c r="A15" s="85" t="s">
        <v>60</v>
      </c>
      <c r="B15" s="63">
        <f>+'24-03-010 Ind. Prog. Bonif. '!J38</f>
        <v>0</v>
      </c>
      <c r="C15" s="63">
        <f>+'24-03-010 Ind. Prog. Bonif. '!K38</f>
        <v>0</v>
      </c>
      <c r="D15" s="63">
        <f>+'24-03-010 Ind. Prog. Bonif. '!M38</f>
        <v>0</v>
      </c>
      <c r="E15" s="63">
        <f>+'24-03-010 Ind. Prog. Bonif. '!N38</f>
        <v>0</v>
      </c>
      <c r="F15" s="63">
        <f>+'24-03-010 Ind. Prog. Bonif. '!O38</f>
        <v>0</v>
      </c>
      <c r="G15" s="63">
        <f>+'24-03-010 Ind. Prog. Bonif. '!R38</f>
        <v>0</v>
      </c>
      <c r="H15" s="63">
        <f>+'24-03-010 Ind. Prog. Bonif. '!S38</f>
        <v>0</v>
      </c>
      <c r="I15" s="63">
        <f>+'24-03-010 Ind. Prog. Bonif. '!T38</f>
        <v>0</v>
      </c>
      <c r="J15" s="63">
        <f>+'24-03-010 Ind. Prog. Bonif. '!U38</f>
        <v>0</v>
      </c>
      <c r="K15" s="63">
        <f>+'24-03-010 Ind. Prog. Bonif. '!V38</f>
        <v>0</v>
      </c>
      <c r="L15" s="63">
        <f>+'24-03-010 Ind. Prog. Bonif. '!W38</f>
        <v>0</v>
      </c>
      <c r="M15" s="63">
        <f>+'24-03-010 Ind. Prog. Bonif. '!X38</f>
        <v>0</v>
      </c>
      <c r="N15" s="63">
        <f>+'24-03-010 Ind. Prog. Bonif. '!Y38</f>
        <v>0</v>
      </c>
      <c r="O15" s="63">
        <f>+'24-03-010 Ind. Prog. Bonif. '!Z38</f>
        <v>0</v>
      </c>
      <c r="P15" s="63">
        <f>+'24-03-010 Ind. Prog. Bonif. '!AA38</f>
        <v>0</v>
      </c>
      <c r="Q15" s="63">
        <f>+'24-03-010 Ind. Prog. Bonif. '!AB38</f>
        <v>0</v>
      </c>
      <c r="R15" s="63">
        <f>+'24-03-010 Ind. Prog. Bonif. '!AC38</f>
        <v>0</v>
      </c>
      <c r="S15" s="63">
        <f>+'24-03-010 Ind. Prog. Bonif. '!AD38</f>
        <v>0</v>
      </c>
      <c r="T15" s="63">
        <f>+'24-03-010 Ind. Prog. Bonif. '!AE38</f>
        <v>0</v>
      </c>
      <c r="U15" s="63">
        <f>+'24-03-010 Ind. Prog. Bonif. '!AF38</f>
        <v>0</v>
      </c>
      <c r="V15" s="63">
        <f>+'24-03-010 Ind. Prog. Bonif. '!AG38</f>
        <v>0</v>
      </c>
      <c r="W15" s="63">
        <f>+'24-03-010 Ind. Prog. Bonif. '!AH38</f>
        <v>0</v>
      </c>
      <c r="X15" s="86">
        <f>+'24-03-010 Ind. Prog. Bonif. '!AI38</f>
        <v>0</v>
      </c>
      <c r="Y15" s="86">
        <f>+'24-03-010 Ind. Prog. Bonif. '!AJ38</f>
        <v>0</v>
      </c>
    </row>
    <row r="16" spans="1:25" ht="24.75" customHeight="1" x14ac:dyDescent="0.25">
      <c r="A16" s="85" t="s">
        <v>62</v>
      </c>
      <c r="B16" s="63">
        <f>+'24-03-010 Ind. Prog. Bonif. '!J42</f>
        <v>0</v>
      </c>
      <c r="C16" s="63">
        <f>+'24-03-010 Ind. Prog. Bonif. '!K42</f>
        <v>0</v>
      </c>
      <c r="D16" s="63">
        <f>+'24-03-010 Ind. Prog. Bonif. '!M42</f>
        <v>0</v>
      </c>
      <c r="E16" s="63">
        <f>+'24-03-010 Ind. Prog. Bonif. '!N42</f>
        <v>0</v>
      </c>
      <c r="F16" s="63">
        <f>+'24-03-010 Ind. Prog. Bonif. '!O42</f>
        <v>0</v>
      </c>
      <c r="G16" s="63">
        <f>+'24-03-010 Ind. Prog. Bonif. '!R42</f>
        <v>0</v>
      </c>
      <c r="H16" s="63">
        <f>+'24-03-010 Ind. Prog. Bonif. '!S42</f>
        <v>0</v>
      </c>
      <c r="I16" s="63">
        <f>+'24-03-010 Ind. Prog. Bonif. '!T42</f>
        <v>0</v>
      </c>
      <c r="J16" s="63">
        <f>+'24-03-010 Ind. Prog. Bonif. '!U42</f>
        <v>0</v>
      </c>
      <c r="K16" s="63">
        <f>+'24-03-010 Ind. Prog. Bonif. '!V42</f>
        <v>0</v>
      </c>
      <c r="L16" s="63">
        <f>+'24-03-010 Ind. Prog. Bonif. '!W42</f>
        <v>0</v>
      </c>
      <c r="M16" s="63">
        <f>+'24-03-010 Ind. Prog. Bonif. '!X42</f>
        <v>0</v>
      </c>
      <c r="N16" s="63">
        <f>+'24-03-010 Ind. Prog. Bonif. '!Y42</f>
        <v>0</v>
      </c>
      <c r="O16" s="63">
        <f>+'24-03-010 Ind. Prog. Bonif. '!Z42</f>
        <v>0</v>
      </c>
      <c r="P16" s="63">
        <f>+'24-03-010 Ind. Prog. Bonif. '!AA42</f>
        <v>0</v>
      </c>
      <c r="Q16" s="63">
        <f>+'24-03-010 Ind. Prog. Bonif. '!AB42</f>
        <v>0</v>
      </c>
      <c r="R16" s="63">
        <f>+'24-03-010 Ind. Prog. Bonif. '!AC42</f>
        <v>0</v>
      </c>
      <c r="S16" s="63">
        <f>+'24-03-010 Ind. Prog. Bonif. '!AD42</f>
        <v>0</v>
      </c>
      <c r="T16" s="63">
        <f>+'24-03-010 Ind. Prog. Bonif. '!AE42</f>
        <v>0</v>
      </c>
      <c r="U16" s="63">
        <f>+'24-03-010 Ind. Prog. Bonif. '!AF42</f>
        <v>0</v>
      </c>
      <c r="V16" s="63">
        <f>+'24-03-010 Ind. Prog. Bonif. '!AG42</f>
        <v>0</v>
      </c>
      <c r="W16" s="63">
        <f>+'24-03-010 Ind. Prog. Bonif. '!AH42</f>
        <v>0</v>
      </c>
      <c r="X16" s="86">
        <f>+'24-03-010 Ind. Prog. Bonif. '!AI42</f>
        <v>0</v>
      </c>
      <c r="Y16" s="86">
        <f>+'24-03-010 Ind. Prog. Bonif. '!AJ42</f>
        <v>0</v>
      </c>
    </row>
    <row r="17" spans="1:25" ht="24.75" customHeight="1" x14ac:dyDescent="0.25">
      <c r="A17" s="85" t="s">
        <v>64</v>
      </c>
      <c r="B17" s="63">
        <f>+'24-03-010 Ind. Prog. Bonif. '!J46</f>
        <v>0</v>
      </c>
      <c r="C17" s="63">
        <f>+'24-03-010 Ind. Prog. Bonif. '!K46</f>
        <v>0</v>
      </c>
      <c r="D17" s="63">
        <f>+'24-03-010 Ind. Prog. Bonif. '!M46</f>
        <v>0</v>
      </c>
      <c r="E17" s="63">
        <f>+'24-03-010 Ind. Prog. Bonif. '!N46</f>
        <v>0</v>
      </c>
      <c r="F17" s="63">
        <f>+'24-03-010 Ind. Prog. Bonif. '!O46</f>
        <v>0</v>
      </c>
      <c r="G17" s="63">
        <f>+'24-03-010 Ind. Prog. Bonif. '!R46</f>
        <v>0</v>
      </c>
      <c r="H17" s="63">
        <f>+'24-03-010 Ind. Prog. Bonif. '!S46</f>
        <v>0</v>
      </c>
      <c r="I17" s="63">
        <f>+'24-03-010 Ind. Prog. Bonif. '!T46</f>
        <v>0</v>
      </c>
      <c r="J17" s="63">
        <f>+'24-03-010 Ind. Prog. Bonif. '!U46</f>
        <v>0</v>
      </c>
      <c r="K17" s="63">
        <f>+'24-03-010 Ind. Prog. Bonif. '!V46</f>
        <v>0</v>
      </c>
      <c r="L17" s="63">
        <f>+'24-03-010 Ind. Prog. Bonif. '!W46</f>
        <v>0</v>
      </c>
      <c r="M17" s="63">
        <f>+'24-03-010 Ind. Prog. Bonif. '!X46</f>
        <v>0</v>
      </c>
      <c r="N17" s="63">
        <f>+'24-03-010 Ind. Prog. Bonif. '!Y46</f>
        <v>0</v>
      </c>
      <c r="O17" s="63">
        <f>+'24-03-010 Ind. Prog. Bonif. '!Z46</f>
        <v>0</v>
      </c>
      <c r="P17" s="63">
        <f>+'24-03-010 Ind. Prog. Bonif. '!AA46</f>
        <v>0</v>
      </c>
      <c r="Q17" s="63">
        <f>+'24-03-010 Ind. Prog. Bonif. '!AB46</f>
        <v>0</v>
      </c>
      <c r="R17" s="63">
        <f>+'24-03-010 Ind. Prog. Bonif. '!AC46</f>
        <v>0</v>
      </c>
      <c r="S17" s="63">
        <f>+'24-03-010 Ind. Prog. Bonif. '!AD46</f>
        <v>0</v>
      </c>
      <c r="T17" s="63">
        <f>+'24-03-010 Ind. Prog. Bonif. '!AE46</f>
        <v>0</v>
      </c>
      <c r="U17" s="63">
        <f>+'24-03-010 Ind. Prog. Bonif. '!AF46</f>
        <v>0</v>
      </c>
      <c r="V17" s="63">
        <f>+'24-03-010 Ind. Prog. Bonif. '!AG46</f>
        <v>0</v>
      </c>
      <c r="W17" s="63">
        <f>+'24-03-010 Ind. Prog. Bonif. '!AH46</f>
        <v>0</v>
      </c>
      <c r="X17" s="86">
        <f>+'24-03-010 Ind. Prog. Bonif. '!AI46</f>
        <v>0</v>
      </c>
      <c r="Y17" s="86">
        <f>+'24-03-010 Ind. Prog. Bonif. '!AJ43</f>
        <v>0</v>
      </c>
    </row>
    <row r="18" spans="1:25" ht="24.75" customHeight="1" x14ac:dyDescent="0.25">
      <c r="A18" s="85" t="s">
        <v>66</v>
      </c>
      <c r="B18" s="63">
        <f>+'24-03-010 Ind. Prog. Bonif. '!J50</f>
        <v>0</v>
      </c>
      <c r="C18" s="63">
        <f>+'24-03-010 Ind. Prog. Bonif. '!K50</f>
        <v>0</v>
      </c>
      <c r="D18" s="63">
        <f>+'24-03-010 Ind. Prog. Bonif. '!M50</f>
        <v>0</v>
      </c>
      <c r="E18" s="63">
        <f>+'24-03-010 Ind. Prog. Bonif. '!N50</f>
        <v>0</v>
      </c>
      <c r="F18" s="63">
        <f>+'24-03-010 Ind. Prog. Bonif. '!O50</f>
        <v>0</v>
      </c>
      <c r="G18" s="63">
        <f>+'24-03-010 Ind. Prog. Bonif. '!R50</f>
        <v>0</v>
      </c>
      <c r="H18" s="63">
        <f>+'24-03-010 Ind. Prog. Bonif. '!S50</f>
        <v>0</v>
      </c>
      <c r="I18" s="63">
        <f>+'24-03-010 Ind. Prog. Bonif. '!T50</f>
        <v>0</v>
      </c>
      <c r="J18" s="63">
        <f>+'24-03-010 Ind. Prog. Bonif. '!U50</f>
        <v>0</v>
      </c>
      <c r="K18" s="63">
        <f>+'24-03-010 Ind. Prog. Bonif. '!V50</f>
        <v>0</v>
      </c>
      <c r="L18" s="63">
        <f>+'24-03-010 Ind. Prog. Bonif. '!W50</f>
        <v>0</v>
      </c>
      <c r="M18" s="63">
        <f>+'24-03-010 Ind. Prog. Bonif. '!X50</f>
        <v>0</v>
      </c>
      <c r="N18" s="63">
        <f>+'24-03-010 Ind. Prog. Bonif. '!Y50</f>
        <v>0</v>
      </c>
      <c r="O18" s="63">
        <f>+'24-03-010 Ind. Prog. Bonif. '!Z50</f>
        <v>0</v>
      </c>
      <c r="P18" s="63">
        <f>+'24-03-010 Ind. Prog. Bonif. '!AA50</f>
        <v>0</v>
      </c>
      <c r="Q18" s="63">
        <f>+'24-03-010 Ind. Prog. Bonif. '!AB50</f>
        <v>0</v>
      </c>
      <c r="R18" s="63">
        <f>+'24-03-010 Ind. Prog. Bonif. '!AC50</f>
        <v>0</v>
      </c>
      <c r="S18" s="63">
        <f>+'24-03-010 Ind. Prog. Bonif. '!AD50</f>
        <v>0</v>
      </c>
      <c r="T18" s="63">
        <f>+'24-03-010 Ind. Prog. Bonif. '!AE50</f>
        <v>0</v>
      </c>
      <c r="U18" s="63">
        <f>+'24-03-010 Ind. Prog. Bonif. '!AF50</f>
        <v>0</v>
      </c>
      <c r="V18" s="63">
        <f>+'24-03-010 Ind. Prog. Bonif. '!AG50</f>
        <v>0</v>
      </c>
      <c r="W18" s="63">
        <f>+'24-03-010 Ind. Prog. Bonif. '!AH50</f>
        <v>0</v>
      </c>
      <c r="X18" s="86">
        <f>+'24-03-010 Ind. Prog. Bonif. '!AI50</f>
        <v>0</v>
      </c>
      <c r="Y18" s="86">
        <f>+'24-03-010 Ind. Prog. Bonif. '!AJ50</f>
        <v>0</v>
      </c>
    </row>
    <row r="19" spans="1:25" ht="24.75" customHeight="1" x14ac:dyDescent="0.25">
      <c r="A19" s="85" t="s">
        <v>68</v>
      </c>
      <c r="B19" s="63">
        <f>+'24-03-010 Ind. Prog. Bonif. '!J54</f>
        <v>0</v>
      </c>
      <c r="C19" s="63">
        <f>+'24-03-010 Ind. Prog. Bonif. '!K54</f>
        <v>0</v>
      </c>
      <c r="D19" s="63">
        <f>+'24-03-010 Ind. Prog. Bonif. '!M54</f>
        <v>0</v>
      </c>
      <c r="E19" s="63">
        <f>+'24-03-010 Ind. Prog. Bonif. '!N54</f>
        <v>0</v>
      </c>
      <c r="F19" s="63">
        <f>+'24-03-010 Ind. Prog. Bonif. '!O54</f>
        <v>0</v>
      </c>
      <c r="G19" s="63">
        <f>+'24-03-010 Ind. Prog. Bonif. '!R54</f>
        <v>0</v>
      </c>
      <c r="H19" s="63">
        <f>+'24-03-010 Ind. Prog. Bonif. '!S54</f>
        <v>0</v>
      </c>
      <c r="I19" s="63">
        <f>+'24-03-010 Ind. Prog. Bonif. '!T54</f>
        <v>0</v>
      </c>
      <c r="J19" s="63">
        <f>+'24-03-010 Ind. Prog. Bonif. '!U54</f>
        <v>0</v>
      </c>
      <c r="K19" s="63">
        <f>+'24-03-010 Ind. Prog. Bonif. '!V54</f>
        <v>0</v>
      </c>
      <c r="L19" s="63">
        <f>+'24-03-010 Ind. Prog. Bonif. '!W54</f>
        <v>0</v>
      </c>
      <c r="M19" s="63">
        <f>+'24-03-010 Ind. Prog. Bonif. '!X54</f>
        <v>0</v>
      </c>
      <c r="N19" s="63">
        <f>+'24-03-010 Ind. Prog. Bonif. '!Y54</f>
        <v>0</v>
      </c>
      <c r="O19" s="63">
        <f>+'24-03-010 Ind. Prog. Bonif. '!Z54</f>
        <v>0</v>
      </c>
      <c r="P19" s="63">
        <f>+'24-03-010 Ind. Prog. Bonif. '!AA54</f>
        <v>0</v>
      </c>
      <c r="Q19" s="63">
        <f>+'24-03-010 Ind. Prog. Bonif. '!AB54</f>
        <v>0</v>
      </c>
      <c r="R19" s="63">
        <f>+'24-03-010 Ind. Prog. Bonif. '!AC54</f>
        <v>0</v>
      </c>
      <c r="S19" s="63">
        <f>+'24-03-010 Ind. Prog. Bonif. '!AD54</f>
        <v>0</v>
      </c>
      <c r="T19" s="63">
        <f>+'24-03-010 Ind. Prog. Bonif. '!AE54</f>
        <v>0</v>
      </c>
      <c r="U19" s="63">
        <f>+'24-03-010 Ind. Prog. Bonif. '!AF54</f>
        <v>0</v>
      </c>
      <c r="V19" s="63">
        <f>+'24-03-010 Ind. Prog. Bonif. '!AG54</f>
        <v>0</v>
      </c>
      <c r="W19" s="63">
        <f>+'24-03-010 Ind. Prog. Bonif. '!AH54</f>
        <v>0</v>
      </c>
      <c r="X19" s="86">
        <f>+'24-03-010 Ind. Prog. Bonif. '!AI54</f>
        <v>0</v>
      </c>
      <c r="Y19" s="86">
        <f>+'24-03-010 Ind. Prog. Bonif. '!AJ54</f>
        <v>0</v>
      </c>
    </row>
    <row r="20" spans="1:25" ht="24.75" customHeight="1" x14ac:dyDescent="0.25">
      <c r="A20" s="87" t="s">
        <v>70</v>
      </c>
      <c r="B20" s="63">
        <f>+'24-03-010 Ind. Prog. Bonif. '!J58</f>
        <v>0</v>
      </c>
      <c r="C20" s="63">
        <f>+'24-03-010 Ind. Prog. Bonif. '!K58</f>
        <v>0</v>
      </c>
      <c r="D20" s="63">
        <f>+'24-03-010 Ind. Prog. Bonif. '!M58</f>
        <v>0</v>
      </c>
      <c r="E20" s="63">
        <f>+'24-03-010 Ind. Prog. Bonif. '!N58</f>
        <v>0</v>
      </c>
      <c r="F20" s="63">
        <f>+'24-03-010 Ind. Prog. Bonif. '!O58</f>
        <v>0</v>
      </c>
      <c r="G20" s="63">
        <f>+'24-03-010 Ind. Prog. Bonif. '!R58</f>
        <v>0</v>
      </c>
      <c r="H20" s="63">
        <f>+'24-03-010 Ind. Prog. Bonif. '!S58</f>
        <v>0</v>
      </c>
      <c r="I20" s="63">
        <f>+'24-03-010 Ind. Prog. Bonif. '!T58</f>
        <v>0</v>
      </c>
      <c r="J20" s="63">
        <f>+'24-03-010 Ind. Prog. Bonif. '!U58</f>
        <v>0</v>
      </c>
      <c r="K20" s="63">
        <f>+'24-03-010 Ind. Prog. Bonif. '!V58</f>
        <v>0</v>
      </c>
      <c r="L20" s="63">
        <f>+'24-03-010 Ind. Prog. Bonif. '!W58</f>
        <v>0</v>
      </c>
      <c r="M20" s="63">
        <f>+'24-03-010 Ind. Prog. Bonif. '!X58</f>
        <v>0</v>
      </c>
      <c r="N20" s="63">
        <f>+'24-03-010 Ind. Prog. Bonif. '!Y58</f>
        <v>0</v>
      </c>
      <c r="O20" s="63">
        <f>+'24-03-010 Ind. Prog. Bonif. '!Z58</f>
        <v>0</v>
      </c>
      <c r="P20" s="63">
        <f>+'24-03-010 Ind. Prog. Bonif. '!AA58</f>
        <v>0</v>
      </c>
      <c r="Q20" s="63">
        <f>+'24-03-010 Ind. Prog. Bonif. '!AB58</f>
        <v>0</v>
      </c>
      <c r="R20" s="63">
        <f>+'24-03-010 Ind. Prog. Bonif. '!AC58</f>
        <v>0</v>
      </c>
      <c r="S20" s="63">
        <f>+'24-03-010 Ind. Prog. Bonif. '!AD58</f>
        <v>0</v>
      </c>
      <c r="T20" s="63">
        <f>+'24-03-010 Ind. Prog. Bonif. '!AE58</f>
        <v>0</v>
      </c>
      <c r="U20" s="63">
        <f>+'24-03-010 Ind. Prog. Bonif. '!AF58</f>
        <v>0</v>
      </c>
      <c r="V20" s="63">
        <f>+'24-03-010 Ind. Prog. Bonif. '!AG58</f>
        <v>0</v>
      </c>
      <c r="W20" s="63">
        <f>+'24-03-010 Ind. Prog. Bonif. '!AH58</f>
        <v>0</v>
      </c>
      <c r="X20" s="86">
        <f>+'24-03-010 Ind. Prog. Bonif. '!AI58</f>
        <v>0</v>
      </c>
      <c r="Y20" s="86">
        <f>+'24-03-010 Ind. Prog. Bonif. '!AJ58</f>
        <v>0</v>
      </c>
    </row>
    <row r="21" spans="1:25" ht="24.75" customHeight="1" x14ac:dyDescent="0.25">
      <c r="A21" s="87" t="s">
        <v>72</v>
      </c>
      <c r="B21" s="63">
        <f>+'24-03-010 Ind. Prog. Bonif. '!J62</f>
        <v>0</v>
      </c>
      <c r="C21" s="63">
        <f>+'24-03-010 Ind. Prog. Bonif. '!K62</f>
        <v>0</v>
      </c>
      <c r="D21" s="63">
        <f>+'24-03-010 Ind. Prog. Bonif. '!M62</f>
        <v>0</v>
      </c>
      <c r="E21" s="63">
        <f>+'24-03-010 Ind. Prog. Bonif. '!N62</f>
        <v>0</v>
      </c>
      <c r="F21" s="63">
        <f>+'24-03-010 Ind. Prog. Bonif. '!O62</f>
        <v>0</v>
      </c>
      <c r="G21" s="63">
        <f>+'24-03-010 Ind. Prog. Bonif. '!R62</f>
        <v>0</v>
      </c>
      <c r="H21" s="63">
        <f>+'24-03-010 Ind. Prog. Bonif. '!S62</f>
        <v>0</v>
      </c>
      <c r="I21" s="63">
        <f>+'24-03-010 Ind. Prog. Bonif. '!T62</f>
        <v>0</v>
      </c>
      <c r="J21" s="63">
        <f>+'24-03-010 Ind. Prog. Bonif. '!U62</f>
        <v>0</v>
      </c>
      <c r="K21" s="63">
        <f>+'24-03-010 Ind. Prog. Bonif. '!V62</f>
        <v>0</v>
      </c>
      <c r="L21" s="63">
        <f>+'24-03-010 Ind. Prog. Bonif. '!W62</f>
        <v>0</v>
      </c>
      <c r="M21" s="63">
        <f>+'24-03-010 Ind. Prog. Bonif. '!X62</f>
        <v>0</v>
      </c>
      <c r="N21" s="63">
        <f>+'24-03-010 Ind. Prog. Bonif. '!Y62</f>
        <v>0</v>
      </c>
      <c r="O21" s="63">
        <f>+'24-03-010 Ind. Prog. Bonif. '!Z62</f>
        <v>0</v>
      </c>
      <c r="P21" s="63">
        <f>+'24-03-010 Ind. Prog. Bonif. '!AA62</f>
        <v>0</v>
      </c>
      <c r="Q21" s="63">
        <f>+'24-03-010 Ind. Prog. Bonif. '!AB62</f>
        <v>0</v>
      </c>
      <c r="R21" s="63">
        <f>+'24-03-010 Ind. Prog. Bonif. '!AC62</f>
        <v>0</v>
      </c>
      <c r="S21" s="63">
        <f>+'24-03-010 Ind. Prog. Bonif. '!AD62</f>
        <v>0</v>
      </c>
      <c r="T21" s="63">
        <f>+'24-03-010 Ind. Prog. Bonif. '!AE62</f>
        <v>0</v>
      </c>
      <c r="U21" s="63">
        <f>+'24-03-010 Ind. Prog. Bonif. '!AF62</f>
        <v>0</v>
      </c>
      <c r="V21" s="63">
        <f>+'24-03-010 Ind. Prog. Bonif. '!AG62</f>
        <v>0</v>
      </c>
      <c r="W21" s="63">
        <f>+'24-03-010 Ind. Prog. Bonif. '!AH62</f>
        <v>0</v>
      </c>
      <c r="X21" s="86">
        <f>+'24-03-010 Ind. Prog. Bonif. '!AI62</f>
        <v>0</v>
      </c>
      <c r="Y21" s="86">
        <f>+'24-03-010 Ind. Prog. Bonif. '!AJ62</f>
        <v>0</v>
      </c>
    </row>
    <row r="22" spans="1:25" ht="24.75" customHeight="1" x14ac:dyDescent="0.25">
      <c r="A22" s="87" t="s">
        <v>74</v>
      </c>
      <c r="B22" s="63">
        <f>+'24-03-010 Ind. Prog. Bonif. '!J66</f>
        <v>0</v>
      </c>
      <c r="C22" s="63">
        <f>+'24-03-010 Ind. Prog. Bonif. '!K66</f>
        <v>0</v>
      </c>
      <c r="D22" s="63">
        <f>+'24-03-010 Ind. Prog. Bonif. '!M66</f>
        <v>0</v>
      </c>
      <c r="E22" s="63">
        <f>+'24-03-010 Ind. Prog. Bonif. '!N66</f>
        <v>0</v>
      </c>
      <c r="F22" s="63">
        <f>+'24-03-010 Ind. Prog. Bonif. '!O66</f>
        <v>0</v>
      </c>
      <c r="G22" s="63">
        <f>+'24-03-010 Ind. Prog. Bonif. '!R66</f>
        <v>0</v>
      </c>
      <c r="H22" s="63">
        <f>+'24-03-010 Ind. Prog. Bonif. '!S66</f>
        <v>0</v>
      </c>
      <c r="I22" s="63">
        <f>+'24-03-010 Ind. Prog. Bonif. '!T66</f>
        <v>0</v>
      </c>
      <c r="J22" s="63">
        <f>+'24-03-010 Ind. Prog. Bonif. '!U66</f>
        <v>0</v>
      </c>
      <c r="K22" s="63">
        <f>+'24-03-010 Ind. Prog. Bonif. '!V66</f>
        <v>0</v>
      </c>
      <c r="L22" s="63">
        <f>+'24-03-010 Ind. Prog. Bonif. '!W66</f>
        <v>0</v>
      </c>
      <c r="M22" s="63">
        <f>+'24-03-010 Ind. Prog. Bonif. '!X66</f>
        <v>0</v>
      </c>
      <c r="N22" s="63">
        <f>+'24-03-010 Ind. Prog. Bonif. '!Y66</f>
        <v>0</v>
      </c>
      <c r="O22" s="63">
        <f>+'24-03-010 Ind. Prog. Bonif. '!Z66</f>
        <v>0</v>
      </c>
      <c r="P22" s="63">
        <f>+'24-03-010 Ind. Prog. Bonif. '!AA66</f>
        <v>0</v>
      </c>
      <c r="Q22" s="63">
        <f>+'24-03-010 Ind. Prog. Bonif. '!AB66</f>
        <v>0</v>
      </c>
      <c r="R22" s="63">
        <f>+'24-03-010 Ind. Prog. Bonif. '!AC66</f>
        <v>0</v>
      </c>
      <c r="S22" s="63">
        <f>+'24-03-010 Ind. Prog. Bonif. '!AD66</f>
        <v>0</v>
      </c>
      <c r="T22" s="63">
        <f>+'24-03-010 Ind. Prog. Bonif. '!AE66</f>
        <v>0</v>
      </c>
      <c r="U22" s="63">
        <f>+'24-03-010 Ind. Prog. Bonif. '!AF66</f>
        <v>0</v>
      </c>
      <c r="V22" s="63">
        <f>+'24-03-010 Ind. Prog. Bonif. '!AG66</f>
        <v>0</v>
      </c>
      <c r="W22" s="63">
        <f>+'24-03-010 Ind. Prog. Bonif. '!AH66</f>
        <v>0</v>
      </c>
      <c r="X22" s="86">
        <f>+'24-03-010 Ind. Prog. Bonif. '!AI66</f>
        <v>0</v>
      </c>
      <c r="Y22" s="86">
        <f>+'24-03-010 Ind. Prog. Bonif. '!AJ66</f>
        <v>0</v>
      </c>
    </row>
    <row r="23" spans="1:25" ht="24.75" customHeight="1" x14ac:dyDescent="0.25">
      <c r="A23" s="88" t="s">
        <v>76</v>
      </c>
      <c r="B23" s="63">
        <f>+'24-03-010 Ind. Prog. Bonif. '!J71</f>
        <v>79774095000</v>
      </c>
      <c r="C23" s="63">
        <f>+'24-03-010 Ind. Prog. Bonif. '!K71</f>
        <v>79735191451</v>
      </c>
      <c r="D23" s="63">
        <f>+'24-03-010 Ind. Prog. Bonif. '!M71</f>
        <v>0</v>
      </c>
      <c r="E23" s="63">
        <f>+'24-03-010 Ind. Prog. Bonif. '!N71</f>
        <v>0</v>
      </c>
      <c r="F23" s="63">
        <f>+'24-03-010 Ind. Prog. Bonif. '!O71</f>
        <v>0</v>
      </c>
      <c r="G23" s="63">
        <f>+'24-03-010 Ind. Prog. Bonif. '!R71</f>
        <v>13383187</v>
      </c>
      <c r="H23" s="63">
        <f>+'24-03-010 Ind. Prog. Bonif. '!S71</f>
        <v>25291762</v>
      </c>
      <c r="I23" s="63">
        <f>+'24-03-010 Ind. Prog. Bonif. '!T71</f>
        <v>47617794</v>
      </c>
      <c r="J23" s="63">
        <f>+'24-03-010 Ind. Prog. Bonif. '!U71</f>
        <v>86292743</v>
      </c>
      <c r="K23" s="63">
        <f>+'24-03-010 Ind. Prog. Bonif. '!V71</f>
        <v>44013063</v>
      </c>
      <c r="L23" s="63">
        <f>+'24-03-010 Ind. Prog. Bonif. '!W71</f>
        <v>39331674</v>
      </c>
      <c r="M23" s="63">
        <f>+'24-03-010 Ind. Prog. Bonif. '!X71</f>
        <v>36399928</v>
      </c>
      <c r="N23" s="63">
        <f>+'24-03-010 Ind. Prog. Bonif. '!Y71</f>
        <v>119744665</v>
      </c>
      <c r="O23" s="63">
        <f>+'24-03-010 Ind. Prog. Bonif. '!Z71</f>
        <v>55376065</v>
      </c>
      <c r="P23" s="63">
        <f>+'24-03-010 Ind. Prog. Bonif. '!AA71</f>
        <v>55391914963</v>
      </c>
      <c r="Q23" s="63">
        <f>+'24-03-010 Ind. Prog. Bonif. '!AB71</f>
        <v>45746424</v>
      </c>
      <c r="R23" s="63">
        <f>+'24-03-010 Ind. Prog. Bonif. '!AC71</f>
        <v>55493037452</v>
      </c>
      <c r="S23" s="63">
        <f>+'24-03-010 Ind. Prog. Bonif. '!AD71</f>
        <v>101056742</v>
      </c>
      <c r="T23" s="63">
        <f>+'24-03-010 Ind. Prog. Bonif. '!AE71</f>
        <v>23753528752</v>
      </c>
      <c r="U23" s="63">
        <f>+'24-03-010 Ind. Prog. Bonif. '!AF71</f>
        <v>139497278</v>
      </c>
      <c r="V23" s="63">
        <f>+'24-03-010 Ind. Prog. Bonif. '!AG71</f>
        <v>23994082772</v>
      </c>
      <c r="W23" s="63">
        <f>+'24-03-010 Ind. Prog. Bonif. '!AH71</f>
        <v>79693157632</v>
      </c>
      <c r="X23" s="86">
        <f>+'24-03-010 Ind. Prog. Bonif. '!AI71</f>
        <v>0.99898541791041318</v>
      </c>
      <c r="Y23" s="86">
        <f>+'24-03-010 Ind. Prog. Bonif. '!AJ71</f>
        <v>0.99999749038055441</v>
      </c>
    </row>
    <row r="24" spans="1:25" ht="25.5" x14ac:dyDescent="0.25">
      <c r="A24" s="8" t="str">
        <f>"TOTAL ASIG."&amp;" "&amp;$A$5</f>
        <v>TOTAL ASIG. 24-03-010 "Programa Bonificación Ley N°20.595"</v>
      </c>
      <c r="B24" s="75">
        <f>SUM(B8:B23)</f>
        <v>79774295000</v>
      </c>
      <c r="C24" s="75">
        <f t="shared" ref="C24:V24" si="0">SUM(C8:C23)</f>
        <v>79735391451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13383187</v>
      </c>
      <c r="H24" s="75">
        <f t="shared" si="0"/>
        <v>25291762</v>
      </c>
      <c r="I24" s="75">
        <f t="shared" si="0"/>
        <v>47617794</v>
      </c>
      <c r="J24" s="75">
        <f t="shared" si="0"/>
        <v>86292743</v>
      </c>
      <c r="K24" s="75">
        <f t="shared" si="0"/>
        <v>44013063</v>
      </c>
      <c r="L24" s="75">
        <f t="shared" si="0"/>
        <v>39531674</v>
      </c>
      <c r="M24" s="75">
        <f t="shared" si="0"/>
        <v>36399928</v>
      </c>
      <c r="N24" s="75">
        <f t="shared" si="0"/>
        <v>119944665</v>
      </c>
      <c r="O24" s="75">
        <f t="shared" si="0"/>
        <v>55376065</v>
      </c>
      <c r="P24" s="75">
        <f t="shared" si="0"/>
        <v>55391914963</v>
      </c>
      <c r="Q24" s="75">
        <f t="shared" si="0"/>
        <v>45746424</v>
      </c>
      <c r="R24" s="75">
        <f t="shared" si="0"/>
        <v>55493037452</v>
      </c>
      <c r="S24" s="75">
        <f t="shared" si="0"/>
        <v>101056742</v>
      </c>
      <c r="T24" s="75">
        <f t="shared" si="0"/>
        <v>23753528752</v>
      </c>
      <c r="U24" s="75">
        <f t="shared" si="0"/>
        <v>139497278</v>
      </c>
      <c r="V24" s="75">
        <f t="shared" si="0"/>
        <v>23994082772</v>
      </c>
      <c r="W24" s="75">
        <f>SUM(W8:W23)</f>
        <v>79693357632</v>
      </c>
      <c r="X24" s="89">
        <f>+'24-03-010 Ind. Prog. Bonif. '!AI72</f>
        <v>0.9989854204540447</v>
      </c>
      <c r="Y24" s="89">
        <f>'24-03-010 Ind. Prog. Bonif. '!AJ72</f>
        <v>1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6D6C7-8B8E-402F-9DB5-691DB7CF12EB}">
  <sheetPr>
    <tabColor rgb="FF007DB5"/>
    <pageSetUpPr fitToPage="1"/>
  </sheetPr>
  <dimension ref="A1:AJ354"/>
  <sheetViews>
    <sheetView topLeftCell="K1" zoomScale="120" zoomScaleNormal="120" workbookViewId="0">
      <selection activeCell="AH295" sqref="AH295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customWidth="1" outlineLevel="1"/>
    <col min="33" max="33" width="12.140625" style="83" customWidth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</row>
    <row r="2" spans="1:36" s="1" customFormat="1" ht="16.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</row>
    <row r="3" spans="1:36" s="1" customFormat="1" ht="16.5" customHeight="1" x14ac:dyDescent="0.25">
      <c r="A3" s="350" t="s">
        <v>2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350"/>
      <c r="AF3" s="350"/>
      <c r="AG3" s="350"/>
      <c r="AH3" s="350"/>
      <c r="AI3" s="350"/>
      <c r="AJ3" s="350"/>
    </row>
    <row r="4" spans="1:36" s="1" customFormat="1" ht="16.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351"/>
      <c r="AJ4" s="351"/>
    </row>
    <row r="5" spans="1:36" ht="17.25" customHeight="1" x14ac:dyDescent="0.25">
      <c r="A5" s="371" t="s">
        <v>114</v>
      </c>
      <c r="B5" s="372"/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2"/>
      <c r="T5" s="372"/>
      <c r="U5" s="372"/>
      <c r="V5" s="372"/>
      <c r="W5" s="372"/>
      <c r="X5" s="372"/>
      <c r="Y5" s="372"/>
      <c r="Z5" s="372"/>
      <c r="AA5" s="372"/>
      <c r="AB5" s="372"/>
      <c r="AC5" s="372"/>
      <c r="AD5" s="372"/>
      <c r="AE5" s="372"/>
      <c r="AF5" s="372"/>
      <c r="AG5" s="372"/>
      <c r="AH5" s="372"/>
      <c r="AI5" s="372"/>
      <c r="AJ5" s="373"/>
    </row>
    <row r="6" spans="1:36" s="6" customFormat="1" x14ac:dyDescent="0.25">
      <c r="A6" s="355" t="s">
        <v>5</v>
      </c>
      <c r="B6" s="374" t="s">
        <v>6</v>
      </c>
      <c r="C6" s="4" t="s">
        <v>7</v>
      </c>
      <c r="D6" s="374" t="s">
        <v>8</v>
      </c>
      <c r="E6" s="355" t="s">
        <v>9</v>
      </c>
      <c r="F6" s="374" t="s">
        <v>10</v>
      </c>
      <c r="G6" s="355" t="s">
        <v>11</v>
      </c>
      <c r="H6" s="355" t="s">
        <v>12</v>
      </c>
      <c r="I6" s="355"/>
      <c r="J6" s="362" t="s">
        <v>13</v>
      </c>
      <c r="K6" s="362" t="s">
        <v>14</v>
      </c>
      <c r="L6" s="355" t="s">
        <v>15</v>
      </c>
      <c r="M6" s="364" t="s">
        <v>16</v>
      </c>
      <c r="N6" s="365"/>
      <c r="O6" s="366"/>
      <c r="P6" s="355" t="s">
        <v>17</v>
      </c>
      <c r="Q6" s="374" t="s">
        <v>18</v>
      </c>
      <c r="R6" s="353" t="s">
        <v>19</v>
      </c>
      <c r="S6" s="353"/>
      <c r="T6" s="353"/>
      <c r="U6" s="362" t="s">
        <v>20</v>
      </c>
      <c r="V6" s="353" t="s">
        <v>19</v>
      </c>
      <c r="W6" s="353"/>
      <c r="X6" s="353"/>
      <c r="Y6" s="362" t="s">
        <v>21</v>
      </c>
      <c r="Z6" s="353" t="s">
        <v>19</v>
      </c>
      <c r="AA6" s="353"/>
      <c r="AB6" s="353"/>
      <c r="AC6" s="362" t="s">
        <v>22</v>
      </c>
      <c r="AD6" s="353" t="s">
        <v>19</v>
      </c>
      <c r="AE6" s="353"/>
      <c r="AF6" s="353"/>
      <c r="AG6" s="362" t="s">
        <v>23</v>
      </c>
      <c r="AH6" s="362" t="s">
        <v>24</v>
      </c>
      <c r="AI6" s="370" t="s">
        <v>25</v>
      </c>
      <c r="AJ6" s="370"/>
    </row>
    <row r="7" spans="1:36" s="6" customFormat="1" ht="25.5" x14ac:dyDescent="0.25">
      <c r="A7" s="355"/>
      <c r="B7" s="375"/>
      <c r="C7" s="4" t="s">
        <v>26</v>
      </c>
      <c r="D7" s="375"/>
      <c r="E7" s="355"/>
      <c r="F7" s="375"/>
      <c r="G7" s="355"/>
      <c r="H7" s="3" t="s">
        <v>27</v>
      </c>
      <c r="I7" s="3" t="s">
        <v>28</v>
      </c>
      <c r="J7" s="363"/>
      <c r="K7" s="363"/>
      <c r="L7" s="355"/>
      <c r="M7" s="5" t="s">
        <v>29</v>
      </c>
      <c r="N7" s="5" t="s">
        <v>30</v>
      </c>
      <c r="O7" s="5" t="s">
        <v>31</v>
      </c>
      <c r="P7" s="355"/>
      <c r="Q7" s="375"/>
      <c r="R7" s="5" t="s">
        <v>32</v>
      </c>
      <c r="S7" s="5" t="s">
        <v>33</v>
      </c>
      <c r="T7" s="5" t="s">
        <v>34</v>
      </c>
      <c r="U7" s="363"/>
      <c r="V7" s="5" t="s">
        <v>35</v>
      </c>
      <c r="W7" s="5" t="s">
        <v>36</v>
      </c>
      <c r="X7" s="5" t="s">
        <v>37</v>
      </c>
      <c r="Y7" s="363"/>
      <c r="Z7" s="5" t="s">
        <v>38</v>
      </c>
      <c r="AA7" s="5" t="s">
        <v>39</v>
      </c>
      <c r="AB7" s="5" t="s">
        <v>40</v>
      </c>
      <c r="AC7" s="363"/>
      <c r="AD7" s="5" t="s">
        <v>41</v>
      </c>
      <c r="AE7" s="5" t="s">
        <v>42</v>
      </c>
      <c r="AF7" s="5" t="s">
        <v>43</v>
      </c>
      <c r="AG7" s="363"/>
      <c r="AH7" s="363"/>
      <c r="AI7" s="7" t="s">
        <v>44</v>
      </c>
      <c r="AJ7" s="7" t="s">
        <v>45</v>
      </c>
    </row>
    <row r="8" spans="1:36" ht="12.75" customHeight="1" x14ac:dyDescent="0.25">
      <c r="A8" s="380" t="s">
        <v>46</v>
      </c>
      <c r="B8" s="368"/>
      <c r="C8" s="368"/>
      <c r="D8" s="368"/>
      <c r="E8" s="369"/>
      <c r="F8" s="9"/>
      <c r="G8" s="10"/>
      <c r="H8" s="11"/>
      <c r="I8" s="11"/>
      <c r="J8" s="381">
        <v>262815500</v>
      </c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24.75" customHeight="1" outlineLevel="1" x14ac:dyDescent="0.25">
      <c r="A9" s="19">
        <v>1</v>
      </c>
      <c r="B9" s="19"/>
      <c r="C9" s="43" t="s">
        <v>115</v>
      </c>
      <c r="D9" s="105">
        <v>45630</v>
      </c>
      <c r="E9" s="70" t="s">
        <v>116</v>
      </c>
      <c r="F9" s="70" t="s">
        <v>117</v>
      </c>
      <c r="G9" s="43" t="s">
        <v>118</v>
      </c>
      <c r="H9" s="29"/>
      <c r="I9" s="29"/>
      <c r="J9" s="395"/>
      <c r="K9" s="127">
        <v>46366000</v>
      </c>
      <c r="L9" s="46" t="s">
        <v>119</v>
      </c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127">
        <v>46366000</v>
      </c>
      <c r="AG9" s="25">
        <f>SUM(AD9:AF9)</f>
        <v>46366000</v>
      </c>
      <c r="AH9" s="25">
        <f>SUM(U9,Y9,AC9,AG9)</f>
        <v>46366000</v>
      </c>
      <c r="AI9" s="26">
        <f>IF(ISERROR(AH9/$J$8),0,AH9/$J$8)</f>
        <v>0.17642034050503111</v>
      </c>
      <c r="AJ9" s="27">
        <f>IF(ISERROR(AH9/$AH$354),"-",AH9/$AH$354)</f>
        <v>2.7883885740897923E-3</v>
      </c>
    </row>
    <row r="10" spans="1:36" ht="24.75" customHeight="1" outlineLevel="1" x14ac:dyDescent="0.25">
      <c r="A10" s="19">
        <v>2</v>
      </c>
      <c r="B10" s="19"/>
      <c r="C10" s="43" t="s">
        <v>120</v>
      </c>
      <c r="D10" s="105">
        <v>45616</v>
      </c>
      <c r="E10" s="70" t="s">
        <v>121</v>
      </c>
      <c r="F10" s="70" t="s">
        <v>117</v>
      </c>
      <c r="G10" s="43" t="s">
        <v>118</v>
      </c>
      <c r="H10" s="29"/>
      <c r="I10" s="29"/>
      <c r="J10" s="395"/>
      <c r="K10" s="127">
        <v>85633000</v>
      </c>
      <c r="L10" s="46" t="s">
        <v>119</v>
      </c>
      <c r="M10" s="24"/>
      <c r="N10" s="24"/>
      <c r="O10" s="24"/>
      <c r="P10" s="22"/>
      <c r="Q10" s="22"/>
      <c r="R10" s="24"/>
      <c r="S10" s="24"/>
      <c r="T10" s="24"/>
      <c r="U10" s="25">
        <f t="shared" ref="U10:U13" si="0">SUM(R10:T10)</f>
        <v>0</v>
      </c>
      <c r="V10" s="24"/>
      <c r="W10" s="24"/>
      <c r="X10" s="24"/>
      <c r="Y10" s="25">
        <f t="shared" ref="Y10:Y13" si="1">SUM(V10:X10)</f>
        <v>0</v>
      </c>
      <c r="Z10" s="24"/>
      <c r="AA10" s="24"/>
      <c r="AB10" s="24"/>
      <c r="AC10" s="25">
        <f t="shared" ref="AC10:AC12" si="2">SUM(Z10:AB10)</f>
        <v>0</v>
      </c>
      <c r="AD10" s="24"/>
      <c r="AE10" s="24"/>
      <c r="AF10" s="127">
        <v>85633000</v>
      </c>
      <c r="AG10" s="25">
        <f t="shared" ref="AG10:AG13" si="3">SUM(AD10:AF10)</f>
        <v>85633000</v>
      </c>
      <c r="AH10" s="25">
        <f t="shared" ref="AH10:AH13" si="4">SUM(U10,Y10,AC10,AG10)</f>
        <v>85633000</v>
      </c>
      <c r="AI10" s="26">
        <f t="shared" ref="AI10:AI13" si="5">IF(ISERROR(AH10/$J$8),0,AH10/$J$8)</f>
        <v>0.32582933654978491</v>
      </c>
      <c r="AJ10" s="27">
        <f t="shared" ref="AJ10:AJ13" si="6">IF(ISERROR(AH10/$AH$354),"-",AH10/$AH$354)</f>
        <v>5.1498528828242936E-3</v>
      </c>
    </row>
    <row r="11" spans="1:36" ht="24.75" customHeight="1" outlineLevel="1" x14ac:dyDescent="0.25">
      <c r="A11" s="19">
        <v>3</v>
      </c>
      <c r="B11" s="19"/>
      <c r="C11" s="43" t="s">
        <v>122</v>
      </c>
      <c r="D11" s="105">
        <v>45652</v>
      </c>
      <c r="E11" s="70" t="s">
        <v>123</v>
      </c>
      <c r="F11" s="70" t="s">
        <v>117</v>
      </c>
      <c r="G11" s="43" t="s">
        <v>118</v>
      </c>
      <c r="H11" s="29"/>
      <c r="I11" s="29"/>
      <c r="J11" s="395"/>
      <c r="K11" s="127">
        <v>52300500</v>
      </c>
      <c r="L11" s="46" t="s">
        <v>119</v>
      </c>
      <c r="M11" s="24"/>
      <c r="N11" s="24"/>
      <c r="O11" s="24"/>
      <c r="P11" s="22"/>
      <c r="Q11" s="22"/>
      <c r="R11" s="24"/>
      <c r="S11" s="24"/>
      <c r="T11" s="24"/>
      <c r="U11" s="25">
        <f t="shared" si="0"/>
        <v>0</v>
      </c>
      <c r="V11" s="24"/>
      <c r="W11" s="24"/>
      <c r="X11" s="24"/>
      <c r="Y11" s="25">
        <f t="shared" si="1"/>
        <v>0</v>
      </c>
      <c r="Z11" s="24"/>
      <c r="AA11" s="24"/>
      <c r="AB11" s="24"/>
      <c r="AC11" s="25">
        <f t="shared" si="2"/>
        <v>0</v>
      </c>
      <c r="AD11" s="24"/>
      <c r="AE11" s="24"/>
      <c r="AF11" s="127">
        <v>52300500</v>
      </c>
      <c r="AG11" s="25">
        <f t="shared" si="3"/>
        <v>52300500</v>
      </c>
      <c r="AH11" s="25">
        <f t="shared" si="4"/>
        <v>52300500</v>
      </c>
      <c r="AI11" s="26">
        <f t="shared" si="5"/>
        <v>0.19900081996685887</v>
      </c>
      <c r="AJ11" s="27">
        <f t="shared" si="6"/>
        <v>3.1452813833236248E-3</v>
      </c>
    </row>
    <row r="12" spans="1:36" ht="24.75" customHeight="1" outlineLevel="1" x14ac:dyDescent="0.25">
      <c r="A12" s="19">
        <v>4</v>
      </c>
      <c r="B12" s="19"/>
      <c r="C12" s="43" t="s">
        <v>124</v>
      </c>
      <c r="D12" s="105">
        <v>45637</v>
      </c>
      <c r="E12" s="70" t="s">
        <v>125</v>
      </c>
      <c r="F12" s="70" t="s">
        <v>117</v>
      </c>
      <c r="G12" s="43" t="s">
        <v>118</v>
      </c>
      <c r="H12" s="29"/>
      <c r="I12" s="29"/>
      <c r="J12" s="395"/>
      <c r="K12" s="127">
        <v>42866000</v>
      </c>
      <c r="L12" s="46" t="s">
        <v>119</v>
      </c>
      <c r="M12" s="24"/>
      <c r="N12" s="24"/>
      <c r="O12" s="24"/>
      <c r="P12" s="22"/>
      <c r="Q12" s="22"/>
      <c r="R12" s="24"/>
      <c r="S12" s="24"/>
      <c r="T12" s="24"/>
      <c r="U12" s="25">
        <f t="shared" si="0"/>
        <v>0</v>
      </c>
      <c r="V12" s="24"/>
      <c r="W12" s="24"/>
      <c r="X12" s="24"/>
      <c r="Y12" s="25">
        <f t="shared" si="1"/>
        <v>0</v>
      </c>
      <c r="Z12" s="24"/>
      <c r="AA12" s="24"/>
      <c r="AB12" s="24"/>
      <c r="AC12" s="25">
        <f t="shared" si="2"/>
        <v>0</v>
      </c>
      <c r="AD12" s="24"/>
      <c r="AE12" s="24"/>
      <c r="AF12" s="127">
        <v>42866000</v>
      </c>
      <c r="AG12" s="25">
        <f t="shared" si="3"/>
        <v>42866000</v>
      </c>
      <c r="AH12" s="25">
        <f t="shared" si="4"/>
        <v>42866000</v>
      </c>
      <c r="AI12" s="26">
        <f t="shared" si="5"/>
        <v>0.1631030133306445</v>
      </c>
      <c r="AJ12" s="27">
        <f t="shared" si="6"/>
        <v>2.5779033045104827E-3</v>
      </c>
    </row>
    <row r="13" spans="1:36" ht="24.75" customHeight="1" outlineLevel="1" x14ac:dyDescent="0.25">
      <c r="A13" s="19">
        <v>5</v>
      </c>
      <c r="B13" s="19"/>
      <c r="C13" s="43" t="s">
        <v>126</v>
      </c>
      <c r="D13" s="105">
        <v>45583</v>
      </c>
      <c r="E13" s="70" t="s">
        <v>127</v>
      </c>
      <c r="F13" s="70" t="s">
        <v>117</v>
      </c>
      <c r="G13" s="43" t="s">
        <v>118</v>
      </c>
      <c r="H13" s="29"/>
      <c r="I13" s="29"/>
      <c r="J13" s="382"/>
      <c r="K13" s="148">
        <v>35650000</v>
      </c>
      <c r="L13" s="46" t="s">
        <v>119</v>
      </c>
      <c r="M13" s="24"/>
      <c r="N13" s="24"/>
      <c r="O13" s="24"/>
      <c r="P13" s="30"/>
      <c r="Q13" s="30"/>
      <c r="R13" s="24"/>
      <c r="S13" s="24"/>
      <c r="T13" s="24"/>
      <c r="U13" s="25">
        <f t="shared" si="0"/>
        <v>0</v>
      </c>
      <c r="V13" s="24"/>
      <c r="W13" s="24"/>
      <c r="X13" s="24"/>
      <c r="Y13" s="25">
        <f t="shared" si="1"/>
        <v>0</v>
      </c>
      <c r="Z13" s="24"/>
      <c r="AA13" s="24"/>
      <c r="AB13" s="24"/>
      <c r="AC13" s="25">
        <f>SUM(Z13:AB13)</f>
        <v>0</v>
      </c>
      <c r="AD13" s="24"/>
      <c r="AE13" s="24"/>
      <c r="AF13" s="148">
        <v>35650000</v>
      </c>
      <c r="AG13" s="25">
        <f t="shared" si="3"/>
        <v>35650000</v>
      </c>
      <c r="AH13" s="25">
        <f t="shared" si="4"/>
        <v>35650000</v>
      </c>
      <c r="AI13" s="26">
        <f t="shared" si="5"/>
        <v>0.13564648964768058</v>
      </c>
      <c r="AJ13" s="27">
        <f t="shared" si="6"/>
        <v>2.1439428172863977E-3</v>
      </c>
    </row>
    <row r="14" spans="1:36" s="37" customFormat="1" ht="12.75" customHeight="1" x14ac:dyDescent="0.25">
      <c r="A14" s="376" t="s">
        <v>47</v>
      </c>
      <c r="B14" s="377"/>
      <c r="C14" s="378"/>
      <c r="D14" s="378"/>
      <c r="E14" s="378"/>
      <c r="F14" s="378"/>
      <c r="G14" s="378"/>
      <c r="H14" s="378"/>
      <c r="I14" s="379"/>
      <c r="J14" s="33">
        <f>+J8</f>
        <v>262815500</v>
      </c>
      <c r="K14" s="33">
        <f>SUM(K9:K13)</f>
        <v>262815500</v>
      </c>
      <c r="L14" s="32"/>
      <c r="M14" s="33">
        <f>SUM(M9:M13)</f>
        <v>0</v>
      </c>
      <c r="N14" s="33">
        <f>SUM(N9:N13)</f>
        <v>0</v>
      </c>
      <c r="O14" s="33">
        <f>SUM(O9:O13)</f>
        <v>0</v>
      </c>
      <c r="P14" s="34"/>
      <c r="Q14" s="35"/>
      <c r="R14" s="33">
        <f>SUM(R9:R13)</f>
        <v>0</v>
      </c>
      <c r="S14" s="33">
        <f t="shared" ref="S14:AH14" si="7">SUM(S9:S13)</f>
        <v>0</v>
      </c>
      <c r="T14" s="33">
        <f t="shared" si="7"/>
        <v>0</v>
      </c>
      <c r="U14" s="33">
        <f t="shared" si="7"/>
        <v>0</v>
      </c>
      <c r="V14" s="33">
        <f t="shared" si="7"/>
        <v>0</v>
      </c>
      <c r="W14" s="33">
        <f t="shared" si="7"/>
        <v>0</v>
      </c>
      <c r="X14" s="33">
        <f t="shared" si="7"/>
        <v>0</v>
      </c>
      <c r="Y14" s="33">
        <f t="shared" si="7"/>
        <v>0</v>
      </c>
      <c r="Z14" s="33">
        <f t="shared" si="7"/>
        <v>0</v>
      </c>
      <c r="AA14" s="33">
        <f t="shared" si="7"/>
        <v>0</v>
      </c>
      <c r="AB14" s="33">
        <f t="shared" si="7"/>
        <v>0</v>
      </c>
      <c r="AC14" s="33">
        <f t="shared" si="7"/>
        <v>0</v>
      </c>
      <c r="AD14" s="33">
        <f t="shared" si="7"/>
        <v>0</v>
      </c>
      <c r="AE14" s="33">
        <f t="shared" si="7"/>
        <v>0</v>
      </c>
      <c r="AF14" s="33">
        <f t="shared" si="7"/>
        <v>262815500</v>
      </c>
      <c r="AG14" s="33">
        <f t="shared" si="7"/>
        <v>262815500</v>
      </c>
      <c r="AH14" s="33">
        <f t="shared" si="7"/>
        <v>262815500</v>
      </c>
      <c r="AI14" s="36">
        <f>IF(ISERROR(AH14/J14),0,AH14/J14)</f>
        <v>1</v>
      </c>
      <c r="AJ14" s="36">
        <f>IF(ISERROR(AH14/$AH$354),0,AH14/$AH$354)</f>
        <v>1.5805368962034591E-2</v>
      </c>
    </row>
    <row r="15" spans="1:36" ht="12.75" customHeight="1" x14ac:dyDescent="0.25">
      <c r="A15" s="383" t="s">
        <v>48</v>
      </c>
      <c r="B15" s="384"/>
      <c r="C15" s="384"/>
      <c r="D15" s="384"/>
      <c r="E15" s="385"/>
      <c r="F15" s="9"/>
      <c r="G15" s="10"/>
      <c r="H15" s="11"/>
      <c r="I15" s="11"/>
      <c r="J15" s="39"/>
      <c r="K15" s="13"/>
      <c r="L15" s="14"/>
      <c r="M15" s="15"/>
      <c r="N15" s="15"/>
      <c r="O15" s="15"/>
      <c r="P15" s="10"/>
      <c r="Q15" s="16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7"/>
      <c r="AJ15" s="17"/>
    </row>
    <row r="16" spans="1:36" ht="12.75" hidden="1" customHeight="1" outlineLevel="1" x14ac:dyDescent="0.25">
      <c r="A16" s="18">
        <v>1</v>
      </c>
      <c r="B16" s="19"/>
      <c r="C16" s="20"/>
      <c r="D16" s="21"/>
      <c r="E16" s="22"/>
      <c r="F16" s="22"/>
      <c r="G16" s="22"/>
      <c r="H16" s="21"/>
      <c r="I16" s="21"/>
      <c r="J16" s="386"/>
      <c r="K16" s="23"/>
      <c r="L16" s="22"/>
      <c r="M16" s="24"/>
      <c r="N16" s="24"/>
      <c r="O16" s="24"/>
      <c r="P16" s="22"/>
      <c r="Q16" s="22"/>
      <c r="R16" s="24"/>
      <c r="S16" s="24"/>
      <c r="T16" s="24"/>
      <c r="U16" s="25">
        <f>SUM(R16:T16)</f>
        <v>0</v>
      </c>
      <c r="V16" s="24"/>
      <c r="W16" s="24"/>
      <c r="X16" s="24"/>
      <c r="Y16" s="25">
        <f>SUM(V16:X16)</f>
        <v>0</v>
      </c>
      <c r="Z16" s="24"/>
      <c r="AA16" s="24"/>
      <c r="AB16" s="24"/>
      <c r="AC16" s="25">
        <f>SUM(Z16:AB16)</f>
        <v>0</v>
      </c>
      <c r="AD16" s="24"/>
      <c r="AE16" s="24"/>
      <c r="AF16" s="24"/>
      <c r="AG16" s="25">
        <f>SUM(AD16:AF16)</f>
        <v>0</v>
      </c>
      <c r="AH16" s="25">
        <f>SUM(U16,Y16,AC16,AG16)</f>
        <v>0</v>
      </c>
      <c r="AI16" s="26">
        <f>IF(ISERROR(AH16/J16),0,AH16/J16)</f>
        <v>0</v>
      </c>
      <c r="AJ16" s="27">
        <f>IF(ISERROR(AH16/$AH$354),"-",AH16/$AH$354)</f>
        <v>0</v>
      </c>
    </row>
    <row r="17" spans="1:36" ht="12.75" hidden="1" customHeight="1" outlineLevel="1" x14ac:dyDescent="0.25">
      <c r="A17" s="18">
        <v>2</v>
      </c>
      <c r="B17" s="19"/>
      <c r="C17" s="28"/>
      <c r="D17" s="29"/>
      <c r="E17" s="30"/>
      <c r="F17" s="30"/>
      <c r="G17" s="30"/>
      <c r="H17" s="29"/>
      <c r="I17" s="29"/>
      <c r="J17" s="387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IF(ISERROR(AH17/$AH$354),"-",AH17/$AH$354)</f>
        <v>0</v>
      </c>
    </row>
    <row r="18" spans="1:36" s="37" customFormat="1" ht="12.75" customHeight="1" collapsed="1" x14ac:dyDescent="0.25">
      <c r="A18" s="376" t="s">
        <v>49</v>
      </c>
      <c r="B18" s="377"/>
      <c r="C18" s="378"/>
      <c r="D18" s="378"/>
      <c r="E18" s="378"/>
      <c r="F18" s="378"/>
      <c r="G18" s="378"/>
      <c r="H18" s="378"/>
      <c r="I18" s="379"/>
      <c r="J18" s="33">
        <f>SUM(J16:J17)</f>
        <v>0</v>
      </c>
      <c r="K18" s="33">
        <f>SUM(K16:K17)</f>
        <v>0</v>
      </c>
      <c r="L18" s="32"/>
      <c r="M18" s="33">
        <f>SUM(M16:M17)</f>
        <v>0</v>
      </c>
      <c r="N18" s="33">
        <f>SUM(N16:N17)</f>
        <v>0</v>
      </c>
      <c r="O18" s="33">
        <f>SUM(O16:O17)</f>
        <v>0</v>
      </c>
      <c r="P18" s="34"/>
      <c r="Q18" s="35"/>
      <c r="R18" s="33">
        <f t="shared" ref="R18:AH18" si="8">SUM(R16:R17)</f>
        <v>0</v>
      </c>
      <c r="S18" s="33">
        <f t="shared" si="8"/>
        <v>0</v>
      </c>
      <c r="T18" s="33">
        <f t="shared" si="8"/>
        <v>0</v>
      </c>
      <c r="U18" s="33">
        <f t="shared" si="8"/>
        <v>0</v>
      </c>
      <c r="V18" s="33">
        <f t="shared" si="8"/>
        <v>0</v>
      </c>
      <c r="W18" s="33">
        <f t="shared" si="8"/>
        <v>0</v>
      </c>
      <c r="X18" s="33">
        <f t="shared" si="8"/>
        <v>0</v>
      </c>
      <c r="Y18" s="33">
        <f t="shared" si="8"/>
        <v>0</v>
      </c>
      <c r="Z18" s="33">
        <f t="shared" si="8"/>
        <v>0</v>
      </c>
      <c r="AA18" s="33">
        <f t="shared" si="8"/>
        <v>0</v>
      </c>
      <c r="AB18" s="33">
        <f t="shared" si="8"/>
        <v>0</v>
      </c>
      <c r="AC18" s="33">
        <f t="shared" si="8"/>
        <v>0</v>
      </c>
      <c r="AD18" s="33">
        <f t="shared" si="8"/>
        <v>0</v>
      </c>
      <c r="AE18" s="33">
        <f t="shared" si="8"/>
        <v>0</v>
      </c>
      <c r="AF18" s="33">
        <f t="shared" si="8"/>
        <v>0</v>
      </c>
      <c r="AG18" s="33">
        <f t="shared" si="8"/>
        <v>0</v>
      </c>
      <c r="AH18" s="33">
        <f t="shared" si="8"/>
        <v>0</v>
      </c>
      <c r="AI18" s="36">
        <f>IF(ISERROR(AH18/J18),0,AH18/J18)</f>
        <v>0</v>
      </c>
      <c r="AJ18" s="36">
        <f>IF(ISERROR(AH18/$AH$354),0,AH18/$AH$354)</f>
        <v>0</v>
      </c>
    </row>
    <row r="19" spans="1:36" ht="12.75" customHeight="1" x14ac:dyDescent="0.25">
      <c r="A19" s="383" t="s">
        <v>50</v>
      </c>
      <c r="B19" s="384"/>
      <c r="C19" s="384"/>
      <c r="D19" s="384"/>
      <c r="E19" s="385"/>
      <c r="F19" s="9"/>
      <c r="G19" s="10"/>
      <c r="H19" s="168"/>
      <c r="I19" s="168"/>
      <c r="J19" s="396">
        <v>370760000</v>
      </c>
      <c r="K19" s="13"/>
      <c r="L19" s="14"/>
      <c r="M19" s="147"/>
      <c r="N19" s="147"/>
      <c r="O19" s="147"/>
      <c r="P19" s="170"/>
      <c r="Q19" s="171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3"/>
      <c r="AE19" s="13"/>
      <c r="AF19" s="13"/>
      <c r="AG19" s="13"/>
      <c r="AH19" s="13"/>
      <c r="AI19" s="17"/>
      <c r="AJ19" s="17"/>
    </row>
    <row r="20" spans="1:36" ht="24.75" customHeight="1" outlineLevel="1" x14ac:dyDescent="0.25">
      <c r="A20" s="19">
        <v>1</v>
      </c>
      <c r="B20" s="19"/>
      <c r="C20" s="43" t="s">
        <v>128</v>
      </c>
      <c r="D20" s="105">
        <v>45610</v>
      </c>
      <c r="E20" s="70" t="s">
        <v>129</v>
      </c>
      <c r="F20" s="70" t="s">
        <v>117</v>
      </c>
      <c r="G20" s="143" t="s">
        <v>118</v>
      </c>
      <c r="H20" s="158"/>
      <c r="I20" s="158"/>
      <c r="J20" s="397"/>
      <c r="K20" s="148">
        <v>59770000</v>
      </c>
      <c r="L20" s="181" t="s">
        <v>119</v>
      </c>
      <c r="M20" s="159"/>
      <c r="N20" s="159"/>
      <c r="O20" s="159"/>
      <c r="P20" s="157"/>
      <c r="Q20" s="157"/>
      <c r="R20" s="159"/>
      <c r="S20" s="159"/>
      <c r="T20" s="159"/>
      <c r="U20" s="152">
        <f>SUM(R20:T20)</f>
        <v>0</v>
      </c>
      <c r="V20" s="159"/>
      <c r="W20" s="159"/>
      <c r="X20" s="159"/>
      <c r="Y20" s="152">
        <f>SUM(V20:X20)</f>
        <v>0</v>
      </c>
      <c r="Z20" s="159"/>
      <c r="AA20" s="159"/>
      <c r="AB20" s="159"/>
      <c r="AC20" s="152">
        <f>SUM(Z20:AB20)</f>
        <v>0</v>
      </c>
      <c r="AD20" s="161"/>
      <c r="AE20" s="24"/>
      <c r="AF20" s="148">
        <v>59770000</v>
      </c>
      <c r="AG20" s="25">
        <f>SUM(AD20:AF20)</f>
        <v>59770000</v>
      </c>
      <c r="AH20" s="25">
        <f>SUM(U20,Y20,AC20,AG20)</f>
        <v>59770000</v>
      </c>
      <c r="AI20" s="26">
        <f>IF(ISERROR(AH20/$J$19),0,AH20/$J$19)</f>
        <v>0.16120940770309633</v>
      </c>
      <c r="AJ20" s="27">
        <f>IF(ISERROR(AH20/$AH$354),"-",AH20/$AH$354)</f>
        <v>3.5944870179300975E-3</v>
      </c>
    </row>
    <row r="21" spans="1:36" ht="24.75" customHeight="1" outlineLevel="1" x14ac:dyDescent="0.25">
      <c r="A21" s="19">
        <v>2</v>
      </c>
      <c r="B21" s="19"/>
      <c r="C21" s="43" t="s">
        <v>130</v>
      </c>
      <c r="D21" s="105">
        <v>45610</v>
      </c>
      <c r="E21" s="70" t="s">
        <v>131</v>
      </c>
      <c r="F21" s="70" t="s">
        <v>117</v>
      </c>
      <c r="G21" s="143" t="s">
        <v>118</v>
      </c>
      <c r="H21" s="158"/>
      <c r="I21" s="158"/>
      <c r="J21" s="397"/>
      <c r="K21" s="148">
        <v>89350000</v>
      </c>
      <c r="L21" s="181" t="s">
        <v>119</v>
      </c>
      <c r="M21" s="159"/>
      <c r="N21" s="159"/>
      <c r="O21" s="159"/>
      <c r="P21" s="157"/>
      <c r="Q21" s="157"/>
      <c r="R21" s="159"/>
      <c r="S21" s="159"/>
      <c r="T21" s="159"/>
      <c r="U21" s="152">
        <f>SUM(R21:T21)</f>
        <v>0</v>
      </c>
      <c r="V21" s="159"/>
      <c r="W21" s="159"/>
      <c r="X21" s="159"/>
      <c r="Y21" s="152">
        <f>SUM(V21:X21)</f>
        <v>0</v>
      </c>
      <c r="Z21" s="159"/>
      <c r="AA21" s="159"/>
      <c r="AB21" s="159"/>
      <c r="AC21" s="152">
        <f>SUM(Z21:AB21)</f>
        <v>0</v>
      </c>
      <c r="AD21" s="161"/>
      <c r="AE21" s="24"/>
      <c r="AF21" s="148">
        <v>89350000</v>
      </c>
      <c r="AG21" s="25">
        <f t="shared" ref="AG21:AG26" si="9">SUM(AD21:AF21)</f>
        <v>89350000</v>
      </c>
      <c r="AH21" s="25">
        <f t="shared" ref="AH21:AH26" si="10">SUM(U21,Y21,AC21,AG21)</f>
        <v>89350000</v>
      </c>
      <c r="AI21" s="26">
        <f t="shared" ref="AI21:AI26" si="11">IF(ISERROR(AH21/$J$19),0,AH21/$J$19)</f>
        <v>0.24099147696623152</v>
      </c>
      <c r="AJ21" s="27">
        <f t="shared" ref="AJ21:AJ26" si="12">IF(ISERROR(AH21/$AH$354),"-",AH21/$AH$354)</f>
        <v>5.3733882391175207E-3</v>
      </c>
    </row>
    <row r="22" spans="1:36" ht="24.75" customHeight="1" outlineLevel="1" x14ac:dyDescent="0.25">
      <c r="A22" s="18">
        <v>3</v>
      </c>
      <c r="B22" s="108"/>
      <c r="C22" s="43" t="s">
        <v>132</v>
      </c>
      <c r="D22" s="105">
        <v>45610</v>
      </c>
      <c r="E22" s="70" t="s">
        <v>133</v>
      </c>
      <c r="F22" s="70" t="s">
        <v>117</v>
      </c>
      <c r="G22" s="143" t="s">
        <v>118</v>
      </c>
      <c r="H22" s="158"/>
      <c r="I22" s="158"/>
      <c r="J22" s="397"/>
      <c r="K22" s="148">
        <v>55740000</v>
      </c>
      <c r="L22" s="181" t="s">
        <v>119</v>
      </c>
      <c r="M22" s="159"/>
      <c r="N22" s="159"/>
      <c r="O22" s="159"/>
      <c r="P22" s="157"/>
      <c r="Q22" s="157"/>
      <c r="R22" s="159"/>
      <c r="S22" s="159"/>
      <c r="T22" s="159"/>
      <c r="U22" s="152">
        <f t="shared" ref="U22:U26" si="13">SUM(R22:T22)</f>
        <v>0</v>
      </c>
      <c r="V22" s="159"/>
      <c r="W22" s="159"/>
      <c r="X22" s="159"/>
      <c r="Y22" s="152">
        <f t="shared" ref="Y22:Y26" si="14">SUM(V22:X22)</f>
        <v>0</v>
      </c>
      <c r="Z22" s="159"/>
      <c r="AA22" s="159"/>
      <c r="AB22" s="159"/>
      <c r="AC22" s="152">
        <f t="shared" ref="AC22:AC26" si="15">SUM(Z22:AB22)</f>
        <v>0</v>
      </c>
      <c r="AD22" s="161"/>
      <c r="AE22" s="24"/>
      <c r="AF22" s="148">
        <v>55740000</v>
      </c>
      <c r="AG22" s="25">
        <f t="shared" si="9"/>
        <v>55740000</v>
      </c>
      <c r="AH22" s="25">
        <f t="shared" si="10"/>
        <v>55740000</v>
      </c>
      <c r="AI22" s="26">
        <f t="shared" si="11"/>
        <v>0.15033984248570503</v>
      </c>
      <c r="AJ22" s="27">
        <f t="shared" si="12"/>
        <v>3.3521282646716351E-3</v>
      </c>
    </row>
    <row r="23" spans="1:36" ht="24.75" customHeight="1" outlineLevel="1" x14ac:dyDescent="0.25">
      <c r="A23" s="18">
        <v>4</v>
      </c>
      <c r="B23" s="108"/>
      <c r="C23" s="43" t="s">
        <v>134</v>
      </c>
      <c r="D23" s="105">
        <v>45622</v>
      </c>
      <c r="E23" s="70" t="s">
        <v>135</v>
      </c>
      <c r="F23" s="70" t="s">
        <v>117</v>
      </c>
      <c r="G23" s="143" t="s">
        <v>118</v>
      </c>
      <c r="H23" s="158"/>
      <c r="I23" s="158"/>
      <c r="J23" s="397"/>
      <c r="K23" s="148">
        <v>44240000</v>
      </c>
      <c r="L23" s="181" t="s">
        <v>119</v>
      </c>
      <c r="M23" s="159"/>
      <c r="N23" s="159"/>
      <c r="O23" s="159"/>
      <c r="P23" s="157"/>
      <c r="Q23" s="157"/>
      <c r="R23" s="159"/>
      <c r="S23" s="159"/>
      <c r="T23" s="159"/>
      <c r="U23" s="152">
        <f t="shared" si="13"/>
        <v>0</v>
      </c>
      <c r="V23" s="159"/>
      <c r="W23" s="159"/>
      <c r="X23" s="159"/>
      <c r="Y23" s="152">
        <f t="shared" si="14"/>
        <v>0</v>
      </c>
      <c r="Z23" s="159"/>
      <c r="AA23" s="159"/>
      <c r="AB23" s="159"/>
      <c r="AC23" s="152">
        <f t="shared" si="15"/>
        <v>0</v>
      </c>
      <c r="AD23" s="161"/>
      <c r="AE23" s="24"/>
      <c r="AF23" s="148">
        <v>44240000</v>
      </c>
      <c r="AG23" s="25">
        <f t="shared" si="9"/>
        <v>44240000</v>
      </c>
      <c r="AH23" s="25">
        <f t="shared" si="10"/>
        <v>44240000</v>
      </c>
      <c r="AI23" s="26">
        <f t="shared" si="11"/>
        <v>0.11932247275865789</v>
      </c>
      <c r="AJ23" s="27">
        <f t="shared" si="12"/>
        <v>2.6605338074824746E-3</v>
      </c>
    </row>
    <row r="24" spans="1:36" ht="24.75" customHeight="1" outlineLevel="1" x14ac:dyDescent="0.25">
      <c r="A24" s="18">
        <v>5</v>
      </c>
      <c r="B24" s="108"/>
      <c r="C24" s="43" t="s">
        <v>136</v>
      </c>
      <c r="D24" s="105">
        <v>45631</v>
      </c>
      <c r="E24" s="70" t="s">
        <v>137</v>
      </c>
      <c r="F24" s="70" t="s">
        <v>117</v>
      </c>
      <c r="G24" s="143" t="s">
        <v>118</v>
      </c>
      <c r="H24" s="158"/>
      <c r="I24" s="158"/>
      <c r="J24" s="397"/>
      <c r="K24" s="148">
        <v>33180000</v>
      </c>
      <c r="L24" s="181" t="s">
        <v>119</v>
      </c>
      <c r="M24" s="159"/>
      <c r="N24" s="159"/>
      <c r="O24" s="159"/>
      <c r="P24" s="157"/>
      <c r="Q24" s="157"/>
      <c r="R24" s="159"/>
      <c r="S24" s="159"/>
      <c r="T24" s="159"/>
      <c r="U24" s="152">
        <f t="shared" si="13"/>
        <v>0</v>
      </c>
      <c r="V24" s="159"/>
      <c r="W24" s="159"/>
      <c r="X24" s="159"/>
      <c r="Y24" s="152">
        <f t="shared" si="14"/>
        <v>0</v>
      </c>
      <c r="Z24" s="159"/>
      <c r="AA24" s="159"/>
      <c r="AB24" s="159"/>
      <c r="AC24" s="152">
        <f t="shared" si="15"/>
        <v>0</v>
      </c>
      <c r="AD24" s="161"/>
      <c r="AE24" s="24"/>
      <c r="AF24" s="148">
        <v>33180000</v>
      </c>
      <c r="AG24" s="25">
        <f t="shared" si="9"/>
        <v>33180000</v>
      </c>
      <c r="AH24" s="25">
        <f t="shared" si="10"/>
        <v>33180000</v>
      </c>
      <c r="AI24" s="26">
        <f t="shared" si="11"/>
        <v>8.9491854568993418E-2</v>
      </c>
      <c r="AJ24" s="27">
        <f t="shared" si="12"/>
        <v>1.995400355611856E-3</v>
      </c>
    </row>
    <row r="25" spans="1:36" ht="24.75" customHeight="1" outlineLevel="1" x14ac:dyDescent="0.25">
      <c r="A25" s="18">
        <v>6</v>
      </c>
      <c r="B25" s="108"/>
      <c r="C25" s="43" t="s">
        <v>138</v>
      </c>
      <c r="D25" s="105">
        <v>45610</v>
      </c>
      <c r="E25" s="70" t="s">
        <v>139</v>
      </c>
      <c r="F25" s="70" t="s">
        <v>117</v>
      </c>
      <c r="G25" s="143" t="s">
        <v>118</v>
      </c>
      <c r="H25" s="158"/>
      <c r="I25" s="158"/>
      <c r="J25" s="397"/>
      <c r="K25" s="148">
        <v>44240000</v>
      </c>
      <c r="L25" s="181" t="s">
        <v>119</v>
      </c>
      <c r="M25" s="159"/>
      <c r="N25" s="159"/>
      <c r="O25" s="159"/>
      <c r="P25" s="157"/>
      <c r="Q25" s="157"/>
      <c r="R25" s="159"/>
      <c r="S25" s="159"/>
      <c r="T25" s="159"/>
      <c r="U25" s="152">
        <f t="shared" si="13"/>
        <v>0</v>
      </c>
      <c r="V25" s="159"/>
      <c r="W25" s="159"/>
      <c r="X25" s="159"/>
      <c r="Y25" s="152">
        <f t="shared" si="14"/>
        <v>0</v>
      </c>
      <c r="Z25" s="159"/>
      <c r="AA25" s="159"/>
      <c r="AB25" s="159"/>
      <c r="AC25" s="152">
        <f t="shared" si="15"/>
        <v>0</v>
      </c>
      <c r="AD25" s="161"/>
      <c r="AE25" s="24"/>
      <c r="AF25" s="148">
        <v>44240000</v>
      </c>
      <c r="AG25" s="25">
        <f t="shared" si="9"/>
        <v>44240000</v>
      </c>
      <c r="AH25" s="25">
        <f t="shared" si="10"/>
        <v>44240000</v>
      </c>
      <c r="AI25" s="26">
        <f t="shared" si="11"/>
        <v>0.11932247275865789</v>
      </c>
      <c r="AJ25" s="27">
        <f t="shared" si="12"/>
        <v>2.6605338074824746E-3</v>
      </c>
    </row>
    <row r="26" spans="1:36" ht="24.75" customHeight="1" outlineLevel="1" x14ac:dyDescent="0.25">
      <c r="A26" s="18">
        <v>7</v>
      </c>
      <c r="B26" s="108"/>
      <c r="C26" s="43" t="s">
        <v>140</v>
      </c>
      <c r="D26" s="105">
        <v>45622</v>
      </c>
      <c r="E26" s="70" t="s">
        <v>141</v>
      </c>
      <c r="F26" s="70" t="s">
        <v>117</v>
      </c>
      <c r="G26" s="143" t="s">
        <v>118</v>
      </c>
      <c r="H26" s="158"/>
      <c r="I26" s="158"/>
      <c r="J26" s="397"/>
      <c r="K26" s="148">
        <v>44240000</v>
      </c>
      <c r="L26" s="181" t="s">
        <v>119</v>
      </c>
      <c r="M26" s="159"/>
      <c r="N26" s="159"/>
      <c r="O26" s="159"/>
      <c r="P26" s="157"/>
      <c r="Q26" s="157"/>
      <c r="R26" s="159"/>
      <c r="S26" s="159"/>
      <c r="T26" s="159"/>
      <c r="U26" s="152">
        <f t="shared" si="13"/>
        <v>0</v>
      </c>
      <c r="V26" s="159"/>
      <c r="W26" s="159"/>
      <c r="X26" s="159"/>
      <c r="Y26" s="152">
        <f t="shared" si="14"/>
        <v>0</v>
      </c>
      <c r="Z26" s="159"/>
      <c r="AA26" s="159"/>
      <c r="AB26" s="159"/>
      <c r="AC26" s="152">
        <f t="shared" si="15"/>
        <v>0</v>
      </c>
      <c r="AD26" s="161"/>
      <c r="AE26" s="24"/>
      <c r="AF26" s="148">
        <v>44240000</v>
      </c>
      <c r="AG26" s="25">
        <f t="shared" si="9"/>
        <v>44240000</v>
      </c>
      <c r="AH26" s="25">
        <f t="shared" si="10"/>
        <v>44240000</v>
      </c>
      <c r="AI26" s="26">
        <f t="shared" si="11"/>
        <v>0.11932247275865789</v>
      </c>
      <c r="AJ26" s="27">
        <f t="shared" si="12"/>
        <v>2.6605338074824746E-3</v>
      </c>
    </row>
    <row r="27" spans="1:36" s="37" customFormat="1" ht="12.75" customHeight="1" x14ac:dyDescent="0.25">
      <c r="A27" s="417" t="s">
        <v>51</v>
      </c>
      <c r="B27" s="418"/>
      <c r="C27" s="419"/>
      <c r="D27" s="419"/>
      <c r="E27" s="419"/>
      <c r="F27" s="419"/>
      <c r="G27" s="419"/>
      <c r="H27" s="418"/>
      <c r="I27" s="420"/>
      <c r="J27" s="174">
        <f>+J19</f>
        <v>370760000</v>
      </c>
      <c r="K27" s="174">
        <f>SUM(K20:K26)</f>
        <v>370760000</v>
      </c>
      <c r="L27" s="175"/>
      <c r="M27" s="183">
        <f>SUM(M20:M21)</f>
        <v>0</v>
      </c>
      <c r="N27" s="183">
        <f>SUM(N20:N21)</f>
        <v>0</v>
      </c>
      <c r="O27" s="183">
        <f>SUM(O20:O21)</f>
        <v>0</v>
      </c>
      <c r="P27" s="184"/>
      <c r="Q27" s="185"/>
      <c r="R27" s="162">
        <f t="shared" ref="R27:AE27" si="16">SUM(R20:R21)</f>
        <v>0</v>
      </c>
      <c r="S27" s="162">
        <f t="shared" si="16"/>
        <v>0</v>
      </c>
      <c r="T27" s="162">
        <f t="shared" si="16"/>
        <v>0</v>
      </c>
      <c r="U27" s="162">
        <f t="shared" si="16"/>
        <v>0</v>
      </c>
      <c r="V27" s="162">
        <f t="shared" si="16"/>
        <v>0</v>
      </c>
      <c r="W27" s="162">
        <f t="shared" si="16"/>
        <v>0</v>
      </c>
      <c r="X27" s="162">
        <f t="shared" si="16"/>
        <v>0</v>
      </c>
      <c r="Y27" s="162">
        <f t="shared" si="16"/>
        <v>0</v>
      </c>
      <c r="Z27" s="162">
        <f t="shared" si="16"/>
        <v>0</v>
      </c>
      <c r="AA27" s="162">
        <f t="shared" si="16"/>
        <v>0</v>
      </c>
      <c r="AB27" s="162">
        <f t="shared" si="16"/>
        <v>0</v>
      </c>
      <c r="AC27" s="162">
        <f t="shared" si="16"/>
        <v>0</v>
      </c>
      <c r="AD27" s="33">
        <f t="shared" si="16"/>
        <v>0</v>
      </c>
      <c r="AE27" s="33">
        <f t="shared" si="16"/>
        <v>0</v>
      </c>
      <c r="AF27" s="33">
        <f>SUM(AF20:AF26)</f>
        <v>370760000</v>
      </c>
      <c r="AG27" s="33">
        <f>SUM(AG20:AG26)</f>
        <v>370760000</v>
      </c>
      <c r="AH27" s="33">
        <f>SUM(AH20:AH26)</f>
        <v>370760000</v>
      </c>
      <c r="AI27" s="36">
        <f>IF(ISERROR(AH27/J27),0,AH27/J27)</f>
        <v>1</v>
      </c>
      <c r="AJ27" s="36">
        <f>IF(ISERROR(AH27/$AH$354),0,AH27/$AH$354)</f>
        <v>2.2297005299778534E-2</v>
      </c>
    </row>
    <row r="28" spans="1:36" ht="12.75" customHeight="1" x14ac:dyDescent="0.25">
      <c r="A28" s="421" t="s">
        <v>52</v>
      </c>
      <c r="B28" s="421"/>
      <c r="C28" s="421"/>
      <c r="D28" s="421"/>
      <c r="E28" s="421"/>
      <c r="F28" s="149"/>
      <c r="G28" s="150"/>
      <c r="H28" s="151"/>
      <c r="I28" s="151"/>
      <c r="J28" s="413">
        <v>584460000</v>
      </c>
      <c r="K28" s="152"/>
      <c r="L28" s="153"/>
      <c r="M28" s="154"/>
      <c r="N28" s="154"/>
      <c r="O28" s="154"/>
      <c r="P28" s="150"/>
      <c r="Q28" s="155"/>
      <c r="R28" s="160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36" ht="24.75" customHeight="1" outlineLevel="1" x14ac:dyDescent="0.25">
      <c r="A29" s="156">
        <v>1</v>
      </c>
      <c r="B29" s="156"/>
      <c r="C29" s="165" t="s">
        <v>142</v>
      </c>
      <c r="D29" s="182">
        <v>45642</v>
      </c>
      <c r="E29" s="172" t="s">
        <v>143</v>
      </c>
      <c r="F29" s="172" t="s">
        <v>117</v>
      </c>
      <c r="G29" s="165" t="s">
        <v>118</v>
      </c>
      <c r="H29" s="158"/>
      <c r="I29" s="158"/>
      <c r="J29" s="413"/>
      <c r="K29" s="148">
        <v>33787200</v>
      </c>
      <c r="L29" s="181" t="s">
        <v>119</v>
      </c>
      <c r="M29" s="159"/>
      <c r="N29" s="159"/>
      <c r="O29" s="159"/>
      <c r="P29" s="157"/>
      <c r="Q29" s="157"/>
      <c r="R29" s="161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148">
        <v>33787200</v>
      </c>
      <c r="AG29" s="25">
        <f>SUM(AD29:AF29)</f>
        <v>33787200</v>
      </c>
      <c r="AH29" s="25">
        <f>SUM(U29,Y29,AC29,AG29)</f>
        <v>33787200</v>
      </c>
      <c r="AI29" s="26">
        <f>IF(ISERROR(AH29/$J$28),0,AH29/$J$28)</f>
        <v>5.7809259829586283E-2</v>
      </c>
      <c r="AJ29" s="27">
        <f>IF(ISERROR(AH29/$AH$354),"-",AH29/$AH$354)</f>
        <v>2.0319165429514437E-3</v>
      </c>
    </row>
    <row r="30" spans="1:36" ht="24.75" customHeight="1" outlineLevel="1" x14ac:dyDescent="0.25">
      <c r="A30" s="156">
        <v>2</v>
      </c>
      <c r="B30" s="156"/>
      <c r="C30" s="165" t="s">
        <v>144</v>
      </c>
      <c r="D30" s="182">
        <v>45609</v>
      </c>
      <c r="E30" s="172" t="s">
        <v>145</v>
      </c>
      <c r="F30" s="172" t="s">
        <v>117</v>
      </c>
      <c r="G30" s="165" t="s">
        <v>118</v>
      </c>
      <c r="H30" s="158"/>
      <c r="I30" s="158"/>
      <c r="J30" s="413"/>
      <c r="K30" s="148">
        <v>59671200</v>
      </c>
      <c r="L30" s="181" t="s">
        <v>119</v>
      </c>
      <c r="M30" s="159"/>
      <c r="N30" s="159"/>
      <c r="O30" s="159"/>
      <c r="P30" s="157"/>
      <c r="Q30" s="157"/>
      <c r="R30" s="161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148">
        <v>59671200</v>
      </c>
      <c r="AG30" s="25">
        <f t="shared" ref="AG30:AG43" si="17">SUM(AD30:AF30)</f>
        <v>59671200</v>
      </c>
      <c r="AH30" s="25">
        <f t="shared" ref="AH30:AH43" si="18">SUM(U30,Y30,AC30,AG30)</f>
        <v>59671200</v>
      </c>
      <c r="AI30" s="26">
        <f t="shared" ref="AI30:AI43" si="19">IF(ISERROR(AH30/$J$28),0,AH30/$J$28)</f>
        <v>0.1020962940149882</v>
      </c>
      <c r="AJ30" s="27">
        <f t="shared" ref="AJ30:AJ43" si="20">IF(ISERROR(AH30/$AH$354),"-",AH30/$AH$354)</f>
        <v>3.588545319463116E-3</v>
      </c>
    </row>
    <row r="31" spans="1:36" ht="24.75" customHeight="1" outlineLevel="1" x14ac:dyDescent="0.25">
      <c r="A31" s="156">
        <v>3</v>
      </c>
      <c r="B31" s="156"/>
      <c r="C31" s="165" t="s">
        <v>146</v>
      </c>
      <c r="D31" s="182">
        <v>45595</v>
      </c>
      <c r="E31" s="172" t="s">
        <v>147</v>
      </c>
      <c r="F31" s="172" t="s">
        <v>117</v>
      </c>
      <c r="G31" s="165" t="s">
        <v>118</v>
      </c>
      <c r="H31" s="158"/>
      <c r="I31" s="158"/>
      <c r="J31" s="413"/>
      <c r="K31" s="148">
        <v>33787200</v>
      </c>
      <c r="L31" s="181" t="s">
        <v>119</v>
      </c>
      <c r="M31" s="159"/>
      <c r="N31" s="159"/>
      <c r="O31" s="159"/>
      <c r="P31" s="157"/>
      <c r="Q31" s="157"/>
      <c r="R31" s="161"/>
      <c r="S31" s="24"/>
      <c r="T31" s="24"/>
      <c r="U31" s="25">
        <f t="shared" ref="U31:U43" si="21">SUM(R31:T31)</f>
        <v>0</v>
      </c>
      <c r="V31" s="24"/>
      <c r="W31" s="24"/>
      <c r="X31" s="24"/>
      <c r="Y31" s="25">
        <f t="shared" ref="Y31:Y43" si="22">SUM(V31:X31)</f>
        <v>0</v>
      </c>
      <c r="Z31" s="24"/>
      <c r="AA31" s="24"/>
      <c r="AB31" s="24"/>
      <c r="AC31" s="25">
        <f t="shared" ref="AC31:AC43" si="23">SUM(Z31:AB31)</f>
        <v>0</v>
      </c>
      <c r="AD31" s="24"/>
      <c r="AE31" s="24"/>
      <c r="AF31" s="148">
        <v>33787200</v>
      </c>
      <c r="AG31" s="25">
        <f t="shared" si="17"/>
        <v>33787200</v>
      </c>
      <c r="AH31" s="25">
        <f t="shared" si="18"/>
        <v>33787200</v>
      </c>
      <c r="AI31" s="26">
        <f t="shared" si="19"/>
        <v>5.7809259829586283E-2</v>
      </c>
      <c r="AJ31" s="27">
        <f t="shared" si="20"/>
        <v>2.0319165429514437E-3</v>
      </c>
    </row>
    <row r="32" spans="1:36" ht="24.75" customHeight="1" outlineLevel="1" x14ac:dyDescent="0.25">
      <c r="A32" s="156">
        <v>4</v>
      </c>
      <c r="B32" s="156"/>
      <c r="C32" s="165" t="s">
        <v>148</v>
      </c>
      <c r="D32" s="182">
        <v>45595</v>
      </c>
      <c r="E32" s="172" t="s">
        <v>149</v>
      </c>
      <c r="F32" s="172" t="s">
        <v>117</v>
      </c>
      <c r="G32" s="165" t="s">
        <v>118</v>
      </c>
      <c r="H32" s="158"/>
      <c r="I32" s="158"/>
      <c r="J32" s="413"/>
      <c r="K32" s="148">
        <v>33787200</v>
      </c>
      <c r="L32" s="181" t="s">
        <v>119</v>
      </c>
      <c r="M32" s="159"/>
      <c r="N32" s="159"/>
      <c r="O32" s="159"/>
      <c r="P32" s="157"/>
      <c r="Q32" s="157"/>
      <c r="R32" s="161"/>
      <c r="S32" s="24"/>
      <c r="T32" s="24"/>
      <c r="U32" s="25">
        <f t="shared" si="21"/>
        <v>0</v>
      </c>
      <c r="V32" s="24"/>
      <c r="W32" s="24"/>
      <c r="X32" s="24"/>
      <c r="Y32" s="25">
        <f t="shared" si="22"/>
        <v>0</v>
      </c>
      <c r="Z32" s="24"/>
      <c r="AA32" s="24"/>
      <c r="AB32" s="24"/>
      <c r="AC32" s="25">
        <f t="shared" si="23"/>
        <v>0</v>
      </c>
      <c r="AD32" s="24"/>
      <c r="AE32" s="24"/>
      <c r="AF32" s="148">
        <v>33787200</v>
      </c>
      <c r="AG32" s="25">
        <f t="shared" si="17"/>
        <v>33787200</v>
      </c>
      <c r="AH32" s="25">
        <f t="shared" si="18"/>
        <v>33787200</v>
      </c>
      <c r="AI32" s="26">
        <f t="shared" si="19"/>
        <v>5.7809259829586283E-2</v>
      </c>
      <c r="AJ32" s="27">
        <f t="shared" si="20"/>
        <v>2.0319165429514437E-3</v>
      </c>
    </row>
    <row r="33" spans="1:36" ht="24.75" customHeight="1" outlineLevel="1" x14ac:dyDescent="0.25">
      <c r="A33" s="156">
        <v>5</v>
      </c>
      <c r="B33" s="156"/>
      <c r="C33" s="165" t="s">
        <v>150</v>
      </c>
      <c r="D33" s="182">
        <v>45593</v>
      </c>
      <c r="E33" s="172" t="s">
        <v>151</v>
      </c>
      <c r="F33" s="172" t="s">
        <v>117</v>
      </c>
      <c r="G33" s="165" t="s">
        <v>118</v>
      </c>
      <c r="H33" s="158"/>
      <c r="I33" s="158"/>
      <c r="J33" s="413"/>
      <c r="K33" s="148">
        <v>33787200</v>
      </c>
      <c r="L33" s="181" t="s">
        <v>119</v>
      </c>
      <c r="M33" s="159"/>
      <c r="N33" s="159"/>
      <c r="O33" s="159"/>
      <c r="P33" s="157"/>
      <c r="Q33" s="157"/>
      <c r="R33" s="161"/>
      <c r="S33" s="24"/>
      <c r="T33" s="24"/>
      <c r="U33" s="25">
        <f t="shared" si="21"/>
        <v>0</v>
      </c>
      <c r="V33" s="24"/>
      <c r="W33" s="24"/>
      <c r="X33" s="24"/>
      <c r="Y33" s="25">
        <f t="shared" si="22"/>
        <v>0</v>
      </c>
      <c r="Z33" s="24"/>
      <c r="AA33" s="24"/>
      <c r="AB33" s="24"/>
      <c r="AC33" s="25">
        <f t="shared" si="23"/>
        <v>0</v>
      </c>
      <c r="AD33" s="24"/>
      <c r="AE33" s="24"/>
      <c r="AF33" s="148">
        <v>33787200</v>
      </c>
      <c r="AG33" s="25">
        <f t="shared" si="17"/>
        <v>33787200</v>
      </c>
      <c r="AH33" s="25">
        <f t="shared" si="18"/>
        <v>33787200</v>
      </c>
      <c r="AI33" s="26">
        <f t="shared" si="19"/>
        <v>5.7809259829586283E-2</v>
      </c>
      <c r="AJ33" s="27">
        <f t="shared" si="20"/>
        <v>2.0319165429514437E-3</v>
      </c>
    </row>
    <row r="34" spans="1:36" ht="24.75" customHeight="1" outlineLevel="1" x14ac:dyDescent="0.25">
      <c r="A34" s="156">
        <v>6</v>
      </c>
      <c r="B34" s="156"/>
      <c r="C34" s="165" t="s">
        <v>152</v>
      </c>
      <c r="D34" s="182">
        <v>45593</v>
      </c>
      <c r="E34" s="172" t="s">
        <v>153</v>
      </c>
      <c r="F34" s="172" t="s">
        <v>117</v>
      </c>
      <c r="G34" s="165" t="s">
        <v>118</v>
      </c>
      <c r="H34" s="158"/>
      <c r="I34" s="158"/>
      <c r="J34" s="413"/>
      <c r="K34" s="148">
        <v>33787200</v>
      </c>
      <c r="L34" s="181" t="s">
        <v>119</v>
      </c>
      <c r="M34" s="159"/>
      <c r="N34" s="159"/>
      <c r="O34" s="159"/>
      <c r="P34" s="157"/>
      <c r="Q34" s="157"/>
      <c r="R34" s="161"/>
      <c r="S34" s="24"/>
      <c r="T34" s="24"/>
      <c r="U34" s="25">
        <f t="shared" si="21"/>
        <v>0</v>
      </c>
      <c r="V34" s="24"/>
      <c r="W34" s="24"/>
      <c r="X34" s="24"/>
      <c r="Y34" s="25">
        <f t="shared" si="22"/>
        <v>0</v>
      </c>
      <c r="Z34" s="24"/>
      <c r="AA34" s="24"/>
      <c r="AB34" s="24"/>
      <c r="AC34" s="25">
        <f t="shared" si="23"/>
        <v>0</v>
      </c>
      <c r="AD34" s="24"/>
      <c r="AE34" s="24"/>
      <c r="AF34" s="148">
        <v>33787200</v>
      </c>
      <c r="AG34" s="25">
        <f t="shared" si="17"/>
        <v>33787200</v>
      </c>
      <c r="AH34" s="25">
        <f t="shared" si="18"/>
        <v>33787200</v>
      </c>
      <c r="AI34" s="26">
        <f t="shared" si="19"/>
        <v>5.7809259829586283E-2</v>
      </c>
      <c r="AJ34" s="27">
        <f t="shared" si="20"/>
        <v>2.0319165429514437E-3</v>
      </c>
    </row>
    <row r="35" spans="1:36" ht="24.75" customHeight="1" outlineLevel="1" x14ac:dyDescent="0.25">
      <c r="A35" s="156">
        <v>7</v>
      </c>
      <c r="B35" s="156"/>
      <c r="C35" s="165" t="s">
        <v>154</v>
      </c>
      <c r="D35" s="182">
        <v>45589</v>
      </c>
      <c r="E35" s="172" t="s">
        <v>155</v>
      </c>
      <c r="F35" s="172" t="s">
        <v>117</v>
      </c>
      <c r="G35" s="165" t="s">
        <v>118</v>
      </c>
      <c r="H35" s="158"/>
      <c r="I35" s="158"/>
      <c r="J35" s="413"/>
      <c r="K35" s="148">
        <v>33787200</v>
      </c>
      <c r="L35" s="181" t="s">
        <v>119</v>
      </c>
      <c r="M35" s="159"/>
      <c r="N35" s="159"/>
      <c r="O35" s="159"/>
      <c r="P35" s="157"/>
      <c r="Q35" s="157"/>
      <c r="R35" s="161"/>
      <c r="S35" s="24"/>
      <c r="T35" s="24"/>
      <c r="U35" s="25">
        <f t="shared" si="21"/>
        <v>0</v>
      </c>
      <c r="V35" s="24"/>
      <c r="W35" s="24"/>
      <c r="X35" s="24"/>
      <c r="Y35" s="25">
        <f t="shared" si="22"/>
        <v>0</v>
      </c>
      <c r="Z35" s="24"/>
      <c r="AA35" s="24"/>
      <c r="AB35" s="24"/>
      <c r="AC35" s="25">
        <f t="shared" si="23"/>
        <v>0</v>
      </c>
      <c r="AD35" s="24"/>
      <c r="AE35" s="24"/>
      <c r="AF35" s="148">
        <v>33787200</v>
      </c>
      <c r="AG35" s="25">
        <f t="shared" si="17"/>
        <v>33787200</v>
      </c>
      <c r="AH35" s="25">
        <f t="shared" si="18"/>
        <v>33787200</v>
      </c>
      <c r="AI35" s="26">
        <f t="shared" si="19"/>
        <v>5.7809259829586283E-2</v>
      </c>
      <c r="AJ35" s="27">
        <f t="shared" si="20"/>
        <v>2.0319165429514437E-3</v>
      </c>
    </row>
    <row r="36" spans="1:36" ht="24.75" customHeight="1" outlineLevel="1" x14ac:dyDescent="0.25">
      <c r="A36" s="156">
        <v>8</v>
      </c>
      <c r="B36" s="156"/>
      <c r="C36" s="165" t="s">
        <v>156</v>
      </c>
      <c r="D36" s="182">
        <v>45589</v>
      </c>
      <c r="E36" s="172" t="s">
        <v>157</v>
      </c>
      <c r="F36" s="172" t="s">
        <v>117</v>
      </c>
      <c r="G36" s="165" t="s">
        <v>118</v>
      </c>
      <c r="H36" s="158"/>
      <c r="I36" s="158"/>
      <c r="J36" s="413"/>
      <c r="K36" s="148">
        <v>33787200</v>
      </c>
      <c r="L36" s="181" t="s">
        <v>119</v>
      </c>
      <c r="M36" s="159"/>
      <c r="N36" s="159"/>
      <c r="O36" s="159"/>
      <c r="P36" s="157"/>
      <c r="Q36" s="157"/>
      <c r="R36" s="161"/>
      <c r="S36" s="24"/>
      <c r="T36" s="24"/>
      <c r="U36" s="25">
        <f t="shared" si="21"/>
        <v>0</v>
      </c>
      <c r="V36" s="24"/>
      <c r="W36" s="24"/>
      <c r="X36" s="24"/>
      <c r="Y36" s="25">
        <f t="shared" si="22"/>
        <v>0</v>
      </c>
      <c r="Z36" s="24"/>
      <c r="AA36" s="24"/>
      <c r="AB36" s="24"/>
      <c r="AC36" s="25">
        <f t="shared" si="23"/>
        <v>0</v>
      </c>
      <c r="AD36" s="24"/>
      <c r="AE36" s="24"/>
      <c r="AF36" s="148">
        <v>33787200</v>
      </c>
      <c r="AG36" s="25">
        <f t="shared" si="17"/>
        <v>33787200</v>
      </c>
      <c r="AH36" s="25">
        <f t="shared" si="18"/>
        <v>33787200</v>
      </c>
      <c r="AI36" s="26">
        <f t="shared" si="19"/>
        <v>5.7809259829586283E-2</v>
      </c>
      <c r="AJ36" s="27">
        <f t="shared" si="20"/>
        <v>2.0319165429514437E-3</v>
      </c>
    </row>
    <row r="37" spans="1:36" ht="24.75" customHeight="1" outlineLevel="1" x14ac:dyDescent="0.25">
      <c r="A37" s="156">
        <v>9</v>
      </c>
      <c r="B37" s="156"/>
      <c r="C37" s="165" t="s">
        <v>158</v>
      </c>
      <c r="D37" s="182">
        <v>45586</v>
      </c>
      <c r="E37" s="172" t="s">
        <v>159</v>
      </c>
      <c r="F37" s="172" t="s">
        <v>117</v>
      </c>
      <c r="G37" s="165" t="s">
        <v>118</v>
      </c>
      <c r="H37" s="158"/>
      <c r="I37" s="158"/>
      <c r="J37" s="413"/>
      <c r="K37" s="148">
        <v>33787200</v>
      </c>
      <c r="L37" s="181" t="s">
        <v>119</v>
      </c>
      <c r="M37" s="159"/>
      <c r="N37" s="159"/>
      <c r="O37" s="159"/>
      <c r="P37" s="157"/>
      <c r="Q37" s="157"/>
      <c r="R37" s="161"/>
      <c r="S37" s="24"/>
      <c r="T37" s="24"/>
      <c r="U37" s="25">
        <f t="shared" si="21"/>
        <v>0</v>
      </c>
      <c r="V37" s="24"/>
      <c r="W37" s="24"/>
      <c r="X37" s="24"/>
      <c r="Y37" s="25">
        <f t="shared" si="22"/>
        <v>0</v>
      </c>
      <c r="Z37" s="24"/>
      <c r="AA37" s="24"/>
      <c r="AB37" s="24"/>
      <c r="AC37" s="25">
        <f t="shared" si="23"/>
        <v>0</v>
      </c>
      <c r="AD37" s="24"/>
      <c r="AE37" s="24"/>
      <c r="AF37" s="148">
        <v>33787200</v>
      </c>
      <c r="AG37" s="25">
        <f t="shared" si="17"/>
        <v>33787200</v>
      </c>
      <c r="AH37" s="25">
        <f t="shared" si="18"/>
        <v>33787200</v>
      </c>
      <c r="AI37" s="26">
        <f t="shared" si="19"/>
        <v>5.7809259829586283E-2</v>
      </c>
      <c r="AJ37" s="27">
        <f t="shared" si="20"/>
        <v>2.0319165429514437E-3</v>
      </c>
    </row>
    <row r="38" spans="1:36" ht="24.75" customHeight="1" outlineLevel="1" x14ac:dyDescent="0.25">
      <c r="A38" s="156">
        <v>10</v>
      </c>
      <c r="B38" s="156"/>
      <c r="C38" s="165" t="s">
        <v>160</v>
      </c>
      <c r="D38" s="182">
        <v>45586</v>
      </c>
      <c r="E38" s="172" t="s">
        <v>161</v>
      </c>
      <c r="F38" s="172" t="s">
        <v>117</v>
      </c>
      <c r="G38" s="165" t="s">
        <v>118</v>
      </c>
      <c r="H38" s="158"/>
      <c r="I38" s="158"/>
      <c r="J38" s="413"/>
      <c r="K38" s="148">
        <v>33787200</v>
      </c>
      <c r="L38" s="181" t="s">
        <v>119</v>
      </c>
      <c r="M38" s="159"/>
      <c r="N38" s="159"/>
      <c r="O38" s="159"/>
      <c r="P38" s="157"/>
      <c r="Q38" s="157"/>
      <c r="R38" s="161"/>
      <c r="S38" s="24"/>
      <c r="T38" s="24"/>
      <c r="U38" s="25">
        <f t="shared" si="21"/>
        <v>0</v>
      </c>
      <c r="V38" s="24"/>
      <c r="W38" s="24"/>
      <c r="X38" s="24"/>
      <c r="Y38" s="25">
        <f t="shared" si="22"/>
        <v>0</v>
      </c>
      <c r="Z38" s="24"/>
      <c r="AA38" s="24"/>
      <c r="AB38" s="24"/>
      <c r="AC38" s="25">
        <f t="shared" si="23"/>
        <v>0</v>
      </c>
      <c r="AD38" s="24"/>
      <c r="AE38" s="24"/>
      <c r="AF38" s="148">
        <v>33787200</v>
      </c>
      <c r="AG38" s="25">
        <f t="shared" si="17"/>
        <v>33787200</v>
      </c>
      <c r="AH38" s="25">
        <f t="shared" si="18"/>
        <v>33787200</v>
      </c>
      <c r="AI38" s="26">
        <f t="shared" si="19"/>
        <v>5.7809259829586283E-2</v>
      </c>
      <c r="AJ38" s="27">
        <f t="shared" si="20"/>
        <v>2.0319165429514437E-3</v>
      </c>
    </row>
    <row r="39" spans="1:36" ht="24.75" customHeight="1" outlineLevel="1" x14ac:dyDescent="0.25">
      <c r="A39" s="156">
        <v>11</v>
      </c>
      <c r="B39" s="156"/>
      <c r="C39" s="165" t="s">
        <v>162</v>
      </c>
      <c r="D39" s="182">
        <v>45586</v>
      </c>
      <c r="E39" s="172" t="s">
        <v>163</v>
      </c>
      <c r="F39" s="172" t="s">
        <v>117</v>
      </c>
      <c r="G39" s="165" t="s">
        <v>118</v>
      </c>
      <c r="H39" s="158"/>
      <c r="I39" s="158"/>
      <c r="J39" s="413"/>
      <c r="K39" s="148">
        <v>33787200</v>
      </c>
      <c r="L39" s="181" t="s">
        <v>119</v>
      </c>
      <c r="M39" s="159"/>
      <c r="N39" s="159"/>
      <c r="O39" s="159"/>
      <c r="P39" s="157"/>
      <c r="Q39" s="157"/>
      <c r="R39" s="161"/>
      <c r="S39" s="24"/>
      <c r="T39" s="24"/>
      <c r="U39" s="25">
        <f t="shared" si="21"/>
        <v>0</v>
      </c>
      <c r="V39" s="24"/>
      <c r="W39" s="24"/>
      <c r="X39" s="24"/>
      <c r="Y39" s="25">
        <f t="shared" si="22"/>
        <v>0</v>
      </c>
      <c r="Z39" s="24"/>
      <c r="AA39" s="24"/>
      <c r="AB39" s="24"/>
      <c r="AC39" s="25">
        <f t="shared" si="23"/>
        <v>0</v>
      </c>
      <c r="AD39" s="24"/>
      <c r="AE39" s="24"/>
      <c r="AF39" s="148">
        <v>33787200</v>
      </c>
      <c r="AG39" s="25">
        <f t="shared" si="17"/>
        <v>33787200</v>
      </c>
      <c r="AH39" s="25">
        <f t="shared" si="18"/>
        <v>33787200</v>
      </c>
      <c r="AI39" s="26">
        <f t="shared" si="19"/>
        <v>5.7809259829586283E-2</v>
      </c>
      <c r="AJ39" s="27">
        <f t="shared" si="20"/>
        <v>2.0319165429514437E-3</v>
      </c>
    </row>
    <row r="40" spans="1:36" ht="24.75" customHeight="1" outlineLevel="1" x14ac:dyDescent="0.25">
      <c r="A40" s="156">
        <v>12</v>
      </c>
      <c r="B40" s="156"/>
      <c r="C40" s="165" t="s">
        <v>164</v>
      </c>
      <c r="D40" s="182">
        <v>45586</v>
      </c>
      <c r="E40" s="172" t="s">
        <v>165</v>
      </c>
      <c r="F40" s="172" t="s">
        <v>117</v>
      </c>
      <c r="G40" s="165" t="s">
        <v>118</v>
      </c>
      <c r="H40" s="158"/>
      <c r="I40" s="158"/>
      <c r="J40" s="413"/>
      <c r="K40" s="148">
        <v>59671200</v>
      </c>
      <c r="L40" s="181" t="s">
        <v>119</v>
      </c>
      <c r="M40" s="159"/>
      <c r="N40" s="159"/>
      <c r="O40" s="159"/>
      <c r="P40" s="157"/>
      <c r="Q40" s="157"/>
      <c r="R40" s="161"/>
      <c r="S40" s="24"/>
      <c r="T40" s="24"/>
      <c r="U40" s="25">
        <f t="shared" si="21"/>
        <v>0</v>
      </c>
      <c r="V40" s="24"/>
      <c r="W40" s="24"/>
      <c r="X40" s="24"/>
      <c r="Y40" s="25">
        <f t="shared" si="22"/>
        <v>0</v>
      </c>
      <c r="Z40" s="24"/>
      <c r="AA40" s="24"/>
      <c r="AB40" s="24"/>
      <c r="AC40" s="25">
        <f t="shared" si="23"/>
        <v>0</v>
      </c>
      <c r="AD40" s="24"/>
      <c r="AE40" s="24"/>
      <c r="AF40" s="148">
        <v>59671200</v>
      </c>
      <c r="AG40" s="25">
        <f t="shared" si="17"/>
        <v>59671200</v>
      </c>
      <c r="AH40" s="25">
        <f t="shared" si="18"/>
        <v>59671200</v>
      </c>
      <c r="AI40" s="26">
        <f t="shared" si="19"/>
        <v>0.1020962940149882</v>
      </c>
      <c r="AJ40" s="27">
        <f t="shared" si="20"/>
        <v>3.588545319463116E-3</v>
      </c>
    </row>
    <row r="41" spans="1:36" ht="24.75" customHeight="1" outlineLevel="1" x14ac:dyDescent="0.25">
      <c r="A41" s="156">
        <v>13</v>
      </c>
      <c r="B41" s="156"/>
      <c r="C41" s="165" t="s">
        <v>166</v>
      </c>
      <c r="D41" s="182">
        <v>45586</v>
      </c>
      <c r="E41" s="172" t="s">
        <v>167</v>
      </c>
      <c r="F41" s="172" t="s">
        <v>117</v>
      </c>
      <c r="G41" s="165" t="s">
        <v>118</v>
      </c>
      <c r="H41" s="158"/>
      <c r="I41" s="158"/>
      <c r="J41" s="413"/>
      <c r="K41" s="148">
        <v>33787200</v>
      </c>
      <c r="L41" s="181" t="s">
        <v>119</v>
      </c>
      <c r="M41" s="159"/>
      <c r="N41" s="159"/>
      <c r="O41" s="159"/>
      <c r="P41" s="157"/>
      <c r="Q41" s="157"/>
      <c r="R41" s="161"/>
      <c r="S41" s="24"/>
      <c r="T41" s="24"/>
      <c r="U41" s="25">
        <f t="shared" si="21"/>
        <v>0</v>
      </c>
      <c r="V41" s="24"/>
      <c r="W41" s="24"/>
      <c r="X41" s="24"/>
      <c r="Y41" s="25">
        <f t="shared" si="22"/>
        <v>0</v>
      </c>
      <c r="Z41" s="24"/>
      <c r="AA41" s="24"/>
      <c r="AB41" s="24"/>
      <c r="AC41" s="25">
        <f t="shared" si="23"/>
        <v>0</v>
      </c>
      <c r="AD41" s="24"/>
      <c r="AE41" s="24"/>
      <c r="AF41" s="148">
        <v>33787200</v>
      </c>
      <c r="AG41" s="25">
        <f t="shared" si="17"/>
        <v>33787200</v>
      </c>
      <c r="AH41" s="25">
        <f t="shared" si="18"/>
        <v>33787200</v>
      </c>
      <c r="AI41" s="26">
        <f t="shared" si="19"/>
        <v>5.7809259829586283E-2</v>
      </c>
      <c r="AJ41" s="27">
        <f t="shared" si="20"/>
        <v>2.0319165429514437E-3</v>
      </c>
    </row>
    <row r="42" spans="1:36" ht="24.75" customHeight="1" outlineLevel="1" x14ac:dyDescent="0.25">
      <c r="A42" s="156">
        <v>14</v>
      </c>
      <c r="B42" s="156"/>
      <c r="C42" s="165" t="s">
        <v>168</v>
      </c>
      <c r="D42" s="182">
        <v>45586</v>
      </c>
      <c r="E42" s="172" t="s">
        <v>169</v>
      </c>
      <c r="F42" s="172" t="s">
        <v>117</v>
      </c>
      <c r="G42" s="165" t="s">
        <v>118</v>
      </c>
      <c r="H42" s="158"/>
      <c r="I42" s="158"/>
      <c r="J42" s="413"/>
      <c r="K42" s="148">
        <v>59671200</v>
      </c>
      <c r="L42" s="181" t="s">
        <v>119</v>
      </c>
      <c r="M42" s="159"/>
      <c r="N42" s="159"/>
      <c r="O42" s="159"/>
      <c r="P42" s="157"/>
      <c r="Q42" s="157"/>
      <c r="R42" s="161"/>
      <c r="S42" s="24"/>
      <c r="T42" s="24"/>
      <c r="U42" s="25">
        <f t="shared" si="21"/>
        <v>0</v>
      </c>
      <c r="V42" s="24"/>
      <c r="W42" s="24"/>
      <c r="X42" s="24"/>
      <c r="Y42" s="25">
        <f t="shared" si="22"/>
        <v>0</v>
      </c>
      <c r="Z42" s="24"/>
      <c r="AA42" s="24"/>
      <c r="AB42" s="24"/>
      <c r="AC42" s="25">
        <f t="shared" si="23"/>
        <v>0</v>
      </c>
      <c r="AD42" s="24"/>
      <c r="AE42" s="24"/>
      <c r="AF42" s="148">
        <v>59671200</v>
      </c>
      <c r="AG42" s="25">
        <f t="shared" si="17"/>
        <v>59671200</v>
      </c>
      <c r="AH42" s="25">
        <f t="shared" si="18"/>
        <v>59671200</v>
      </c>
      <c r="AI42" s="26">
        <f t="shared" si="19"/>
        <v>0.1020962940149882</v>
      </c>
      <c r="AJ42" s="27">
        <f t="shared" si="20"/>
        <v>3.588545319463116E-3</v>
      </c>
    </row>
    <row r="43" spans="1:36" ht="24.75" customHeight="1" outlineLevel="1" x14ac:dyDescent="0.25">
      <c r="A43" s="156">
        <v>15</v>
      </c>
      <c r="B43" s="156"/>
      <c r="C43" s="165" t="s">
        <v>170</v>
      </c>
      <c r="D43" s="182">
        <v>45565</v>
      </c>
      <c r="E43" s="172" t="s">
        <v>171</v>
      </c>
      <c r="F43" s="172" t="s">
        <v>117</v>
      </c>
      <c r="G43" s="165" t="s">
        <v>118</v>
      </c>
      <c r="H43" s="158"/>
      <c r="I43" s="158"/>
      <c r="J43" s="413"/>
      <c r="K43" s="148">
        <v>33787200</v>
      </c>
      <c r="L43" s="181" t="s">
        <v>119</v>
      </c>
      <c r="M43" s="159"/>
      <c r="N43" s="159"/>
      <c r="O43" s="159"/>
      <c r="P43" s="157"/>
      <c r="Q43" s="157"/>
      <c r="R43" s="161"/>
      <c r="S43" s="24"/>
      <c r="T43" s="24"/>
      <c r="U43" s="25">
        <f t="shared" si="21"/>
        <v>0</v>
      </c>
      <c r="V43" s="24"/>
      <c r="W43" s="24"/>
      <c r="X43" s="24"/>
      <c r="Y43" s="25">
        <f t="shared" si="22"/>
        <v>0</v>
      </c>
      <c r="Z43" s="24"/>
      <c r="AA43" s="24"/>
      <c r="AB43" s="24"/>
      <c r="AC43" s="25">
        <f t="shared" si="23"/>
        <v>0</v>
      </c>
      <c r="AD43" s="24"/>
      <c r="AE43" s="24"/>
      <c r="AF43" s="148">
        <v>33787200</v>
      </c>
      <c r="AG43" s="25">
        <f t="shared" si="17"/>
        <v>33787200</v>
      </c>
      <c r="AH43" s="25">
        <f t="shared" si="18"/>
        <v>33787200</v>
      </c>
      <c r="AI43" s="26">
        <f t="shared" si="19"/>
        <v>5.7809259829586283E-2</v>
      </c>
      <c r="AJ43" s="27">
        <f t="shared" si="20"/>
        <v>2.0319165429514437E-3</v>
      </c>
    </row>
    <row r="44" spans="1:36" s="37" customFormat="1" ht="12.75" customHeight="1" x14ac:dyDescent="0.25">
      <c r="A44" s="404" t="s">
        <v>53</v>
      </c>
      <c r="B44" s="377"/>
      <c r="C44" s="377"/>
      <c r="D44" s="377"/>
      <c r="E44" s="377"/>
      <c r="F44" s="377"/>
      <c r="G44" s="377"/>
      <c r="H44" s="377"/>
      <c r="I44" s="405"/>
      <c r="J44" s="162">
        <f>+J28</f>
        <v>584460000</v>
      </c>
      <c r="K44" s="162">
        <f>SUM(K29:K43)</f>
        <v>584460000</v>
      </c>
      <c r="L44" s="146"/>
      <c r="M44" s="162">
        <f>SUM(M29:M30)</f>
        <v>0</v>
      </c>
      <c r="N44" s="162">
        <f>SUM(N29:N30)</f>
        <v>0</v>
      </c>
      <c r="O44" s="162">
        <f>SUM(O29:O30)</f>
        <v>0</v>
      </c>
      <c r="P44" s="163"/>
      <c r="Q44" s="164"/>
      <c r="R44" s="33">
        <f t="shared" ref="R44:AE44" si="24">SUM(R29:R30)</f>
        <v>0</v>
      </c>
      <c r="S44" s="33">
        <f t="shared" si="24"/>
        <v>0</v>
      </c>
      <c r="T44" s="33">
        <f>SUM(T29:T30)</f>
        <v>0</v>
      </c>
      <c r="U44" s="33">
        <f>SUM(U29:U43)</f>
        <v>0</v>
      </c>
      <c r="V44" s="33">
        <f t="shared" si="24"/>
        <v>0</v>
      </c>
      <c r="W44" s="33">
        <f t="shared" si="24"/>
        <v>0</v>
      </c>
      <c r="X44" s="33">
        <f t="shared" si="24"/>
        <v>0</v>
      </c>
      <c r="Y44" s="33">
        <f>SUM(Y29:Y43)</f>
        <v>0</v>
      </c>
      <c r="Z44" s="33">
        <f t="shared" si="24"/>
        <v>0</v>
      </c>
      <c r="AA44" s="33">
        <f t="shared" si="24"/>
        <v>0</v>
      </c>
      <c r="AB44" s="33">
        <f t="shared" si="24"/>
        <v>0</v>
      </c>
      <c r="AC44" s="33">
        <f>SUM(AC29:AC43)</f>
        <v>0</v>
      </c>
      <c r="AD44" s="33">
        <f t="shared" si="24"/>
        <v>0</v>
      </c>
      <c r="AE44" s="33">
        <f t="shared" si="24"/>
        <v>0</v>
      </c>
      <c r="AF44" s="33">
        <f>SUM(AF29:AF43)</f>
        <v>584460000</v>
      </c>
      <c r="AG44" s="33">
        <f>SUM(AG29:AG43)</f>
        <v>584460000</v>
      </c>
      <c r="AH44" s="33">
        <f>SUM(AH29:AH43)</f>
        <v>584460000</v>
      </c>
      <c r="AI44" s="36">
        <f>IF(ISERROR(AH44/J44),0,AH44/J44)</f>
        <v>1</v>
      </c>
      <c r="AJ44" s="36">
        <f>IF(ISERROR(AH44/$AH$354),0,AH44/$AH$354)</f>
        <v>3.5148634473806672E-2</v>
      </c>
    </row>
    <row r="45" spans="1:36" ht="12.75" customHeight="1" x14ac:dyDescent="0.25">
      <c r="A45" s="383" t="s">
        <v>54</v>
      </c>
      <c r="B45" s="384"/>
      <c r="C45" s="384"/>
      <c r="D45" s="384"/>
      <c r="E45" s="385"/>
      <c r="F45" s="9"/>
      <c r="G45" s="10"/>
      <c r="H45" s="11"/>
      <c r="I45" s="11"/>
      <c r="J45" s="381">
        <v>1513796000</v>
      </c>
      <c r="K45" s="13"/>
      <c r="L45" s="14"/>
      <c r="M45" s="15"/>
      <c r="N45" s="15"/>
      <c r="O45" s="15"/>
      <c r="P45" s="10"/>
      <c r="Q45" s="16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7"/>
      <c r="AJ45" s="17"/>
    </row>
    <row r="46" spans="1:36" ht="24.75" customHeight="1" outlineLevel="1" x14ac:dyDescent="0.25">
      <c r="A46" s="18">
        <v>1</v>
      </c>
      <c r="B46" s="19"/>
      <c r="C46" s="46" t="s">
        <v>172</v>
      </c>
      <c r="D46" s="55">
        <v>45635</v>
      </c>
      <c r="E46" s="197" t="s">
        <v>173</v>
      </c>
      <c r="F46" s="198" t="s">
        <v>117</v>
      </c>
      <c r="G46" s="199" t="s">
        <v>118</v>
      </c>
      <c r="H46" s="44"/>
      <c r="I46" s="44"/>
      <c r="J46" s="395"/>
      <c r="K46" s="200">
        <v>27250000</v>
      </c>
      <c r="L46" s="181" t="s">
        <v>119</v>
      </c>
      <c r="M46" s="47"/>
      <c r="N46" s="48"/>
      <c r="O46" s="47"/>
      <c r="P46" s="49"/>
      <c r="Q46" s="49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>
        <v>0</v>
      </c>
      <c r="AF46" s="200">
        <v>27250000</v>
      </c>
      <c r="AG46" s="25">
        <f>SUM(AD46:AF46)</f>
        <v>27250000</v>
      </c>
      <c r="AH46" s="25">
        <f>SUM(U46,Y46,AC46,AG46)</f>
        <v>27250000</v>
      </c>
      <c r="AI46" s="26">
        <f>IF(ISERROR(AH46/$J$45),0,AH46/$J$45)</f>
        <v>1.8001104508137161E-2</v>
      </c>
      <c r="AJ46" s="27">
        <f>IF(ISERROR(AH46/$AH$354),"-",AH46/$AH$354)</f>
        <v>1.6387781702960542E-3</v>
      </c>
    </row>
    <row r="47" spans="1:36" ht="24.75" customHeight="1" outlineLevel="1" x14ac:dyDescent="0.25">
      <c r="A47" s="18">
        <v>2</v>
      </c>
      <c r="B47" s="19"/>
      <c r="C47" s="46" t="s">
        <v>174</v>
      </c>
      <c r="D47" s="55">
        <v>45589</v>
      </c>
      <c r="E47" s="197" t="s">
        <v>175</v>
      </c>
      <c r="F47" s="198" t="s">
        <v>117</v>
      </c>
      <c r="G47" s="199" t="s">
        <v>118</v>
      </c>
      <c r="H47" s="44"/>
      <c r="I47" s="44"/>
      <c r="J47" s="395"/>
      <c r="K47" s="200">
        <v>34200000</v>
      </c>
      <c r="L47" s="181" t="s">
        <v>119</v>
      </c>
      <c r="M47" s="47"/>
      <c r="N47" s="48"/>
      <c r="O47" s="47"/>
      <c r="P47" s="49"/>
      <c r="Q47" s="49"/>
      <c r="R47" s="24"/>
      <c r="S47" s="24"/>
      <c r="T47" s="24"/>
      <c r="U47" s="25">
        <f t="shared" ref="U47:U81" si="25">SUM(R47:T47)</f>
        <v>0</v>
      </c>
      <c r="V47" s="24"/>
      <c r="W47" s="24"/>
      <c r="X47" s="24"/>
      <c r="Y47" s="25">
        <f t="shared" ref="Y47:Y81" si="26">SUM(V47:X47)</f>
        <v>0</v>
      </c>
      <c r="Z47" s="24"/>
      <c r="AA47" s="24"/>
      <c r="AB47" s="24"/>
      <c r="AC47" s="25">
        <f t="shared" ref="AC47:AC81" si="27">SUM(Z47:AB47)</f>
        <v>0</v>
      </c>
      <c r="AD47" s="24"/>
      <c r="AE47" s="24"/>
      <c r="AF47" s="200">
        <v>34200000</v>
      </c>
      <c r="AG47" s="25">
        <f t="shared" ref="AG47:AG81" si="28">SUM(AD47:AF47)</f>
        <v>34200000</v>
      </c>
      <c r="AH47" s="25">
        <f t="shared" ref="AH47:AH81" si="29">SUM(U47,Y47,AC47,AG47)</f>
        <v>34200000</v>
      </c>
      <c r="AI47" s="26">
        <f t="shared" ref="AI47:AI81" si="30">IF(ISERROR(AH47/$J$45),0,AH47/$J$45)</f>
        <v>2.2592211896451039E-2</v>
      </c>
      <c r="AJ47" s="27">
        <f t="shared" ref="AJ47:AJ81" si="31">IF(ISERROR(AH47/$AH$354),"-",AH47/$AH$354)</f>
        <v>2.0567417770321118E-3</v>
      </c>
    </row>
    <row r="48" spans="1:36" ht="24.75" customHeight="1" outlineLevel="1" x14ac:dyDescent="0.25">
      <c r="A48" s="18">
        <v>3</v>
      </c>
      <c r="B48" s="19"/>
      <c r="C48" s="46" t="s">
        <v>176</v>
      </c>
      <c r="D48" s="55">
        <v>45589</v>
      </c>
      <c r="E48" s="197" t="s">
        <v>177</v>
      </c>
      <c r="F48" s="198" t="s">
        <v>117</v>
      </c>
      <c r="G48" s="199" t="s">
        <v>118</v>
      </c>
      <c r="H48" s="44"/>
      <c r="I48" s="44"/>
      <c r="J48" s="395"/>
      <c r="K48" s="200">
        <v>32400000</v>
      </c>
      <c r="L48" s="181" t="s">
        <v>119</v>
      </c>
      <c r="M48" s="47"/>
      <c r="N48" s="48"/>
      <c r="O48" s="47"/>
      <c r="P48" s="49"/>
      <c r="Q48" s="49"/>
      <c r="R48" s="24"/>
      <c r="S48" s="24"/>
      <c r="T48" s="24"/>
      <c r="U48" s="25">
        <f t="shared" si="25"/>
        <v>0</v>
      </c>
      <c r="V48" s="24"/>
      <c r="W48" s="24"/>
      <c r="X48" s="24"/>
      <c r="Y48" s="25">
        <f t="shared" si="26"/>
        <v>0</v>
      </c>
      <c r="Z48" s="24"/>
      <c r="AA48" s="24"/>
      <c r="AB48" s="24"/>
      <c r="AC48" s="25">
        <f t="shared" si="27"/>
        <v>0</v>
      </c>
      <c r="AD48" s="24"/>
      <c r="AE48" s="24"/>
      <c r="AF48" s="200">
        <v>32400000</v>
      </c>
      <c r="AG48" s="25">
        <f t="shared" si="28"/>
        <v>32400000</v>
      </c>
      <c r="AH48" s="25">
        <f t="shared" si="29"/>
        <v>32400000</v>
      </c>
      <c r="AI48" s="26">
        <f t="shared" si="30"/>
        <v>2.14031481124273E-2</v>
      </c>
      <c r="AJ48" s="27">
        <f t="shared" si="31"/>
        <v>1.9484922098198956E-3</v>
      </c>
    </row>
    <row r="49" spans="1:36" ht="24.75" customHeight="1" outlineLevel="1" x14ac:dyDescent="0.25">
      <c r="A49" s="18">
        <v>4</v>
      </c>
      <c r="B49" s="19"/>
      <c r="C49" s="46" t="s">
        <v>178</v>
      </c>
      <c r="D49" s="55">
        <v>45618</v>
      </c>
      <c r="E49" s="197" t="s">
        <v>179</v>
      </c>
      <c r="F49" s="198" t="s">
        <v>117</v>
      </c>
      <c r="G49" s="199" t="s">
        <v>118</v>
      </c>
      <c r="H49" s="44"/>
      <c r="I49" s="44"/>
      <c r="J49" s="395"/>
      <c r="K49" s="200">
        <v>52500000</v>
      </c>
      <c r="L49" s="181" t="s">
        <v>119</v>
      </c>
      <c r="M49" s="47"/>
      <c r="N49" s="48"/>
      <c r="O49" s="47"/>
      <c r="P49" s="49"/>
      <c r="Q49" s="49"/>
      <c r="R49" s="24"/>
      <c r="S49" s="24"/>
      <c r="T49" s="24"/>
      <c r="U49" s="25">
        <f t="shared" si="25"/>
        <v>0</v>
      </c>
      <c r="V49" s="24"/>
      <c r="W49" s="24"/>
      <c r="X49" s="24"/>
      <c r="Y49" s="25">
        <f t="shared" si="26"/>
        <v>0</v>
      </c>
      <c r="Z49" s="24"/>
      <c r="AA49" s="24"/>
      <c r="AB49" s="24"/>
      <c r="AC49" s="25">
        <f t="shared" si="27"/>
        <v>0</v>
      </c>
      <c r="AD49" s="24"/>
      <c r="AE49" s="24"/>
      <c r="AF49" s="200">
        <v>52500000</v>
      </c>
      <c r="AG49" s="25">
        <f t="shared" si="28"/>
        <v>52500000</v>
      </c>
      <c r="AH49" s="25">
        <f t="shared" si="29"/>
        <v>52500000</v>
      </c>
      <c r="AI49" s="26">
        <f t="shared" si="30"/>
        <v>3.4681027034025723E-2</v>
      </c>
      <c r="AJ49" s="27">
        <f t="shared" si="31"/>
        <v>3.1572790436896455E-3</v>
      </c>
    </row>
    <row r="50" spans="1:36" ht="24.75" customHeight="1" outlineLevel="1" x14ac:dyDescent="0.25">
      <c r="A50" s="18">
        <v>5</v>
      </c>
      <c r="B50" s="19"/>
      <c r="C50" s="46" t="s">
        <v>180</v>
      </c>
      <c r="D50" s="55">
        <v>45639</v>
      </c>
      <c r="E50" s="197" t="s">
        <v>181</v>
      </c>
      <c r="F50" s="198" t="s">
        <v>117</v>
      </c>
      <c r="G50" s="199" t="s">
        <v>118</v>
      </c>
      <c r="H50" s="44"/>
      <c r="I50" s="44"/>
      <c r="J50" s="395"/>
      <c r="K50" s="200">
        <v>32400000</v>
      </c>
      <c r="L50" s="181" t="s">
        <v>119</v>
      </c>
      <c r="M50" s="47"/>
      <c r="N50" s="48"/>
      <c r="O50" s="47"/>
      <c r="P50" s="49"/>
      <c r="Q50" s="49"/>
      <c r="R50" s="24"/>
      <c r="S50" s="24"/>
      <c r="T50" s="24"/>
      <c r="U50" s="25">
        <f t="shared" si="25"/>
        <v>0</v>
      </c>
      <c r="V50" s="24"/>
      <c r="W50" s="24"/>
      <c r="X50" s="24"/>
      <c r="Y50" s="25">
        <f t="shared" si="26"/>
        <v>0</v>
      </c>
      <c r="Z50" s="24"/>
      <c r="AA50" s="24"/>
      <c r="AB50" s="24"/>
      <c r="AC50" s="25">
        <f t="shared" si="27"/>
        <v>0</v>
      </c>
      <c r="AD50" s="24"/>
      <c r="AE50" s="24"/>
      <c r="AF50" s="200">
        <v>32400000</v>
      </c>
      <c r="AG50" s="25">
        <f t="shared" si="28"/>
        <v>32400000</v>
      </c>
      <c r="AH50" s="25">
        <f t="shared" si="29"/>
        <v>32400000</v>
      </c>
      <c r="AI50" s="26">
        <f t="shared" si="30"/>
        <v>2.14031481124273E-2</v>
      </c>
      <c r="AJ50" s="27">
        <f t="shared" si="31"/>
        <v>1.9484922098198956E-3</v>
      </c>
    </row>
    <row r="51" spans="1:36" ht="24.75" customHeight="1" outlineLevel="1" x14ac:dyDescent="0.25">
      <c r="A51" s="18">
        <v>6</v>
      </c>
      <c r="B51" s="19"/>
      <c r="C51" s="46" t="s">
        <v>182</v>
      </c>
      <c r="D51" s="55">
        <v>45642</v>
      </c>
      <c r="E51" s="197" t="s">
        <v>183</v>
      </c>
      <c r="F51" s="198" t="s">
        <v>117</v>
      </c>
      <c r="G51" s="199" t="s">
        <v>118</v>
      </c>
      <c r="H51" s="44"/>
      <c r="I51" s="44"/>
      <c r="J51" s="395"/>
      <c r="K51" s="200">
        <v>42800000</v>
      </c>
      <c r="L51" s="181" t="s">
        <v>119</v>
      </c>
      <c r="M51" s="47"/>
      <c r="N51" s="48"/>
      <c r="O51" s="47"/>
      <c r="P51" s="49"/>
      <c r="Q51" s="49"/>
      <c r="R51" s="24"/>
      <c r="S51" s="24"/>
      <c r="T51" s="24"/>
      <c r="U51" s="25">
        <f t="shared" si="25"/>
        <v>0</v>
      </c>
      <c r="V51" s="24"/>
      <c r="W51" s="24"/>
      <c r="X51" s="24"/>
      <c r="Y51" s="25">
        <f t="shared" si="26"/>
        <v>0</v>
      </c>
      <c r="Z51" s="24"/>
      <c r="AA51" s="24"/>
      <c r="AB51" s="24"/>
      <c r="AC51" s="25">
        <f t="shared" si="27"/>
        <v>0</v>
      </c>
      <c r="AD51" s="24"/>
      <c r="AE51" s="24"/>
      <c r="AF51" s="200">
        <v>42800000</v>
      </c>
      <c r="AG51" s="25">
        <f t="shared" si="28"/>
        <v>42800000</v>
      </c>
      <c r="AH51" s="25">
        <f t="shared" si="29"/>
        <v>42800000</v>
      </c>
      <c r="AI51" s="26">
        <f t="shared" si="30"/>
        <v>2.8273294420120016E-2</v>
      </c>
      <c r="AJ51" s="27">
        <f t="shared" si="31"/>
        <v>2.5739341537127014E-3</v>
      </c>
    </row>
    <row r="52" spans="1:36" ht="24.75" customHeight="1" outlineLevel="1" x14ac:dyDescent="0.25">
      <c r="A52" s="18">
        <v>7</v>
      </c>
      <c r="B52" s="19"/>
      <c r="C52" s="46" t="s">
        <v>184</v>
      </c>
      <c r="D52" s="55">
        <v>45623</v>
      </c>
      <c r="E52" s="197" t="s">
        <v>185</v>
      </c>
      <c r="F52" s="198" t="s">
        <v>117</v>
      </c>
      <c r="G52" s="199" t="s">
        <v>118</v>
      </c>
      <c r="H52" s="44"/>
      <c r="I52" s="44"/>
      <c r="J52" s="395"/>
      <c r="K52" s="200">
        <v>124886000</v>
      </c>
      <c r="L52" s="181" t="s">
        <v>119</v>
      </c>
      <c r="M52" s="47"/>
      <c r="N52" s="48"/>
      <c r="O52" s="47"/>
      <c r="P52" s="49"/>
      <c r="Q52" s="49"/>
      <c r="R52" s="24"/>
      <c r="S52" s="24"/>
      <c r="T52" s="24"/>
      <c r="U52" s="25">
        <f t="shared" si="25"/>
        <v>0</v>
      </c>
      <c r="V52" s="24"/>
      <c r="W52" s="24"/>
      <c r="X52" s="24"/>
      <c r="Y52" s="25">
        <f t="shared" si="26"/>
        <v>0</v>
      </c>
      <c r="Z52" s="24"/>
      <c r="AA52" s="24"/>
      <c r="AB52" s="24"/>
      <c r="AC52" s="25">
        <f t="shared" si="27"/>
        <v>0</v>
      </c>
      <c r="AD52" s="24"/>
      <c r="AE52" s="24"/>
      <c r="AF52" s="200">
        <v>124886000</v>
      </c>
      <c r="AG52" s="25">
        <f t="shared" si="28"/>
        <v>124886000</v>
      </c>
      <c r="AH52" s="25">
        <f t="shared" si="29"/>
        <v>124886000</v>
      </c>
      <c r="AI52" s="26">
        <f t="shared" si="30"/>
        <v>8.2498566517549263E-2</v>
      </c>
      <c r="AJ52" s="27">
        <f t="shared" si="31"/>
        <v>7.5104752504804775E-3</v>
      </c>
    </row>
    <row r="53" spans="1:36" ht="24.75" customHeight="1" outlineLevel="1" x14ac:dyDescent="0.25">
      <c r="A53" s="18">
        <v>8</v>
      </c>
      <c r="B53" s="19"/>
      <c r="C53" s="46" t="s">
        <v>186</v>
      </c>
      <c r="D53" s="55">
        <v>45638</v>
      </c>
      <c r="E53" s="197" t="s">
        <v>187</v>
      </c>
      <c r="F53" s="198" t="s">
        <v>117</v>
      </c>
      <c r="G53" s="199" t="s">
        <v>118</v>
      </c>
      <c r="H53" s="44"/>
      <c r="I53" s="44"/>
      <c r="J53" s="395"/>
      <c r="K53" s="200">
        <v>27250000</v>
      </c>
      <c r="L53" s="181" t="s">
        <v>119</v>
      </c>
      <c r="M53" s="47"/>
      <c r="N53" s="48"/>
      <c r="O53" s="47"/>
      <c r="P53" s="49"/>
      <c r="Q53" s="49"/>
      <c r="R53" s="24"/>
      <c r="S53" s="24"/>
      <c r="T53" s="24"/>
      <c r="U53" s="25">
        <f t="shared" si="25"/>
        <v>0</v>
      </c>
      <c r="V53" s="24"/>
      <c r="W53" s="24"/>
      <c r="X53" s="24"/>
      <c r="Y53" s="25">
        <f t="shared" si="26"/>
        <v>0</v>
      </c>
      <c r="Z53" s="24"/>
      <c r="AA53" s="24"/>
      <c r="AB53" s="24"/>
      <c r="AC53" s="25">
        <f t="shared" si="27"/>
        <v>0</v>
      </c>
      <c r="AD53" s="24"/>
      <c r="AE53" s="24"/>
      <c r="AF53" s="200">
        <v>27250000</v>
      </c>
      <c r="AG53" s="25">
        <f t="shared" si="28"/>
        <v>27250000</v>
      </c>
      <c r="AH53" s="25">
        <f t="shared" si="29"/>
        <v>27250000</v>
      </c>
      <c r="AI53" s="26">
        <f t="shared" si="30"/>
        <v>1.8001104508137161E-2</v>
      </c>
      <c r="AJ53" s="27">
        <f t="shared" si="31"/>
        <v>1.6387781702960542E-3</v>
      </c>
    </row>
    <row r="54" spans="1:36" ht="24.75" customHeight="1" outlineLevel="1" x14ac:dyDescent="0.25">
      <c r="A54" s="18">
        <v>9</v>
      </c>
      <c r="B54" s="19"/>
      <c r="C54" s="46" t="s">
        <v>188</v>
      </c>
      <c r="D54" s="55">
        <v>45610</v>
      </c>
      <c r="E54" s="197" t="s">
        <v>189</v>
      </c>
      <c r="F54" s="198" t="s">
        <v>117</v>
      </c>
      <c r="G54" s="199" t="s">
        <v>118</v>
      </c>
      <c r="H54" s="44"/>
      <c r="I54" s="44"/>
      <c r="J54" s="395"/>
      <c r="K54" s="200">
        <v>32400000</v>
      </c>
      <c r="L54" s="181" t="s">
        <v>119</v>
      </c>
      <c r="M54" s="47"/>
      <c r="N54" s="48"/>
      <c r="O54" s="47"/>
      <c r="P54" s="49"/>
      <c r="Q54" s="49"/>
      <c r="R54" s="24"/>
      <c r="S54" s="24"/>
      <c r="T54" s="24"/>
      <c r="U54" s="25">
        <f t="shared" si="25"/>
        <v>0</v>
      </c>
      <c r="V54" s="24"/>
      <c r="W54" s="24"/>
      <c r="X54" s="24"/>
      <c r="Y54" s="25">
        <f t="shared" si="26"/>
        <v>0</v>
      </c>
      <c r="Z54" s="24"/>
      <c r="AA54" s="24"/>
      <c r="AB54" s="24"/>
      <c r="AC54" s="25">
        <f t="shared" si="27"/>
        <v>0</v>
      </c>
      <c r="AD54" s="24"/>
      <c r="AE54" s="24"/>
      <c r="AF54" s="200">
        <v>32400000</v>
      </c>
      <c r="AG54" s="25">
        <f t="shared" si="28"/>
        <v>32400000</v>
      </c>
      <c r="AH54" s="25">
        <f t="shared" si="29"/>
        <v>32400000</v>
      </c>
      <c r="AI54" s="26">
        <f t="shared" si="30"/>
        <v>2.14031481124273E-2</v>
      </c>
      <c r="AJ54" s="27">
        <f t="shared" si="31"/>
        <v>1.9484922098198956E-3</v>
      </c>
    </row>
    <row r="55" spans="1:36" ht="24.75" customHeight="1" outlineLevel="1" x14ac:dyDescent="0.25">
      <c r="A55" s="18">
        <v>10</v>
      </c>
      <c r="B55" s="19"/>
      <c r="C55" s="46" t="s">
        <v>190</v>
      </c>
      <c r="D55" s="55">
        <v>45632</v>
      </c>
      <c r="E55" s="197" t="s">
        <v>191</v>
      </c>
      <c r="F55" s="198" t="s">
        <v>117</v>
      </c>
      <c r="G55" s="199" t="s">
        <v>118</v>
      </c>
      <c r="H55" s="44"/>
      <c r="I55" s="44"/>
      <c r="J55" s="395"/>
      <c r="K55" s="200">
        <v>32400000</v>
      </c>
      <c r="L55" s="181" t="s">
        <v>119</v>
      </c>
      <c r="M55" s="47"/>
      <c r="N55" s="48"/>
      <c r="O55" s="47"/>
      <c r="P55" s="49"/>
      <c r="Q55" s="49"/>
      <c r="R55" s="24"/>
      <c r="S55" s="24"/>
      <c r="T55" s="24"/>
      <c r="U55" s="25">
        <f t="shared" si="25"/>
        <v>0</v>
      </c>
      <c r="V55" s="24"/>
      <c r="W55" s="24"/>
      <c r="X55" s="24"/>
      <c r="Y55" s="25">
        <f t="shared" si="26"/>
        <v>0</v>
      </c>
      <c r="Z55" s="24"/>
      <c r="AA55" s="24"/>
      <c r="AB55" s="24"/>
      <c r="AC55" s="25">
        <f t="shared" si="27"/>
        <v>0</v>
      </c>
      <c r="AD55" s="24"/>
      <c r="AE55" s="24"/>
      <c r="AF55" s="200">
        <v>32400000</v>
      </c>
      <c r="AG55" s="25">
        <f t="shared" si="28"/>
        <v>32400000</v>
      </c>
      <c r="AH55" s="25">
        <f t="shared" si="29"/>
        <v>32400000</v>
      </c>
      <c r="AI55" s="26">
        <f t="shared" si="30"/>
        <v>2.14031481124273E-2</v>
      </c>
      <c r="AJ55" s="27">
        <f t="shared" si="31"/>
        <v>1.9484922098198956E-3</v>
      </c>
    </row>
    <row r="56" spans="1:36" ht="24.75" customHeight="1" outlineLevel="1" x14ac:dyDescent="0.25">
      <c r="A56" s="18">
        <v>11</v>
      </c>
      <c r="B56" s="19"/>
      <c r="C56" s="46" t="s">
        <v>192</v>
      </c>
      <c r="D56" s="55">
        <v>45623</v>
      </c>
      <c r="E56" s="197" t="s">
        <v>193</v>
      </c>
      <c r="F56" s="198" t="s">
        <v>117</v>
      </c>
      <c r="G56" s="199" t="s">
        <v>118</v>
      </c>
      <c r="H56" s="44"/>
      <c r="I56" s="44"/>
      <c r="J56" s="395"/>
      <c r="K56" s="200">
        <v>32400000</v>
      </c>
      <c r="L56" s="181" t="s">
        <v>119</v>
      </c>
      <c r="M56" s="47"/>
      <c r="N56" s="48"/>
      <c r="O56" s="47"/>
      <c r="P56" s="49"/>
      <c r="Q56" s="49"/>
      <c r="R56" s="24"/>
      <c r="S56" s="24"/>
      <c r="T56" s="24"/>
      <c r="U56" s="25">
        <f t="shared" si="25"/>
        <v>0</v>
      </c>
      <c r="V56" s="24"/>
      <c r="W56" s="24"/>
      <c r="X56" s="24"/>
      <c r="Y56" s="25">
        <f t="shared" si="26"/>
        <v>0</v>
      </c>
      <c r="Z56" s="24"/>
      <c r="AA56" s="24"/>
      <c r="AB56" s="24"/>
      <c r="AC56" s="25">
        <f t="shared" si="27"/>
        <v>0</v>
      </c>
      <c r="AD56" s="24"/>
      <c r="AE56" s="24"/>
      <c r="AF56" s="200">
        <v>32400000</v>
      </c>
      <c r="AG56" s="25">
        <f t="shared" si="28"/>
        <v>32400000</v>
      </c>
      <c r="AH56" s="25">
        <f t="shared" si="29"/>
        <v>32400000</v>
      </c>
      <c r="AI56" s="26">
        <f t="shared" si="30"/>
        <v>2.14031481124273E-2</v>
      </c>
      <c r="AJ56" s="27">
        <f t="shared" si="31"/>
        <v>1.9484922098198956E-3</v>
      </c>
    </row>
    <row r="57" spans="1:36" ht="24.75" customHeight="1" outlineLevel="1" x14ac:dyDescent="0.25">
      <c r="A57" s="18">
        <v>12</v>
      </c>
      <c r="B57" s="19"/>
      <c r="C57" s="46" t="s">
        <v>194</v>
      </c>
      <c r="D57" s="55">
        <v>45618</v>
      </c>
      <c r="E57" s="197" t="s">
        <v>195</v>
      </c>
      <c r="F57" s="198" t="s">
        <v>117</v>
      </c>
      <c r="G57" s="199" t="s">
        <v>118</v>
      </c>
      <c r="H57" s="44"/>
      <c r="I57" s="44"/>
      <c r="J57" s="395"/>
      <c r="K57" s="200">
        <v>32400000</v>
      </c>
      <c r="L57" s="181" t="s">
        <v>119</v>
      </c>
      <c r="M57" s="47"/>
      <c r="N57" s="48"/>
      <c r="O57" s="47"/>
      <c r="P57" s="49"/>
      <c r="Q57" s="49"/>
      <c r="R57" s="24"/>
      <c r="S57" s="24"/>
      <c r="T57" s="24"/>
      <c r="U57" s="25">
        <f t="shared" si="25"/>
        <v>0</v>
      </c>
      <c r="V57" s="24"/>
      <c r="W57" s="24"/>
      <c r="X57" s="24"/>
      <c r="Y57" s="25">
        <f t="shared" si="26"/>
        <v>0</v>
      </c>
      <c r="Z57" s="24"/>
      <c r="AA57" s="24"/>
      <c r="AB57" s="24"/>
      <c r="AC57" s="25">
        <f t="shared" si="27"/>
        <v>0</v>
      </c>
      <c r="AD57" s="24"/>
      <c r="AE57" s="24"/>
      <c r="AF57" s="200">
        <v>32400000</v>
      </c>
      <c r="AG57" s="25">
        <f t="shared" si="28"/>
        <v>32400000</v>
      </c>
      <c r="AH57" s="25">
        <f t="shared" si="29"/>
        <v>32400000</v>
      </c>
      <c r="AI57" s="26">
        <f t="shared" si="30"/>
        <v>2.14031481124273E-2</v>
      </c>
      <c r="AJ57" s="27">
        <f t="shared" si="31"/>
        <v>1.9484922098198956E-3</v>
      </c>
    </row>
    <row r="58" spans="1:36" ht="24.75" customHeight="1" outlineLevel="1" x14ac:dyDescent="0.25">
      <c r="A58" s="18">
        <v>13</v>
      </c>
      <c r="B58" s="19"/>
      <c r="C58" s="46" t="s">
        <v>196</v>
      </c>
      <c r="D58" s="55">
        <v>45642</v>
      </c>
      <c r="E58" s="197" t="s">
        <v>197</v>
      </c>
      <c r="F58" s="198" t="s">
        <v>117</v>
      </c>
      <c r="G58" s="199" t="s">
        <v>118</v>
      </c>
      <c r="H58" s="44"/>
      <c r="I58" s="44"/>
      <c r="J58" s="395"/>
      <c r="K58" s="200">
        <v>37625000</v>
      </c>
      <c r="L58" s="181" t="s">
        <v>119</v>
      </c>
      <c r="M58" s="47"/>
      <c r="N58" s="48"/>
      <c r="O58" s="47"/>
      <c r="P58" s="49"/>
      <c r="Q58" s="49"/>
      <c r="R58" s="24"/>
      <c r="S58" s="24"/>
      <c r="T58" s="24"/>
      <c r="U58" s="25">
        <f t="shared" si="25"/>
        <v>0</v>
      </c>
      <c r="V58" s="24"/>
      <c r="W58" s="24"/>
      <c r="X58" s="24"/>
      <c r="Y58" s="25">
        <f t="shared" si="26"/>
        <v>0</v>
      </c>
      <c r="Z58" s="24"/>
      <c r="AA58" s="24"/>
      <c r="AB58" s="24"/>
      <c r="AC58" s="25">
        <f t="shared" si="27"/>
        <v>0</v>
      </c>
      <c r="AD58" s="24"/>
      <c r="AE58" s="24"/>
      <c r="AF58" s="200">
        <v>37625000</v>
      </c>
      <c r="AG58" s="25">
        <f t="shared" si="28"/>
        <v>37625000</v>
      </c>
      <c r="AH58" s="25">
        <f t="shared" si="29"/>
        <v>37625000</v>
      </c>
      <c r="AI58" s="26">
        <f t="shared" si="30"/>
        <v>2.4854736041051765E-2</v>
      </c>
      <c r="AJ58" s="27">
        <f t="shared" si="31"/>
        <v>2.2627166479775793E-3</v>
      </c>
    </row>
    <row r="59" spans="1:36" ht="24.75" customHeight="1" outlineLevel="1" x14ac:dyDescent="0.25">
      <c r="A59" s="18">
        <v>14</v>
      </c>
      <c r="B59" s="19"/>
      <c r="C59" s="46" t="s">
        <v>198</v>
      </c>
      <c r="D59" s="55">
        <v>45623</v>
      </c>
      <c r="E59" s="197" t="s">
        <v>199</v>
      </c>
      <c r="F59" s="198" t="s">
        <v>117</v>
      </c>
      <c r="G59" s="199" t="s">
        <v>118</v>
      </c>
      <c r="H59" s="44"/>
      <c r="I59" s="44"/>
      <c r="J59" s="395"/>
      <c r="K59" s="200">
        <v>32400000</v>
      </c>
      <c r="L59" s="181" t="s">
        <v>119</v>
      </c>
      <c r="M59" s="47"/>
      <c r="N59" s="48"/>
      <c r="O59" s="47"/>
      <c r="P59" s="49"/>
      <c r="Q59" s="49"/>
      <c r="R59" s="24"/>
      <c r="S59" s="24"/>
      <c r="T59" s="24"/>
      <c r="U59" s="25">
        <f t="shared" si="25"/>
        <v>0</v>
      </c>
      <c r="V59" s="24"/>
      <c r="W59" s="24"/>
      <c r="X59" s="24"/>
      <c r="Y59" s="25">
        <f t="shared" si="26"/>
        <v>0</v>
      </c>
      <c r="Z59" s="24"/>
      <c r="AA59" s="24"/>
      <c r="AB59" s="24"/>
      <c r="AC59" s="25">
        <f t="shared" si="27"/>
        <v>0</v>
      </c>
      <c r="AD59" s="24"/>
      <c r="AE59" s="24"/>
      <c r="AF59" s="200">
        <v>32400000</v>
      </c>
      <c r="AG59" s="25">
        <f t="shared" si="28"/>
        <v>32400000</v>
      </c>
      <c r="AH59" s="25">
        <f t="shared" si="29"/>
        <v>32400000</v>
      </c>
      <c r="AI59" s="26">
        <f t="shared" si="30"/>
        <v>2.14031481124273E-2</v>
      </c>
      <c r="AJ59" s="27">
        <f t="shared" si="31"/>
        <v>1.9484922098198956E-3</v>
      </c>
    </row>
    <row r="60" spans="1:36" ht="24.75" customHeight="1" outlineLevel="1" x14ac:dyDescent="0.25">
      <c r="A60" s="18">
        <v>15</v>
      </c>
      <c r="B60" s="19"/>
      <c r="C60" s="46" t="s">
        <v>200</v>
      </c>
      <c r="D60" s="55">
        <v>45623</v>
      </c>
      <c r="E60" s="197" t="s">
        <v>201</v>
      </c>
      <c r="F60" s="198" t="s">
        <v>117</v>
      </c>
      <c r="G60" s="199" t="s">
        <v>118</v>
      </c>
      <c r="H60" s="44"/>
      <c r="I60" s="44"/>
      <c r="J60" s="395"/>
      <c r="K60" s="200">
        <v>32400000</v>
      </c>
      <c r="L60" s="181" t="s">
        <v>119</v>
      </c>
      <c r="M60" s="47"/>
      <c r="N60" s="48"/>
      <c r="O60" s="47"/>
      <c r="P60" s="49"/>
      <c r="Q60" s="49"/>
      <c r="R60" s="24"/>
      <c r="S60" s="24"/>
      <c r="T60" s="24"/>
      <c r="U60" s="25">
        <f t="shared" si="25"/>
        <v>0</v>
      </c>
      <c r="V60" s="24"/>
      <c r="W60" s="24"/>
      <c r="X60" s="24"/>
      <c r="Y60" s="25">
        <f t="shared" si="26"/>
        <v>0</v>
      </c>
      <c r="Z60" s="24"/>
      <c r="AA60" s="24"/>
      <c r="AB60" s="24"/>
      <c r="AC60" s="25">
        <f t="shared" si="27"/>
        <v>0</v>
      </c>
      <c r="AD60" s="24"/>
      <c r="AE60" s="24"/>
      <c r="AF60" s="200">
        <v>32400000</v>
      </c>
      <c r="AG60" s="25">
        <f t="shared" si="28"/>
        <v>32400000</v>
      </c>
      <c r="AH60" s="25">
        <f t="shared" si="29"/>
        <v>32400000</v>
      </c>
      <c r="AI60" s="26">
        <f t="shared" si="30"/>
        <v>2.14031481124273E-2</v>
      </c>
      <c r="AJ60" s="27">
        <f t="shared" si="31"/>
        <v>1.9484922098198956E-3</v>
      </c>
    </row>
    <row r="61" spans="1:36" ht="24.75" customHeight="1" outlineLevel="1" x14ac:dyDescent="0.25">
      <c r="A61" s="18">
        <v>16</v>
      </c>
      <c r="B61" s="19"/>
      <c r="C61" s="46" t="s">
        <v>202</v>
      </c>
      <c r="D61" s="55">
        <v>45609</v>
      </c>
      <c r="E61" s="197" t="s">
        <v>203</v>
      </c>
      <c r="F61" s="198" t="s">
        <v>117</v>
      </c>
      <c r="G61" s="199" t="s">
        <v>118</v>
      </c>
      <c r="H61" s="44"/>
      <c r="I61" s="44"/>
      <c r="J61" s="395"/>
      <c r="K61" s="200">
        <v>42800000</v>
      </c>
      <c r="L61" s="181" t="s">
        <v>119</v>
      </c>
      <c r="M61" s="47"/>
      <c r="N61" s="48"/>
      <c r="O61" s="47"/>
      <c r="P61" s="49"/>
      <c r="Q61" s="49"/>
      <c r="R61" s="24"/>
      <c r="S61" s="24"/>
      <c r="T61" s="24"/>
      <c r="U61" s="25">
        <f t="shared" si="25"/>
        <v>0</v>
      </c>
      <c r="V61" s="24"/>
      <c r="W61" s="24"/>
      <c r="X61" s="24"/>
      <c r="Y61" s="25">
        <f t="shared" si="26"/>
        <v>0</v>
      </c>
      <c r="Z61" s="24"/>
      <c r="AA61" s="24"/>
      <c r="AB61" s="24"/>
      <c r="AC61" s="25">
        <f t="shared" si="27"/>
        <v>0</v>
      </c>
      <c r="AD61" s="24"/>
      <c r="AE61" s="24"/>
      <c r="AF61" s="200">
        <v>42800000</v>
      </c>
      <c r="AG61" s="25">
        <f t="shared" si="28"/>
        <v>42800000</v>
      </c>
      <c r="AH61" s="25">
        <f t="shared" si="29"/>
        <v>42800000</v>
      </c>
      <c r="AI61" s="26">
        <f t="shared" si="30"/>
        <v>2.8273294420120016E-2</v>
      </c>
      <c r="AJ61" s="27">
        <f t="shared" si="31"/>
        <v>2.5739341537127014E-3</v>
      </c>
    </row>
    <row r="62" spans="1:36" ht="24.75" customHeight="1" outlineLevel="1" x14ac:dyDescent="0.25">
      <c r="A62" s="18">
        <v>17</v>
      </c>
      <c r="B62" s="19"/>
      <c r="C62" s="46" t="s">
        <v>204</v>
      </c>
      <c r="D62" s="55">
        <v>45618</v>
      </c>
      <c r="E62" s="197" t="s">
        <v>205</v>
      </c>
      <c r="F62" s="198" t="s">
        <v>117</v>
      </c>
      <c r="G62" s="199" t="s">
        <v>118</v>
      </c>
      <c r="H62" s="44"/>
      <c r="I62" s="44"/>
      <c r="J62" s="395"/>
      <c r="K62" s="200">
        <v>32400000</v>
      </c>
      <c r="L62" s="181" t="s">
        <v>119</v>
      </c>
      <c r="M62" s="47"/>
      <c r="N62" s="48"/>
      <c r="O62" s="47"/>
      <c r="P62" s="49"/>
      <c r="Q62" s="49"/>
      <c r="R62" s="24"/>
      <c r="S62" s="24"/>
      <c r="T62" s="24"/>
      <c r="U62" s="25">
        <f t="shared" si="25"/>
        <v>0</v>
      </c>
      <c r="V62" s="24"/>
      <c r="W62" s="24"/>
      <c r="X62" s="24"/>
      <c r="Y62" s="25">
        <f t="shared" si="26"/>
        <v>0</v>
      </c>
      <c r="Z62" s="24"/>
      <c r="AA62" s="24"/>
      <c r="AB62" s="24"/>
      <c r="AC62" s="25">
        <f t="shared" si="27"/>
        <v>0</v>
      </c>
      <c r="AD62" s="24"/>
      <c r="AE62" s="24"/>
      <c r="AF62" s="200">
        <v>32400000</v>
      </c>
      <c r="AG62" s="25">
        <f t="shared" si="28"/>
        <v>32400000</v>
      </c>
      <c r="AH62" s="25">
        <f t="shared" si="29"/>
        <v>32400000</v>
      </c>
      <c r="AI62" s="26">
        <f t="shared" si="30"/>
        <v>2.14031481124273E-2</v>
      </c>
      <c r="AJ62" s="27">
        <f t="shared" si="31"/>
        <v>1.9484922098198956E-3</v>
      </c>
    </row>
    <row r="63" spans="1:36" ht="24.75" customHeight="1" outlineLevel="1" x14ac:dyDescent="0.25">
      <c r="A63" s="18">
        <v>18</v>
      </c>
      <c r="B63" s="19"/>
      <c r="C63" s="46" t="s">
        <v>206</v>
      </c>
      <c r="D63" s="55">
        <v>45618</v>
      </c>
      <c r="E63" s="197" t="s">
        <v>207</v>
      </c>
      <c r="F63" s="198" t="s">
        <v>117</v>
      </c>
      <c r="G63" s="199" t="s">
        <v>118</v>
      </c>
      <c r="H63" s="44"/>
      <c r="I63" s="44"/>
      <c r="J63" s="395"/>
      <c r="K63" s="200">
        <v>32400000</v>
      </c>
      <c r="L63" s="181" t="s">
        <v>119</v>
      </c>
      <c r="M63" s="47"/>
      <c r="N63" s="48"/>
      <c r="O63" s="47"/>
      <c r="P63" s="49"/>
      <c r="Q63" s="49"/>
      <c r="R63" s="24"/>
      <c r="S63" s="24"/>
      <c r="T63" s="24"/>
      <c r="U63" s="25">
        <f t="shared" si="25"/>
        <v>0</v>
      </c>
      <c r="V63" s="24"/>
      <c r="W63" s="24"/>
      <c r="X63" s="24"/>
      <c r="Y63" s="25">
        <f t="shared" si="26"/>
        <v>0</v>
      </c>
      <c r="Z63" s="24"/>
      <c r="AA63" s="24"/>
      <c r="AB63" s="24"/>
      <c r="AC63" s="25">
        <f t="shared" si="27"/>
        <v>0</v>
      </c>
      <c r="AD63" s="24"/>
      <c r="AE63" s="24"/>
      <c r="AF63" s="200">
        <v>32400000</v>
      </c>
      <c r="AG63" s="25">
        <f t="shared" si="28"/>
        <v>32400000</v>
      </c>
      <c r="AH63" s="25">
        <f t="shared" si="29"/>
        <v>32400000</v>
      </c>
      <c r="AI63" s="26">
        <f t="shared" si="30"/>
        <v>2.14031481124273E-2</v>
      </c>
      <c r="AJ63" s="27">
        <f t="shared" si="31"/>
        <v>1.9484922098198956E-3</v>
      </c>
    </row>
    <row r="64" spans="1:36" ht="24.75" customHeight="1" outlineLevel="1" x14ac:dyDescent="0.25">
      <c r="A64" s="18">
        <v>19</v>
      </c>
      <c r="B64" s="19"/>
      <c r="C64" s="46" t="s">
        <v>208</v>
      </c>
      <c r="D64" s="55">
        <v>45614</v>
      </c>
      <c r="E64" s="197" t="s">
        <v>209</v>
      </c>
      <c r="F64" s="198" t="s">
        <v>117</v>
      </c>
      <c r="G64" s="199" t="s">
        <v>118</v>
      </c>
      <c r="H64" s="44"/>
      <c r="I64" s="44"/>
      <c r="J64" s="395"/>
      <c r="K64" s="200">
        <v>32400000</v>
      </c>
      <c r="L64" s="181" t="s">
        <v>119</v>
      </c>
      <c r="M64" s="47"/>
      <c r="N64" s="48"/>
      <c r="O64" s="47"/>
      <c r="P64" s="49"/>
      <c r="Q64" s="49"/>
      <c r="R64" s="24"/>
      <c r="S64" s="24"/>
      <c r="T64" s="24"/>
      <c r="U64" s="25">
        <f t="shared" si="25"/>
        <v>0</v>
      </c>
      <c r="V64" s="24"/>
      <c r="W64" s="24"/>
      <c r="X64" s="24"/>
      <c r="Y64" s="25">
        <f t="shared" si="26"/>
        <v>0</v>
      </c>
      <c r="Z64" s="24"/>
      <c r="AA64" s="24"/>
      <c r="AB64" s="24"/>
      <c r="AC64" s="25">
        <f t="shared" si="27"/>
        <v>0</v>
      </c>
      <c r="AD64" s="24"/>
      <c r="AE64" s="24"/>
      <c r="AF64" s="200">
        <v>32400000</v>
      </c>
      <c r="AG64" s="25">
        <f t="shared" si="28"/>
        <v>32400000</v>
      </c>
      <c r="AH64" s="25">
        <f t="shared" si="29"/>
        <v>32400000</v>
      </c>
      <c r="AI64" s="26">
        <f t="shared" si="30"/>
        <v>2.14031481124273E-2</v>
      </c>
      <c r="AJ64" s="27">
        <f t="shared" si="31"/>
        <v>1.9484922098198956E-3</v>
      </c>
    </row>
    <row r="65" spans="1:36" ht="24.75" customHeight="1" outlineLevel="1" x14ac:dyDescent="0.25">
      <c r="A65" s="18">
        <v>20</v>
      </c>
      <c r="B65" s="19"/>
      <c r="C65" s="46" t="s">
        <v>210</v>
      </c>
      <c r="D65" s="55">
        <v>45589</v>
      </c>
      <c r="E65" s="197" t="s">
        <v>211</v>
      </c>
      <c r="F65" s="198" t="s">
        <v>117</v>
      </c>
      <c r="G65" s="199" t="s">
        <v>118</v>
      </c>
      <c r="H65" s="44"/>
      <c r="I65" s="44"/>
      <c r="J65" s="395"/>
      <c r="K65" s="200">
        <v>32400000</v>
      </c>
      <c r="L65" s="181" t="s">
        <v>119</v>
      </c>
      <c r="M65" s="47"/>
      <c r="N65" s="48"/>
      <c r="O65" s="47"/>
      <c r="P65" s="49"/>
      <c r="Q65" s="49"/>
      <c r="R65" s="24"/>
      <c r="S65" s="24"/>
      <c r="T65" s="24"/>
      <c r="U65" s="25">
        <f t="shared" si="25"/>
        <v>0</v>
      </c>
      <c r="V65" s="24"/>
      <c r="W65" s="24"/>
      <c r="X65" s="24"/>
      <c r="Y65" s="25">
        <f t="shared" si="26"/>
        <v>0</v>
      </c>
      <c r="Z65" s="24"/>
      <c r="AA65" s="24"/>
      <c r="AB65" s="24"/>
      <c r="AC65" s="25">
        <f t="shared" si="27"/>
        <v>0</v>
      </c>
      <c r="AD65" s="24"/>
      <c r="AE65" s="24"/>
      <c r="AF65" s="200">
        <v>32400000</v>
      </c>
      <c r="AG65" s="25">
        <f t="shared" si="28"/>
        <v>32400000</v>
      </c>
      <c r="AH65" s="25">
        <f t="shared" si="29"/>
        <v>32400000</v>
      </c>
      <c r="AI65" s="26">
        <f t="shared" si="30"/>
        <v>2.14031481124273E-2</v>
      </c>
      <c r="AJ65" s="27">
        <f t="shared" si="31"/>
        <v>1.9484922098198956E-3</v>
      </c>
    </row>
    <row r="66" spans="1:36" ht="24.75" customHeight="1" outlineLevel="1" x14ac:dyDescent="0.25">
      <c r="A66" s="18">
        <v>21</v>
      </c>
      <c r="B66" s="19"/>
      <c r="C66" s="46" t="s">
        <v>212</v>
      </c>
      <c r="D66" s="55">
        <v>45618</v>
      </c>
      <c r="E66" s="197" t="s">
        <v>213</v>
      </c>
      <c r="F66" s="198" t="s">
        <v>117</v>
      </c>
      <c r="G66" s="199" t="s">
        <v>118</v>
      </c>
      <c r="H66" s="44"/>
      <c r="I66" s="44"/>
      <c r="J66" s="395"/>
      <c r="K66" s="200">
        <v>32400000</v>
      </c>
      <c r="L66" s="181" t="s">
        <v>119</v>
      </c>
      <c r="M66" s="47"/>
      <c r="N66" s="48"/>
      <c r="O66" s="47"/>
      <c r="P66" s="49"/>
      <c r="Q66" s="49"/>
      <c r="R66" s="24"/>
      <c r="S66" s="24"/>
      <c r="T66" s="24"/>
      <c r="U66" s="25">
        <f t="shared" si="25"/>
        <v>0</v>
      </c>
      <c r="V66" s="24"/>
      <c r="W66" s="24"/>
      <c r="X66" s="24"/>
      <c r="Y66" s="25">
        <f t="shared" si="26"/>
        <v>0</v>
      </c>
      <c r="Z66" s="24"/>
      <c r="AA66" s="24"/>
      <c r="AB66" s="24"/>
      <c r="AC66" s="25">
        <f t="shared" si="27"/>
        <v>0</v>
      </c>
      <c r="AD66" s="24"/>
      <c r="AE66" s="24"/>
      <c r="AF66" s="200">
        <v>32400000</v>
      </c>
      <c r="AG66" s="25">
        <f t="shared" si="28"/>
        <v>32400000</v>
      </c>
      <c r="AH66" s="25">
        <f t="shared" si="29"/>
        <v>32400000</v>
      </c>
      <c r="AI66" s="26">
        <f t="shared" si="30"/>
        <v>2.14031481124273E-2</v>
      </c>
      <c r="AJ66" s="27">
        <f t="shared" si="31"/>
        <v>1.9484922098198956E-3</v>
      </c>
    </row>
    <row r="67" spans="1:36" ht="24.75" customHeight="1" outlineLevel="1" x14ac:dyDescent="0.25">
      <c r="A67" s="18">
        <v>22</v>
      </c>
      <c r="B67" s="19"/>
      <c r="C67" s="46" t="s">
        <v>214</v>
      </c>
      <c r="D67" s="55">
        <v>45623</v>
      </c>
      <c r="E67" s="197" t="s">
        <v>215</v>
      </c>
      <c r="F67" s="198" t="s">
        <v>117</v>
      </c>
      <c r="G67" s="199" t="s">
        <v>118</v>
      </c>
      <c r="H67" s="44"/>
      <c r="I67" s="44"/>
      <c r="J67" s="395"/>
      <c r="K67" s="200">
        <v>47700000</v>
      </c>
      <c r="L67" s="181" t="s">
        <v>119</v>
      </c>
      <c r="M67" s="47"/>
      <c r="N67" s="48"/>
      <c r="O67" s="47"/>
      <c r="P67" s="49"/>
      <c r="Q67" s="49"/>
      <c r="R67" s="24"/>
      <c r="S67" s="24"/>
      <c r="T67" s="24"/>
      <c r="U67" s="25">
        <f t="shared" si="25"/>
        <v>0</v>
      </c>
      <c r="V67" s="24"/>
      <c r="W67" s="24"/>
      <c r="X67" s="24"/>
      <c r="Y67" s="25">
        <f t="shared" si="26"/>
        <v>0</v>
      </c>
      <c r="Z67" s="24"/>
      <c r="AA67" s="24"/>
      <c r="AB67" s="24"/>
      <c r="AC67" s="25">
        <f t="shared" si="27"/>
        <v>0</v>
      </c>
      <c r="AD67" s="24"/>
      <c r="AE67" s="24"/>
      <c r="AF67" s="200">
        <v>47700000</v>
      </c>
      <c r="AG67" s="25">
        <f t="shared" si="28"/>
        <v>47700000</v>
      </c>
      <c r="AH67" s="25">
        <f t="shared" si="29"/>
        <v>47700000</v>
      </c>
      <c r="AI67" s="26">
        <f t="shared" si="30"/>
        <v>3.1510190276629081E-2</v>
      </c>
      <c r="AJ67" s="27">
        <f t="shared" si="31"/>
        <v>2.8686135311237352E-3</v>
      </c>
    </row>
    <row r="68" spans="1:36" ht="24.75" customHeight="1" outlineLevel="1" x14ac:dyDescent="0.25">
      <c r="A68" s="18">
        <v>23</v>
      </c>
      <c r="B68" s="19"/>
      <c r="C68" s="46" t="s">
        <v>216</v>
      </c>
      <c r="D68" s="55">
        <v>45639</v>
      </c>
      <c r="E68" s="197" t="s">
        <v>217</v>
      </c>
      <c r="F68" s="198" t="s">
        <v>117</v>
      </c>
      <c r="G68" s="199" t="s">
        <v>118</v>
      </c>
      <c r="H68" s="44"/>
      <c r="I68" s="44"/>
      <c r="J68" s="395"/>
      <c r="K68" s="200">
        <v>63000000</v>
      </c>
      <c r="L68" s="181" t="s">
        <v>119</v>
      </c>
      <c r="M68" s="47"/>
      <c r="N68" s="48"/>
      <c r="O68" s="47"/>
      <c r="P68" s="49"/>
      <c r="Q68" s="49"/>
      <c r="R68" s="24"/>
      <c r="S68" s="24"/>
      <c r="T68" s="24"/>
      <c r="U68" s="25">
        <f t="shared" si="25"/>
        <v>0</v>
      </c>
      <c r="V68" s="24"/>
      <c r="W68" s="24"/>
      <c r="X68" s="24"/>
      <c r="Y68" s="25">
        <f t="shared" si="26"/>
        <v>0</v>
      </c>
      <c r="Z68" s="24"/>
      <c r="AA68" s="24"/>
      <c r="AB68" s="24"/>
      <c r="AC68" s="25">
        <f t="shared" si="27"/>
        <v>0</v>
      </c>
      <c r="AD68" s="24"/>
      <c r="AE68" s="24"/>
      <c r="AF68" s="200">
        <v>63000000</v>
      </c>
      <c r="AG68" s="25">
        <f t="shared" si="28"/>
        <v>63000000</v>
      </c>
      <c r="AH68" s="25">
        <f t="shared" si="29"/>
        <v>63000000</v>
      </c>
      <c r="AI68" s="26">
        <f t="shared" si="30"/>
        <v>4.1617232440830862E-2</v>
      </c>
      <c r="AJ68" s="27">
        <f t="shared" si="31"/>
        <v>3.7887348524275749E-3</v>
      </c>
    </row>
    <row r="69" spans="1:36" ht="24.75" customHeight="1" outlineLevel="1" x14ac:dyDescent="0.25">
      <c r="A69" s="18">
        <v>24</v>
      </c>
      <c r="B69" s="19"/>
      <c r="C69" s="46" t="s">
        <v>218</v>
      </c>
      <c r="D69" s="55">
        <v>45600</v>
      </c>
      <c r="E69" s="197" t="s">
        <v>219</v>
      </c>
      <c r="F69" s="198" t="s">
        <v>117</v>
      </c>
      <c r="G69" s="199" t="s">
        <v>118</v>
      </c>
      <c r="H69" s="44"/>
      <c r="I69" s="44"/>
      <c r="J69" s="395"/>
      <c r="K69" s="200">
        <v>39200000</v>
      </c>
      <c r="L69" s="181" t="s">
        <v>119</v>
      </c>
      <c r="M69" s="47"/>
      <c r="N69" s="48"/>
      <c r="O69" s="47"/>
      <c r="P69" s="49"/>
      <c r="Q69" s="49"/>
      <c r="R69" s="24"/>
      <c r="S69" s="24"/>
      <c r="T69" s="24"/>
      <c r="U69" s="25">
        <f t="shared" si="25"/>
        <v>0</v>
      </c>
      <c r="V69" s="24"/>
      <c r="W69" s="24"/>
      <c r="X69" s="24"/>
      <c r="Y69" s="25">
        <f t="shared" si="26"/>
        <v>0</v>
      </c>
      <c r="Z69" s="24"/>
      <c r="AA69" s="24"/>
      <c r="AB69" s="24"/>
      <c r="AC69" s="25">
        <f t="shared" si="27"/>
        <v>0</v>
      </c>
      <c r="AD69" s="24"/>
      <c r="AE69" s="24"/>
      <c r="AF69" s="200">
        <v>39200000</v>
      </c>
      <c r="AG69" s="25">
        <f t="shared" si="28"/>
        <v>39200000</v>
      </c>
      <c r="AH69" s="25">
        <f t="shared" si="29"/>
        <v>39200000</v>
      </c>
      <c r="AI69" s="26">
        <f t="shared" si="30"/>
        <v>2.5895166852072538E-2</v>
      </c>
      <c r="AJ69" s="27">
        <f t="shared" si="31"/>
        <v>2.3574350192882686E-3</v>
      </c>
    </row>
    <row r="70" spans="1:36" ht="24.75" customHeight="1" outlineLevel="1" x14ac:dyDescent="0.25">
      <c r="A70" s="18">
        <v>25</v>
      </c>
      <c r="B70" s="19"/>
      <c r="C70" s="46" t="s">
        <v>220</v>
      </c>
      <c r="D70" s="55">
        <v>45589</v>
      </c>
      <c r="E70" s="197" t="s">
        <v>221</v>
      </c>
      <c r="F70" s="198" t="s">
        <v>117</v>
      </c>
      <c r="G70" s="199" t="s">
        <v>118</v>
      </c>
      <c r="H70" s="44"/>
      <c r="I70" s="44"/>
      <c r="J70" s="395"/>
      <c r="K70" s="200">
        <v>27250000</v>
      </c>
      <c r="L70" s="181" t="s">
        <v>119</v>
      </c>
      <c r="M70" s="47"/>
      <c r="N70" s="48"/>
      <c r="O70" s="47"/>
      <c r="P70" s="49"/>
      <c r="Q70" s="49"/>
      <c r="R70" s="24"/>
      <c r="S70" s="24"/>
      <c r="T70" s="24"/>
      <c r="U70" s="25">
        <f t="shared" si="25"/>
        <v>0</v>
      </c>
      <c r="V70" s="24"/>
      <c r="W70" s="24"/>
      <c r="X70" s="24"/>
      <c r="Y70" s="25">
        <f t="shared" si="26"/>
        <v>0</v>
      </c>
      <c r="Z70" s="24"/>
      <c r="AA70" s="24"/>
      <c r="AB70" s="24"/>
      <c r="AC70" s="25">
        <f t="shared" si="27"/>
        <v>0</v>
      </c>
      <c r="AD70" s="24"/>
      <c r="AE70" s="24"/>
      <c r="AF70" s="200">
        <v>27250000</v>
      </c>
      <c r="AG70" s="25">
        <f t="shared" si="28"/>
        <v>27250000</v>
      </c>
      <c r="AH70" s="25">
        <f t="shared" si="29"/>
        <v>27250000</v>
      </c>
      <c r="AI70" s="26">
        <f t="shared" si="30"/>
        <v>1.8001104508137161E-2</v>
      </c>
      <c r="AJ70" s="27">
        <f t="shared" si="31"/>
        <v>1.6387781702960542E-3</v>
      </c>
    </row>
    <row r="71" spans="1:36" ht="24.75" customHeight="1" outlineLevel="1" x14ac:dyDescent="0.25">
      <c r="A71" s="18">
        <v>26</v>
      </c>
      <c r="B71" s="19"/>
      <c r="C71" s="46" t="s">
        <v>222</v>
      </c>
      <c r="D71" s="55">
        <v>45623</v>
      </c>
      <c r="E71" s="197" t="s">
        <v>223</v>
      </c>
      <c r="F71" s="198" t="s">
        <v>117</v>
      </c>
      <c r="G71" s="199" t="s">
        <v>118</v>
      </c>
      <c r="H71" s="44"/>
      <c r="I71" s="44"/>
      <c r="J71" s="395"/>
      <c r="K71" s="200">
        <v>93960000</v>
      </c>
      <c r="L71" s="181" t="s">
        <v>119</v>
      </c>
      <c r="M71" s="47"/>
      <c r="N71" s="48"/>
      <c r="O71" s="47"/>
      <c r="P71" s="49"/>
      <c r="Q71" s="49"/>
      <c r="R71" s="24"/>
      <c r="S71" s="24"/>
      <c r="T71" s="24"/>
      <c r="U71" s="25">
        <f t="shared" si="25"/>
        <v>0</v>
      </c>
      <c r="V71" s="24"/>
      <c r="W71" s="24"/>
      <c r="X71" s="24"/>
      <c r="Y71" s="25">
        <f t="shared" si="26"/>
        <v>0</v>
      </c>
      <c r="Z71" s="24"/>
      <c r="AA71" s="24"/>
      <c r="AB71" s="24"/>
      <c r="AC71" s="25">
        <f t="shared" si="27"/>
        <v>0</v>
      </c>
      <c r="AD71" s="24"/>
      <c r="AE71" s="24"/>
      <c r="AF71" s="200">
        <v>93960000</v>
      </c>
      <c r="AG71" s="25">
        <f t="shared" si="28"/>
        <v>93960000</v>
      </c>
      <c r="AH71" s="25">
        <f t="shared" si="29"/>
        <v>93960000</v>
      </c>
      <c r="AI71" s="26">
        <f t="shared" si="30"/>
        <v>6.2069129526039178E-2</v>
      </c>
      <c r="AJ71" s="27">
        <f t="shared" si="31"/>
        <v>5.6506274084776971E-3</v>
      </c>
    </row>
    <row r="72" spans="1:36" ht="24.75" customHeight="1" outlineLevel="1" x14ac:dyDescent="0.25">
      <c r="A72" s="18">
        <v>27</v>
      </c>
      <c r="B72" s="19"/>
      <c r="C72" s="46" t="s">
        <v>224</v>
      </c>
      <c r="D72" s="55">
        <v>45600</v>
      </c>
      <c r="E72" s="197" t="s">
        <v>225</v>
      </c>
      <c r="F72" s="198" t="s">
        <v>117</v>
      </c>
      <c r="G72" s="199" t="s">
        <v>118</v>
      </c>
      <c r="H72" s="44"/>
      <c r="I72" s="44"/>
      <c r="J72" s="395"/>
      <c r="K72" s="200">
        <v>27250000</v>
      </c>
      <c r="L72" s="181" t="s">
        <v>119</v>
      </c>
      <c r="M72" s="47"/>
      <c r="N72" s="48"/>
      <c r="O72" s="47"/>
      <c r="P72" s="49"/>
      <c r="Q72" s="49"/>
      <c r="R72" s="24"/>
      <c r="S72" s="24"/>
      <c r="T72" s="24"/>
      <c r="U72" s="25">
        <f t="shared" si="25"/>
        <v>0</v>
      </c>
      <c r="V72" s="24"/>
      <c r="W72" s="24"/>
      <c r="X72" s="24"/>
      <c r="Y72" s="25">
        <f t="shared" si="26"/>
        <v>0</v>
      </c>
      <c r="Z72" s="24"/>
      <c r="AA72" s="24"/>
      <c r="AB72" s="24"/>
      <c r="AC72" s="25">
        <f t="shared" si="27"/>
        <v>0</v>
      </c>
      <c r="AD72" s="24"/>
      <c r="AE72" s="24"/>
      <c r="AF72" s="200">
        <v>27250000</v>
      </c>
      <c r="AG72" s="25">
        <f t="shared" si="28"/>
        <v>27250000</v>
      </c>
      <c r="AH72" s="25">
        <f t="shared" si="29"/>
        <v>27250000</v>
      </c>
      <c r="AI72" s="26">
        <f t="shared" si="30"/>
        <v>1.8001104508137161E-2</v>
      </c>
      <c r="AJ72" s="27">
        <f t="shared" si="31"/>
        <v>1.6387781702960542E-3</v>
      </c>
    </row>
    <row r="73" spans="1:36" ht="24.75" customHeight="1" outlineLevel="1" x14ac:dyDescent="0.25">
      <c r="A73" s="18">
        <v>28</v>
      </c>
      <c r="B73" s="19"/>
      <c r="C73" s="46" t="s">
        <v>226</v>
      </c>
      <c r="D73" s="55">
        <v>45589</v>
      </c>
      <c r="E73" s="197" t="s">
        <v>227</v>
      </c>
      <c r="F73" s="198" t="s">
        <v>117</v>
      </c>
      <c r="G73" s="199" t="s">
        <v>118</v>
      </c>
      <c r="H73" s="44"/>
      <c r="I73" s="44"/>
      <c r="J73" s="395"/>
      <c r="K73" s="200">
        <v>27250000</v>
      </c>
      <c r="L73" s="181" t="s">
        <v>119</v>
      </c>
      <c r="M73" s="47"/>
      <c r="N73" s="48"/>
      <c r="O73" s="47"/>
      <c r="P73" s="49"/>
      <c r="Q73" s="49"/>
      <c r="R73" s="24"/>
      <c r="S73" s="24"/>
      <c r="T73" s="24"/>
      <c r="U73" s="25">
        <f t="shared" si="25"/>
        <v>0</v>
      </c>
      <c r="V73" s="24"/>
      <c r="W73" s="24"/>
      <c r="X73" s="24"/>
      <c r="Y73" s="25">
        <f t="shared" si="26"/>
        <v>0</v>
      </c>
      <c r="Z73" s="24"/>
      <c r="AA73" s="24"/>
      <c r="AB73" s="24"/>
      <c r="AC73" s="25">
        <f t="shared" si="27"/>
        <v>0</v>
      </c>
      <c r="AD73" s="24"/>
      <c r="AE73" s="24"/>
      <c r="AF73" s="200">
        <v>27250000</v>
      </c>
      <c r="AG73" s="25">
        <f t="shared" si="28"/>
        <v>27250000</v>
      </c>
      <c r="AH73" s="25">
        <f t="shared" si="29"/>
        <v>27250000</v>
      </c>
      <c r="AI73" s="26">
        <f t="shared" si="30"/>
        <v>1.8001104508137161E-2</v>
      </c>
      <c r="AJ73" s="27">
        <f t="shared" si="31"/>
        <v>1.6387781702960542E-3</v>
      </c>
    </row>
    <row r="74" spans="1:36" ht="24.75" customHeight="1" outlineLevel="1" x14ac:dyDescent="0.25">
      <c r="A74" s="18">
        <v>29</v>
      </c>
      <c r="B74" s="19"/>
      <c r="C74" s="46" t="s">
        <v>228</v>
      </c>
      <c r="D74" s="55">
        <v>45589</v>
      </c>
      <c r="E74" s="197" t="s">
        <v>229</v>
      </c>
      <c r="F74" s="198" t="s">
        <v>117</v>
      </c>
      <c r="G74" s="199" t="s">
        <v>118</v>
      </c>
      <c r="H74" s="44"/>
      <c r="I74" s="44"/>
      <c r="J74" s="395"/>
      <c r="K74" s="200">
        <v>32400000</v>
      </c>
      <c r="L74" s="181" t="s">
        <v>119</v>
      </c>
      <c r="M74" s="47"/>
      <c r="N74" s="48"/>
      <c r="O74" s="47"/>
      <c r="P74" s="49"/>
      <c r="Q74" s="49"/>
      <c r="R74" s="24"/>
      <c r="S74" s="24"/>
      <c r="T74" s="24"/>
      <c r="U74" s="25">
        <f t="shared" si="25"/>
        <v>0</v>
      </c>
      <c r="V74" s="24"/>
      <c r="W74" s="24"/>
      <c r="X74" s="24"/>
      <c r="Y74" s="25">
        <f t="shared" si="26"/>
        <v>0</v>
      </c>
      <c r="Z74" s="24"/>
      <c r="AA74" s="24"/>
      <c r="AB74" s="24"/>
      <c r="AC74" s="25">
        <f t="shared" si="27"/>
        <v>0</v>
      </c>
      <c r="AD74" s="24"/>
      <c r="AE74" s="24"/>
      <c r="AF74" s="200">
        <v>32400000</v>
      </c>
      <c r="AG74" s="25">
        <f t="shared" si="28"/>
        <v>32400000</v>
      </c>
      <c r="AH74" s="25">
        <f t="shared" si="29"/>
        <v>32400000</v>
      </c>
      <c r="AI74" s="26">
        <f t="shared" si="30"/>
        <v>2.14031481124273E-2</v>
      </c>
      <c r="AJ74" s="27">
        <f t="shared" si="31"/>
        <v>1.9484922098198956E-3</v>
      </c>
    </row>
    <row r="75" spans="1:36" ht="24.75" customHeight="1" outlineLevel="1" x14ac:dyDescent="0.25">
      <c r="A75" s="18">
        <v>30</v>
      </c>
      <c r="B75" s="19"/>
      <c r="C75" s="46" t="s">
        <v>230</v>
      </c>
      <c r="D75" s="55">
        <v>45589</v>
      </c>
      <c r="E75" s="197" t="s">
        <v>231</v>
      </c>
      <c r="F75" s="198" t="s">
        <v>117</v>
      </c>
      <c r="G75" s="199" t="s">
        <v>118</v>
      </c>
      <c r="H75" s="44"/>
      <c r="I75" s="44"/>
      <c r="J75" s="395"/>
      <c r="K75" s="200">
        <v>37625000</v>
      </c>
      <c r="L75" s="181" t="s">
        <v>119</v>
      </c>
      <c r="M75" s="47"/>
      <c r="N75" s="48"/>
      <c r="O75" s="47"/>
      <c r="P75" s="49"/>
      <c r="Q75" s="49"/>
      <c r="R75" s="24"/>
      <c r="S75" s="24"/>
      <c r="T75" s="24"/>
      <c r="U75" s="25">
        <f t="shared" si="25"/>
        <v>0</v>
      </c>
      <c r="V75" s="24"/>
      <c r="W75" s="24"/>
      <c r="X75" s="24"/>
      <c r="Y75" s="25">
        <f t="shared" si="26"/>
        <v>0</v>
      </c>
      <c r="Z75" s="24"/>
      <c r="AA75" s="24"/>
      <c r="AB75" s="24"/>
      <c r="AC75" s="25">
        <f t="shared" si="27"/>
        <v>0</v>
      </c>
      <c r="AD75" s="24"/>
      <c r="AE75" s="24"/>
      <c r="AF75" s="200">
        <v>37625000</v>
      </c>
      <c r="AG75" s="25">
        <f t="shared" si="28"/>
        <v>37625000</v>
      </c>
      <c r="AH75" s="25">
        <f t="shared" si="29"/>
        <v>37625000</v>
      </c>
      <c r="AI75" s="26">
        <f t="shared" si="30"/>
        <v>2.4854736041051765E-2</v>
      </c>
      <c r="AJ75" s="27">
        <f t="shared" si="31"/>
        <v>2.2627166479775793E-3</v>
      </c>
    </row>
    <row r="76" spans="1:36" ht="24.75" customHeight="1" outlineLevel="1" x14ac:dyDescent="0.25">
      <c r="A76" s="18">
        <v>31</v>
      </c>
      <c r="B76" s="19"/>
      <c r="C76" s="46" t="s">
        <v>232</v>
      </c>
      <c r="D76" s="55">
        <v>45600</v>
      </c>
      <c r="E76" s="197" t="s">
        <v>233</v>
      </c>
      <c r="F76" s="198" t="s">
        <v>117</v>
      </c>
      <c r="G76" s="199" t="s">
        <v>118</v>
      </c>
      <c r="H76" s="44"/>
      <c r="I76" s="44"/>
      <c r="J76" s="395"/>
      <c r="K76" s="200">
        <v>32400000</v>
      </c>
      <c r="L76" s="181" t="s">
        <v>119</v>
      </c>
      <c r="M76" s="47"/>
      <c r="N76" s="48"/>
      <c r="O76" s="47"/>
      <c r="P76" s="49"/>
      <c r="Q76" s="49"/>
      <c r="R76" s="24"/>
      <c r="S76" s="24"/>
      <c r="T76" s="24"/>
      <c r="U76" s="25">
        <f t="shared" si="25"/>
        <v>0</v>
      </c>
      <c r="V76" s="24"/>
      <c r="W76" s="24"/>
      <c r="X76" s="24"/>
      <c r="Y76" s="25">
        <f t="shared" si="26"/>
        <v>0</v>
      </c>
      <c r="Z76" s="24"/>
      <c r="AA76" s="24"/>
      <c r="AB76" s="24"/>
      <c r="AC76" s="25">
        <f t="shared" si="27"/>
        <v>0</v>
      </c>
      <c r="AD76" s="24"/>
      <c r="AE76" s="24"/>
      <c r="AF76" s="200">
        <v>32400000</v>
      </c>
      <c r="AG76" s="25">
        <f t="shared" si="28"/>
        <v>32400000</v>
      </c>
      <c r="AH76" s="25">
        <f t="shared" si="29"/>
        <v>32400000</v>
      </c>
      <c r="AI76" s="26">
        <f t="shared" si="30"/>
        <v>2.14031481124273E-2</v>
      </c>
      <c r="AJ76" s="27">
        <f t="shared" si="31"/>
        <v>1.9484922098198956E-3</v>
      </c>
    </row>
    <row r="77" spans="1:36" ht="24.75" customHeight="1" outlineLevel="1" x14ac:dyDescent="0.25">
      <c r="A77" s="18">
        <v>32</v>
      </c>
      <c r="B77" s="19"/>
      <c r="C77" s="46" t="s">
        <v>234</v>
      </c>
      <c r="D77" s="55">
        <v>45589</v>
      </c>
      <c r="E77" s="197" t="s">
        <v>235</v>
      </c>
      <c r="F77" s="198" t="s">
        <v>117</v>
      </c>
      <c r="G77" s="199" t="s">
        <v>118</v>
      </c>
      <c r="H77" s="44"/>
      <c r="I77" s="44"/>
      <c r="J77" s="395"/>
      <c r="K77" s="200">
        <v>32400000</v>
      </c>
      <c r="L77" s="181" t="s">
        <v>119</v>
      </c>
      <c r="M77" s="47"/>
      <c r="N77" s="48"/>
      <c r="O77" s="47"/>
      <c r="P77" s="49"/>
      <c r="Q77" s="49"/>
      <c r="R77" s="24"/>
      <c r="S77" s="24"/>
      <c r="T77" s="24"/>
      <c r="U77" s="25">
        <f t="shared" si="25"/>
        <v>0</v>
      </c>
      <c r="V77" s="24"/>
      <c r="W77" s="24"/>
      <c r="X77" s="24"/>
      <c r="Y77" s="25">
        <f t="shared" si="26"/>
        <v>0</v>
      </c>
      <c r="Z77" s="24"/>
      <c r="AA77" s="24"/>
      <c r="AB77" s="24"/>
      <c r="AC77" s="25">
        <f t="shared" si="27"/>
        <v>0</v>
      </c>
      <c r="AD77" s="24"/>
      <c r="AE77" s="24"/>
      <c r="AF77" s="200">
        <v>32400000</v>
      </c>
      <c r="AG77" s="25">
        <f t="shared" si="28"/>
        <v>32400000</v>
      </c>
      <c r="AH77" s="25">
        <f t="shared" si="29"/>
        <v>32400000</v>
      </c>
      <c r="AI77" s="26">
        <f t="shared" si="30"/>
        <v>2.14031481124273E-2</v>
      </c>
      <c r="AJ77" s="27">
        <f t="shared" si="31"/>
        <v>1.9484922098198956E-3</v>
      </c>
    </row>
    <row r="78" spans="1:36" ht="24.75" customHeight="1" outlineLevel="1" x14ac:dyDescent="0.25">
      <c r="A78" s="18">
        <v>33</v>
      </c>
      <c r="B78" s="19"/>
      <c r="C78" s="46" t="s">
        <v>236</v>
      </c>
      <c r="D78" s="55">
        <v>45618</v>
      </c>
      <c r="E78" s="197" t="s">
        <v>237</v>
      </c>
      <c r="F78" s="198" t="s">
        <v>117</v>
      </c>
      <c r="G78" s="199" t="s">
        <v>118</v>
      </c>
      <c r="H78" s="44"/>
      <c r="I78" s="44"/>
      <c r="J78" s="395"/>
      <c r="K78" s="200">
        <v>150800000</v>
      </c>
      <c r="L78" s="181" t="s">
        <v>119</v>
      </c>
      <c r="M78" s="47"/>
      <c r="N78" s="48"/>
      <c r="O78" s="47"/>
      <c r="P78" s="49"/>
      <c r="Q78" s="49"/>
      <c r="R78" s="24"/>
      <c r="S78" s="24"/>
      <c r="T78" s="24"/>
      <c r="U78" s="25">
        <f t="shared" si="25"/>
        <v>0</v>
      </c>
      <c r="V78" s="24"/>
      <c r="W78" s="24"/>
      <c r="X78" s="24"/>
      <c r="Y78" s="25">
        <f t="shared" si="26"/>
        <v>0</v>
      </c>
      <c r="Z78" s="24"/>
      <c r="AA78" s="24"/>
      <c r="AB78" s="24"/>
      <c r="AC78" s="25">
        <f t="shared" si="27"/>
        <v>0</v>
      </c>
      <c r="AD78" s="24"/>
      <c r="AE78" s="24"/>
      <c r="AF78" s="200">
        <v>150800000</v>
      </c>
      <c r="AG78" s="25">
        <f t="shared" si="28"/>
        <v>150800000</v>
      </c>
      <c r="AH78" s="25">
        <f t="shared" si="29"/>
        <v>150800000</v>
      </c>
      <c r="AI78" s="26">
        <f t="shared" si="30"/>
        <v>9.9617121461544361E-2</v>
      </c>
      <c r="AJ78" s="27">
        <f t="shared" si="31"/>
        <v>9.0689081864456875E-3</v>
      </c>
    </row>
    <row r="79" spans="1:36" ht="24.75" customHeight="1" outlineLevel="1" x14ac:dyDescent="0.25">
      <c r="A79" s="18">
        <v>34</v>
      </c>
      <c r="B79" s="19"/>
      <c r="C79" s="46" t="s">
        <v>238</v>
      </c>
      <c r="D79" s="55">
        <v>45589</v>
      </c>
      <c r="E79" s="197" t="s">
        <v>239</v>
      </c>
      <c r="F79" s="198" t="s">
        <v>117</v>
      </c>
      <c r="G79" s="199" t="s">
        <v>118</v>
      </c>
      <c r="H79" s="44"/>
      <c r="I79" s="44"/>
      <c r="J79" s="395"/>
      <c r="K79" s="200">
        <v>32400000</v>
      </c>
      <c r="L79" s="181" t="s">
        <v>119</v>
      </c>
      <c r="M79" s="47"/>
      <c r="N79" s="48"/>
      <c r="O79" s="47"/>
      <c r="P79" s="49"/>
      <c r="Q79" s="49"/>
      <c r="R79" s="24"/>
      <c r="S79" s="24"/>
      <c r="T79" s="24"/>
      <c r="U79" s="25">
        <f t="shared" si="25"/>
        <v>0</v>
      </c>
      <c r="V79" s="24"/>
      <c r="W79" s="24"/>
      <c r="X79" s="24"/>
      <c r="Y79" s="25">
        <f t="shared" si="26"/>
        <v>0</v>
      </c>
      <c r="Z79" s="24"/>
      <c r="AA79" s="24"/>
      <c r="AB79" s="24"/>
      <c r="AC79" s="25">
        <f t="shared" si="27"/>
        <v>0</v>
      </c>
      <c r="AD79" s="24"/>
      <c r="AE79" s="24"/>
      <c r="AF79" s="200">
        <v>32400000</v>
      </c>
      <c r="AG79" s="25">
        <f t="shared" si="28"/>
        <v>32400000</v>
      </c>
      <c r="AH79" s="25">
        <f t="shared" si="29"/>
        <v>32400000</v>
      </c>
      <c r="AI79" s="26">
        <f t="shared" si="30"/>
        <v>2.14031481124273E-2</v>
      </c>
      <c r="AJ79" s="27">
        <f t="shared" si="31"/>
        <v>1.9484922098198956E-3</v>
      </c>
    </row>
    <row r="80" spans="1:36" ht="24.75" customHeight="1" outlineLevel="1" x14ac:dyDescent="0.25">
      <c r="A80" s="18">
        <v>35</v>
      </c>
      <c r="B80" s="19"/>
      <c r="C80" s="46" t="s">
        <v>240</v>
      </c>
      <c r="D80" s="55">
        <v>45603</v>
      </c>
      <c r="E80" s="197" t="s">
        <v>241</v>
      </c>
      <c r="F80" s="198" t="s">
        <v>117</v>
      </c>
      <c r="G80" s="199" t="s">
        <v>118</v>
      </c>
      <c r="H80" s="44"/>
      <c r="I80" s="44"/>
      <c r="J80" s="395"/>
      <c r="K80" s="200">
        <v>32400000</v>
      </c>
      <c r="L80" s="181" t="s">
        <v>119</v>
      </c>
      <c r="M80" s="47"/>
      <c r="N80" s="48"/>
      <c r="O80" s="47"/>
      <c r="P80" s="49"/>
      <c r="Q80" s="49"/>
      <c r="R80" s="24"/>
      <c r="S80" s="24"/>
      <c r="T80" s="24"/>
      <c r="U80" s="25">
        <f t="shared" si="25"/>
        <v>0</v>
      </c>
      <c r="V80" s="24"/>
      <c r="W80" s="24"/>
      <c r="X80" s="24"/>
      <c r="Y80" s="25">
        <f t="shared" si="26"/>
        <v>0</v>
      </c>
      <c r="Z80" s="24"/>
      <c r="AA80" s="24"/>
      <c r="AB80" s="24"/>
      <c r="AC80" s="25">
        <f t="shared" si="27"/>
        <v>0</v>
      </c>
      <c r="AD80" s="24"/>
      <c r="AE80" s="24"/>
      <c r="AF80" s="200">
        <v>32400000</v>
      </c>
      <c r="AG80" s="25">
        <f t="shared" si="28"/>
        <v>32400000</v>
      </c>
      <c r="AH80" s="25">
        <f t="shared" si="29"/>
        <v>32400000</v>
      </c>
      <c r="AI80" s="26">
        <f t="shared" si="30"/>
        <v>2.14031481124273E-2</v>
      </c>
      <c r="AJ80" s="27">
        <f t="shared" si="31"/>
        <v>1.9484922098198956E-3</v>
      </c>
    </row>
    <row r="81" spans="1:36" ht="24.75" customHeight="1" outlineLevel="1" x14ac:dyDescent="0.25">
      <c r="A81" s="18">
        <v>36</v>
      </c>
      <c r="B81" s="19"/>
      <c r="C81" s="46" t="s">
        <v>242</v>
      </c>
      <c r="D81" s="55">
        <v>45589</v>
      </c>
      <c r="E81" s="197" t="s">
        <v>243</v>
      </c>
      <c r="F81" s="198" t="s">
        <v>117</v>
      </c>
      <c r="G81" s="199" t="s">
        <v>118</v>
      </c>
      <c r="H81" s="44"/>
      <c r="I81" s="44"/>
      <c r="J81" s="382"/>
      <c r="K81" s="200">
        <v>27250000</v>
      </c>
      <c r="L81" s="181" t="s">
        <v>119</v>
      </c>
      <c r="M81" s="47"/>
      <c r="N81" s="48"/>
      <c r="O81" s="47"/>
      <c r="P81" s="49"/>
      <c r="Q81" s="49"/>
      <c r="R81" s="24"/>
      <c r="S81" s="24"/>
      <c r="T81" s="24"/>
      <c r="U81" s="25">
        <f t="shared" si="25"/>
        <v>0</v>
      </c>
      <c r="V81" s="24"/>
      <c r="W81" s="24"/>
      <c r="X81" s="24"/>
      <c r="Y81" s="25">
        <f t="shared" si="26"/>
        <v>0</v>
      </c>
      <c r="Z81" s="24"/>
      <c r="AA81" s="24"/>
      <c r="AB81" s="24"/>
      <c r="AC81" s="25">
        <f t="shared" si="27"/>
        <v>0</v>
      </c>
      <c r="AD81" s="24"/>
      <c r="AE81" s="24"/>
      <c r="AF81" s="200">
        <v>27250000</v>
      </c>
      <c r="AG81" s="25">
        <f t="shared" si="28"/>
        <v>27250000</v>
      </c>
      <c r="AH81" s="25">
        <f t="shared" si="29"/>
        <v>27250000</v>
      </c>
      <c r="AI81" s="26">
        <f t="shared" si="30"/>
        <v>1.8001104508137161E-2</v>
      </c>
      <c r="AJ81" s="27">
        <f t="shared" si="31"/>
        <v>1.6387781702960542E-3</v>
      </c>
    </row>
    <row r="82" spans="1:36" s="37" customFormat="1" ht="12.75" customHeight="1" x14ac:dyDescent="0.25">
      <c r="A82" s="376" t="s">
        <v>55</v>
      </c>
      <c r="B82" s="377"/>
      <c r="C82" s="378"/>
      <c r="D82" s="378"/>
      <c r="E82" s="378"/>
      <c r="F82" s="378"/>
      <c r="G82" s="378"/>
      <c r="H82" s="378"/>
      <c r="I82" s="379"/>
      <c r="J82" s="33">
        <f>+J45</f>
        <v>1513796000</v>
      </c>
      <c r="K82" s="33">
        <f>SUM(K46:K81)</f>
        <v>1513796000</v>
      </c>
      <c r="L82" s="32"/>
      <c r="M82" s="33">
        <f>SUM(M46:M81)</f>
        <v>0</v>
      </c>
      <c r="N82" s="33">
        <f>SUM(N46:N81)</f>
        <v>0</v>
      </c>
      <c r="O82" s="33">
        <f>SUM(O46:O81)</f>
        <v>0</v>
      </c>
      <c r="P82" s="34"/>
      <c r="Q82" s="35"/>
      <c r="R82" s="33">
        <f t="shared" ref="R82:AH82" si="32">SUM(R46:R81)</f>
        <v>0</v>
      </c>
      <c r="S82" s="33">
        <f t="shared" si="32"/>
        <v>0</v>
      </c>
      <c r="T82" s="33">
        <f t="shared" si="32"/>
        <v>0</v>
      </c>
      <c r="U82" s="33">
        <f t="shared" si="32"/>
        <v>0</v>
      </c>
      <c r="V82" s="33">
        <f t="shared" si="32"/>
        <v>0</v>
      </c>
      <c r="W82" s="33">
        <f t="shared" si="32"/>
        <v>0</v>
      </c>
      <c r="X82" s="33">
        <f t="shared" si="32"/>
        <v>0</v>
      </c>
      <c r="Y82" s="33">
        <f t="shared" si="32"/>
        <v>0</v>
      </c>
      <c r="Z82" s="33">
        <f t="shared" si="32"/>
        <v>0</v>
      </c>
      <c r="AA82" s="33">
        <f t="shared" si="32"/>
        <v>0</v>
      </c>
      <c r="AB82" s="33">
        <f t="shared" si="32"/>
        <v>0</v>
      </c>
      <c r="AC82" s="33">
        <f t="shared" si="32"/>
        <v>0</v>
      </c>
      <c r="AD82" s="33">
        <f t="shared" si="32"/>
        <v>0</v>
      </c>
      <c r="AE82" s="33">
        <f t="shared" si="32"/>
        <v>0</v>
      </c>
      <c r="AF82" s="33">
        <f t="shared" si="32"/>
        <v>1513796000</v>
      </c>
      <c r="AG82" s="33">
        <f t="shared" si="32"/>
        <v>1513796000</v>
      </c>
      <c r="AH82" s="33">
        <f t="shared" si="32"/>
        <v>1513796000</v>
      </c>
      <c r="AI82" s="36">
        <f>IF(ISERROR(AH82/J82),0,AH82/J82)</f>
        <v>1</v>
      </c>
      <c r="AJ82" s="36">
        <f>IF(ISERROR(AH82/$AH$354),0,AH82/$AH$354)</f>
        <v>9.103764547088021E-2</v>
      </c>
    </row>
    <row r="83" spans="1:36" ht="12.75" customHeight="1" x14ac:dyDescent="0.25">
      <c r="A83" s="401" t="s">
        <v>56</v>
      </c>
      <c r="B83" s="402"/>
      <c r="C83" s="402"/>
      <c r="D83" s="402"/>
      <c r="E83" s="403"/>
      <c r="F83" s="173"/>
      <c r="G83" s="170"/>
      <c r="H83" s="168"/>
      <c r="I83" s="168"/>
      <c r="J83" s="396">
        <v>1547920800</v>
      </c>
      <c r="K83" s="13"/>
      <c r="L83" s="14"/>
      <c r="M83" s="15"/>
      <c r="N83" s="15"/>
      <c r="O83" s="15"/>
      <c r="P83" s="10"/>
      <c r="Q83" s="16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79"/>
      <c r="AF83" s="179"/>
      <c r="AG83" s="13"/>
      <c r="AH83" s="13"/>
      <c r="AI83" s="17"/>
      <c r="AJ83" s="17"/>
    </row>
    <row r="84" spans="1:36" ht="24.75" customHeight="1" outlineLevel="1" x14ac:dyDescent="0.25">
      <c r="A84" s="156">
        <v>1</v>
      </c>
      <c r="B84" s="156"/>
      <c r="C84" s="46" t="s">
        <v>244</v>
      </c>
      <c r="D84" s="55">
        <v>45656</v>
      </c>
      <c r="E84" s="197" t="s">
        <v>245</v>
      </c>
      <c r="F84" s="198" t="s">
        <v>117</v>
      </c>
      <c r="G84" s="199" t="s">
        <v>118</v>
      </c>
      <c r="H84" s="158"/>
      <c r="I84" s="158"/>
      <c r="J84" s="397"/>
      <c r="K84" s="200">
        <v>11201800</v>
      </c>
      <c r="L84" s="181" t="s">
        <v>119</v>
      </c>
      <c r="M84" s="24"/>
      <c r="N84" s="24"/>
      <c r="O84" s="24"/>
      <c r="P84" s="22"/>
      <c r="Q84" s="22"/>
      <c r="R84" s="24"/>
      <c r="S84" s="24"/>
      <c r="T84" s="24"/>
      <c r="U84" s="25">
        <f>SUM(R84:T84)</f>
        <v>0</v>
      </c>
      <c r="V84" s="24"/>
      <c r="W84" s="24"/>
      <c r="X84" s="24"/>
      <c r="Y84" s="25">
        <f>SUM(V84:X84)</f>
        <v>0</v>
      </c>
      <c r="Z84" s="24"/>
      <c r="AA84" s="24"/>
      <c r="AB84" s="24"/>
      <c r="AC84" s="25">
        <f>SUM(Z84:AB84)</f>
        <v>0</v>
      </c>
      <c r="AD84" s="169"/>
      <c r="AE84" s="159"/>
      <c r="AF84" s="219">
        <v>11201800</v>
      </c>
      <c r="AG84" s="229">
        <f>SUM(AD84:AF84)</f>
        <v>11201800</v>
      </c>
      <c r="AH84" s="25">
        <f>SUM(U84,Y84,AC84,AG84)</f>
        <v>11201800</v>
      </c>
      <c r="AI84" s="26">
        <f>IF(ISERROR(AH84/$J$83),0,AH84/$J$83)</f>
        <v>7.2366751580571825E-3</v>
      </c>
      <c r="AJ84" s="27">
        <f>IF(ISERROR(AH84/$AH$354),"-",AH84/$AH$354)</f>
        <v>6.7366111222100331E-4</v>
      </c>
    </row>
    <row r="85" spans="1:36" ht="24.75" customHeight="1" outlineLevel="1" x14ac:dyDescent="0.25">
      <c r="A85" s="156">
        <v>2</v>
      </c>
      <c r="B85" s="156"/>
      <c r="C85" s="46" t="s">
        <v>246</v>
      </c>
      <c r="D85" s="55">
        <v>45656</v>
      </c>
      <c r="E85" s="197" t="s">
        <v>247</v>
      </c>
      <c r="F85" s="198" t="s">
        <v>117</v>
      </c>
      <c r="G85" s="199" t="s">
        <v>118</v>
      </c>
      <c r="H85" s="158"/>
      <c r="I85" s="158"/>
      <c r="J85" s="397"/>
      <c r="K85" s="200">
        <v>16802700</v>
      </c>
      <c r="L85" s="181" t="s">
        <v>119</v>
      </c>
      <c r="M85" s="24"/>
      <c r="N85" s="24"/>
      <c r="O85" s="24"/>
      <c r="P85" s="22"/>
      <c r="Q85" s="22"/>
      <c r="R85" s="24"/>
      <c r="S85" s="24"/>
      <c r="T85" s="24"/>
      <c r="U85" s="25">
        <f t="shared" ref="U85:U121" si="33">SUM(R85:T85)</f>
        <v>0</v>
      </c>
      <c r="V85" s="24"/>
      <c r="W85" s="24"/>
      <c r="X85" s="24"/>
      <c r="Y85" s="25">
        <f t="shared" ref="Y85:Y121" si="34">SUM(V85:X85)</f>
        <v>0</v>
      </c>
      <c r="Z85" s="24"/>
      <c r="AA85" s="24"/>
      <c r="AB85" s="24"/>
      <c r="AC85" s="25">
        <f t="shared" ref="AC85:AC121" si="35">SUM(Z85:AB85)</f>
        <v>0</v>
      </c>
      <c r="AD85" s="169"/>
      <c r="AE85" s="159"/>
      <c r="AF85" s="219">
        <v>16802700</v>
      </c>
      <c r="AG85" s="229">
        <f t="shared" ref="AG85:AG121" si="36">SUM(AD85:AF85)</f>
        <v>16802700</v>
      </c>
      <c r="AH85" s="25">
        <f t="shared" ref="AH85:AH121" si="37">SUM(U85,Y85,AC85,AG85)</f>
        <v>16802700</v>
      </c>
      <c r="AI85" s="26">
        <f t="shared" ref="AI85:AI121" si="38">IF(ISERROR(AH85/$J$83),0,AH85/$J$83)</f>
        <v>1.0855012737085773E-2</v>
      </c>
      <c r="AJ85" s="27">
        <f t="shared" ref="AJ85:AJ121" si="39">IF(ISERROR(AH85/$AH$354),"-",AH85/$AH$354)</f>
        <v>1.010491668331505E-3</v>
      </c>
    </row>
    <row r="86" spans="1:36" ht="24.75" customHeight="1" outlineLevel="1" x14ac:dyDescent="0.25">
      <c r="A86" s="156">
        <v>3</v>
      </c>
      <c r="B86" s="156"/>
      <c r="C86" s="46" t="s">
        <v>248</v>
      </c>
      <c r="D86" s="55">
        <v>45653</v>
      </c>
      <c r="E86" s="197" t="s">
        <v>249</v>
      </c>
      <c r="F86" s="198" t="s">
        <v>117</v>
      </c>
      <c r="G86" s="199" t="s">
        <v>118</v>
      </c>
      <c r="H86" s="158"/>
      <c r="I86" s="158"/>
      <c r="J86" s="397"/>
      <c r="K86" s="200">
        <v>16802700</v>
      </c>
      <c r="L86" s="181" t="s">
        <v>119</v>
      </c>
      <c r="M86" s="24"/>
      <c r="N86" s="24"/>
      <c r="O86" s="24"/>
      <c r="P86" s="22"/>
      <c r="Q86" s="22"/>
      <c r="R86" s="24"/>
      <c r="S86" s="24"/>
      <c r="T86" s="24"/>
      <c r="U86" s="25">
        <f t="shared" si="33"/>
        <v>0</v>
      </c>
      <c r="V86" s="24"/>
      <c r="W86" s="24"/>
      <c r="X86" s="24"/>
      <c r="Y86" s="25">
        <f t="shared" si="34"/>
        <v>0</v>
      </c>
      <c r="Z86" s="24"/>
      <c r="AA86" s="24"/>
      <c r="AB86" s="24"/>
      <c r="AC86" s="25">
        <f t="shared" si="35"/>
        <v>0</v>
      </c>
      <c r="AD86" s="169"/>
      <c r="AE86" s="159"/>
      <c r="AF86" s="219">
        <v>16802700</v>
      </c>
      <c r="AG86" s="229">
        <f t="shared" si="36"/>
        <v>16802700</v>
      </c>
      <c r="AH86" s="25">
        <f t="shared" si="37"/>
        <v>16802700</v>
      </c>
      <c r="AI86" s="26">
        <f t="shared" si="38"/>
        <v>1.0855012737085773E-2</v>
      </c>
      <c r="AJ86" s="27">
        <f t="shared" si="39"/>
        <v>1.010491668331505E-3</v>
      </c>
    </row>
    <row r="87" spans="1:36" ht="24.75" customHeight="1" outlineLevel="1" x14ac:dyDescent="0.25">
      <c r="A87" s="156">
        <v>4</v>
      </c>
      <c r="B87" s="156"/>
      <c r="C87" s="46" t="s">
        <v>250</v>
      </c>
      <c r="D87" s="55">
        <v>45653</v>
      </c>
      <c r="E87" s="197" t="s">
        <v>251</v>
      </c>
      <c r="F87" s="198" t="s">
        <v>117</v>
      </c>
      <c r="G87" s="199" t="s">
        <v>118</v>
      </c>
      <c r="H87" s="158"/>
      <c r="I87" s="158"/>
      <c r="J87" s="397"/>
      <c r="K87" s="200">
        <v>11201800</v>
      </c>
      <c r="L87" s="181" t="s">
        <v>119</v>
      </c>
      <c r="M87" s="24"/>
      <c r="N87" s="24"/>
      <c r="O87" s="24"/>
      <c r="P87" s="22"/>
      <c r="Q87" s="22"/>
      <c r="R87" s="24"/>
      <c r="S87" s="24"/>
      <c r="T87" s="24"/>
      <c r="U87" s="25">
        <f t="shared" si="33"/>
        <v>0</v>
      </c>
      <c r="V87" s="24"/>
      <c r="W87" s="24"/>
      <c r="X87" s="24"/>
      <c r="Y87" s="25">
        <f t="shared" si="34"/>
        <v>0</v>
      </c>
      <c r="Z87" s="24"/>
      <c r="AA87" s="24"/>
      <c r="AB87" s="24"/>
      <c r="AC87" s="25">
        <f t="shared" si="35"/>
        <v>0</v>
      </c>
      <c r="AD87" s="169"/>
      <c r="AE87" s="159"/>
      <c r="AF87" s="219">
        <v>11201800</v>
      </c>
      <c r="AG87" s="229">
        <f t="shared" si="36"/>
        <v>11201800</v>
      </c>
      <c r="AH87" s="25">
        <f t="shared" si="37"/>
        <v>11201800</v>
      </c>
      <c r="AI87" s="26">
        <f t="shared" si="38"/>
        <v>7.2366751580571825E-3</v>
      </c>
      <c r="AJ87" s="27">
        <f t="shared" si="39"/>
        <v>6.7366111222100331E-4</v>
      </c>
    </row>
    <row r="88" spans="1:36" ht="24.75" customHeight="1" outlineLevel="1" x14ac:dyDescent="0.25">
      <c r="A88" s="156">
        <v>5</v>
      </c>
      <c r="B88" s="156"/>
      <c r="C88" s="46" t="s">
        <v>252</v>
      </c>
      <c r="D88" s="55">
        <v>45653</v>
      </c>
      <c r="E88" s="197" t="s">
        <v>253</v>
      </c>
      <c r="F88" s="198" t="s">
        <v>117</v>
      </c>
      <c r="G88" s="199" t="s">
        <v>118</v>
      </c>
      <c r="H88" s="158"/>
      <c r="I88" s="158"/>
      <c r="J88" s="397"/>
      <c r="K88" s="200">
        <v>11201800</v>
      </c>
      <c r="L88" s="181" t="s">
        <v>119</v>
      </c>
      <c r="M88" s="24"/>
      <c r="N88" s="24"/>
      <c r="O88" s="24"/>
      <c r="P88" s="22"/>
      <c r="Q88" s="22"/>
      <c r="R88" s="24"/>
      <c r="S88" s="24"/>
      <c r="T88" s="24"/>
      <c r="U88" s="25">
        <f t="shared" si="33"/>
        <v>0</v>
      </c>
      <c r="V88" s="24"/>
      <c r="W88" s="24"/>
      <c r="X88" s="24"/>
      <c r="Y88" s="25">
        <f t="shared" si="34"/>
        <v>0</v>
      </c>
      <c r="Z88" s="24"/>
      <c r="AA88" s="24"/>
      <c r="AB88" s="24"/>
      <c r="AC88" s="25">
        <f t="shared" si="35"/>
        <v>0</v>
      </c>
      <c r="AD88" s="169"/>
      <c r="AE88" s="159"/>
      <c r="AF88" s="219">
        <v>11201800</v>
      </c>
      <c r="AG88" s="229">
        <f t="shared" si="36"/>
        <v>11201800</v>
      </c>
      <c r="AH88" s="25">
        <f t="shared" si="37"/>
        <v>11201800</v>
      </c>
      <c r="AI88" s="26">
        <f t="shared" si="38"/>
        <v>7.2366751580571825E-3</v>
      </c>
      <c r="AJ88" s="27">
        <f t="shared" si="39"/>
        <v>6.7366111222100331E-4</v>
      </c>
    </row>
    <row r="89" spans="1:36" ht="24.75" customHeight="1" outlineLevel="1" x14ac:dyDescent="0.25">
      <c r="A89" s="156">
        <v>6</v>
      </c>
      <c r="B89" s="156"/>
      <c r="C89" s="46" t="s">
        <v>254</v>
      </c>
      <c r="D89" s="55">
        <v>45621</v>
      </c>
      <c r="E89" s="197" t="s">
        <v>255</v>
      </c>
      <c r="F89" s="198" t="s">
        <v>117</v>
      </c>
      <c r="G89" s="199" t="s">
        <v>118</v>
      </c>
      <c r="H89" s="158"/>
      <c r="I89" s="158"/>
      <c r="J89" s="397"/>
      <c r="K89" s="200">
        <v>71945796</v>
      </c>
      <c r="L89" s="181" t="s">
        <v>119</v>
      </c>
      <c r="M89" s="24"/>
      <c r="N89" s="24"/>
      <c r="O89" s="24"/>
      <c r="P89" s="22"/>
      <c r="Q89" s="22"/>
      <c r="R89" s="24"/>
      <c r="S89" s="24"/>
      <c r="T89" s="24"/>
      <c r="U89" s="25">
        <f t="shared" si="33"/>
        <v>0</v>
      </c>
      <c r="V89" s="24"/>
      <c r="W89" s="24"/>
      <c r="X89" s="24"/>
      <c r="Y89" s="25">
        <f t="shared" si="34"/>
        <v>0</v>
      </c>
      <c r="Z89" s="24"/>
      <c r="AA89" s="24"/>
      <c r="AB89" s="24"/>
      <c r="AC89" s="25">
        <f t="shared" si="35"/>
        <v>0</v>
      </c>
      <c r="AD89" s="169"/>
      <c r="AE89" s="159"/>
      <c r="AF89" s="219">
        <v>71945796</v>
      </c>
      <c r="AG89" s="229">
        <f t="shared" si="36"/>
        <v>71945796</v>
      </c>
      <c r="AH89" s="25">
        <f t="shared" si="37"/>
        <v>71945796</v>
      </c>
      <c r="AI89" s="26">
        <f t="shared" si="38"/>
        <v>4.6478990397958345E-2</v>
      </c>
      <c r="AJ89" s="27">
        <f t="shared" si="39"/>
        <v>4.3267229331880059E-3</v>
      </c>
    </row>
    <row r="90" spans="1:36" ht="24.75" customHeight="1" outlineLevel="1" x14ac:dyDescent="0.25">
      <c r="A90" s="156">
        <v>7</v>
      </c>
      <c r="B90" s="156"/>
      <c r="C90" s="46" t="s">
        <v>256</v>
      </c>
      <c r="D90" s="55">
        <v>45615</v>
      </c>
      <c r="E90" s="197" t="s">
        <v>257</v>
      </c>
      <c r="F90" s="198" t="s">
        <v>117</v>
      </c>
      <c r="G90" s="199" t="s">
        <v>118</v>
      </c>
      <c r="H90" s="158"/>
      <c r="I90" s="158"/>
      <c r="J90" s="397"/>
      <c r="K90" s="200">
        <v>33205746</v>
      </c>
      <c r="L90" s="181" t="s">
        <v>119</v>
      </c>
      <c r="M90" s="24"/>
      <c r="N90" s="24"/>
      <c r="O90" s="24"/>
      <c r="P90" s="22"/>
      <c r="Q90" s="22"/>
      <c r="R90" s="24"/>
      <c r="S90" s="24"/>
      <c r="T90" s="24"/>
      <c r="U90" s="25">
        <f t="shared" si="33"/>
        <v>0</v>
      </c>
      <c r="V90" s="24"/>
      <c r="W90" s="24"/>
      <c r="X90" s="24"/>
      <c r="Y90" s="25">
        <f t="shared" si="34"/>
        <v>0</v>
      </c>
      <c r="Z90" s="24"/>
      <c r="AA90" s="24"/>
      <c r="AB90" s="24"/>
      <c r="AC90" s="25">
        <f t="shared" si="35"/>
        <v>0</v>
      </c>
      <c r="AD90" s="169"/>
      <c r="AE90" s="159"/>
      <c r="AF90" s="219">
        <v>33205746</v>
      </c>
      <c r="AG90" s="229">
        <f t="shared" si="36"/>
        <v>33205746</v>
      </c>
      <c r="AH90" s="25">
        <f t="shared" si="37"/>
        <v>33205746</v>
      </c>
      <c r="AI90" s="26">
        <f t="shared" si="38"/>
        <v>2.1451837845967311E-2</v>
      </c>
      <c r="AJ90" s="27">
        <f t="shared" si="39"/>
        <v>1.9969486852548816E-3</v>
      </c>
    </row>
    <row r="91" spans="1:36" ht="24.75" customHeight="1" outlineLevel="1" x14ac:dyDescent="0.25">
      <c r="A91" s="156">
        <v>8</v>
      </c>
      <c r="B91" s="156"/>
      <c r="C91" s="46" t="s">
        <v>258</v>
      </c>
      <c r="D91" s="55">
        <v>45607</v>
      </c>
      <c r="E91" s="197" t="s">
        <v>259</v>
      </c>
      <c r="F91" s="198" t="s">
        <v>117</v>
      </c>
      <c r="G91" s="199" t="s">
        <v>118</v>
      </c>
      <c r="H91" s="158"/>
      <c r="I91" s="158"/>
      <c r="J91" s="397"/>
      <c r="K91" s="200">
        <v>33205746</v>
      </c>
      <c r="L91" s="181" t="s">
        <v>119</v>
      </c>
      <c r="M91" s="24"/>
      <c r="N91" s="24"/>
      <c r="O91" s="24"/>
      <c r="P91" s="22"/>
      <c r="Q91" s="22"/>
      <c r="R91" s="24"/>
      <c r="S91" s="24"/>
      <c r="T91" s="24"/>
      <c r="U91" s="25">
        <f t="shared" si="33"/>
        <v>0</v>
      </c>
      <c r="V91" s="24"/>
      <c r="W91" s="24"/>
      <c r="X91" s="24"/>
      <c r="Y91" s="25">
        <f t="shared" si="34"/>
        <v>0</v>
      </c>
      <c r="Z91" s="24"/>
      <c r="AA91" s="24"/>
      <c r="AB91" s="24"/>
      <c r="AC91" s="25">
        <f t="shared" si="35"/>
        <v>0</v>
      </c>
      <c r="AD91" s="169"/>
      <c r="AE91" s="159"/>
      <c r="AF91" s="219">
        <v>33205746</v>
      </c>
      <c r="AG91" s="229">
        <f t="shared" si="36"/>
        <v>33205746</v>
      </c>
      <c r="AH91" s="25">
        <f t="shared" si="37"/>
        <v>33205746</v>
      </c>
      <c r="AI91" s="26">
        <f t="shared" si="38"/>
        <v>2.1451837845967311E-2</v>
      </c>
      <c r="AJ91" s="27">
        <f t="shared" si="39"/>
        <v>1.9969486852548816E-3</v>
      </c>
    </row>
    <row r="92" spans="1:36" ht="24.75" customHeight="1" outlineLevel="1" x14ac:dyDescent="0.25">
      <c r="A92" s="156">
        <v>9</v>
      </c>
      <c r="B92" s="156"/>
      <c r="C92" s="46" t="s">
        <v>260</v>
      </c>
      <c r="D92" s="55">
        <v>45607</v>
      </c>
      <c r="E92" s="197" t="s">
        <v>245</v>
      </c>
      <c r="F92" s="198" t="s">
        <v>117</v>
      </c>
      <c r="G92" s="199" t="s">
        <v>118</v>
      </c>
      <c r="H92" s="158"/>
      <c r="I92" s="158"/>
      <c r="J92" s="397"/>
      <c r="K92" s="200">
        <v>33205746</v>
      </c>
      <c r="L92" s="181" t="s">
        <v>119</v>
      </c>
      <c r="M92" s="24"/>
      <c r="N92" s="24"/>
      <c r="O92" s="24"/>
      <c r="P92" s="22"/>
      <c r="Q92" s="22"/>
      <c r="R92" s="24"/>
      <c r="S92" s="24"/>
      <c r="T92" s="24"/>
      <c r="U92" s="25">
        <f t="shared" si="33"/>
        <v>0</v>
      </c>
      <c r="V92" s="24"/>
      <c r="W92" s="24"/>
      <c r="X92" s="24"/>
      <c r="Y92" s="25">
        <f t="shared" si="34"/>
        <v>0</v>
      </c>
      <c r="Z92" s="24"/>
      <c r="AA92" s="24"/>
      <c r="AB92" s="24"/>
      <c r="AC92" s="25">
        <f t="shared" si="35"/>
        <v>0</v>
      </c>
      <c r="AD92" s="169"/>
      <c r="AE92" s="159"/>
      <c r="AF92" s="219">
        <v>33205746</v>
      </c>
      <c r="AG92" s="229">
        <f t="shared" si="36"/>
        <v>33205746</v>
      </c>
      <c r="AH92" s="25">
        <f t="shared" si="37"/>
        <v>33205746</v>
      </c>
      <c r="AI92" s="26">
        <f t="shared" si="38"/>
        <v>2.1451837845967311E-2</v>
      </c>
      <c r="AJ92" s="27">
        <f t="shared" si="39"/>
        <v>1.9969486852548816E-3</v>
      </c>
    </row>
    <row r="93" spans="1:36" ht="24.75" customHeight="1" outlineLevel="1" x14ac:dyDescent="0.25">
      <c r="A93" s="156">
        <v>10</v>
      </c>
      <c r="B93" s="156"/>
      <c r="C93" s="46" t="s">
        <v>261</v>
      </c>
      <c r="D93" s="55">
        <v>45600</v>
      </c>
      <c r="E93" s="197" t="s">
        <v>262</v>
      </c>
      <c r="F93" s="198" t="s">
        <v>117</v>
      </c>
      <c r="G93" s="199" t="s">
        <v>118</v>
      </c>
      <c r="H93" s="158"/>
      <c r="I93" s="158"/>
      <c r="J93" s="397"/>
      <c r="K93" s="200">
        <v>38740037</v>
      </c>
      <c r="L93" s="181" t="s">
        <v>119</v>
      </c>
      <c r="M93" s="24"/>
      <c r="N93" s="24"/>
      <c r="O93" s="24"/>
      <c r="P93" s="22"/>
      <c r="Q93" s="22"/>
      <c r="R93" s="24"/>
      <c r="S93" s="24"/>
      <c r="T93" s="24"/>
      <c r="U93" s="25">
        <f t="shared" si="33"/>
        <v>0</v>
      </c>
      <c r="V93" s="24"/>
      <c r="W93" s="24"/>
      <c r="X93" s="24"/>
      <c r="Y93" s="25">
        <f t="shared" si="34"/>
        <v>0</v>
      </c>
      <c r="Z93" s="24"/>
      <c r="AA93" s="24"/>
      <c r="AB93" s="24"/>
      <c r="AC93" s="25">
        <f t="shared" si="35"/>
        <v>0</v>
      </c>
      <c r="AD93" s="169"/>
      <c r="AE93" s="159"/>
      <c r="AF93" s="219">
        <v>38740037</v>
      </c>
      <c r="AG93" s="229">
        <f t="shared" si="36"/>
        <v>38740037</v>
      </c>
      <c r="AH93" s="25">
        <f t="shared" si="37"/>
        <v>38740037</v>
      </c>
      <c r="AI93" s="26">
        <f t="shared" si="38"/>
        <v>2.5027144153628531E-2</v>
      </c>
      <c r="AJ93" s="27">
        <f t="shared" si="39"/>
        <v>2.3297734661306951E-3</v>
      </c>
    </row>
    <row r="94" spans="1:36" ht="24.75" customHeight="1" outlineLevel="1" x14ac:dyDescent="0.25">
      <c r="A94" s="156">
        <v>11</v>
      </c>
      <c r="B94" s="156"/>
      <c r="C94" s="46" t="s">
        <v>263</v>
      </c>
      <c r="D94" s="55">
        <v>45588</v>
      </c>
      <c r="E94" s="197" t="s">
        <v>264</v>
      </c>
      <c r="F94" s="198" t="s">
        <v>117</v>
      </c>
      <c r="G94" s="199" t="s">
        <v>118</v>
      </c>
      <c r="H94" s="158"/>
      <c r="I94" s="158"/>
      <c r="J94" s="397"/>
      <c r="K94" s="200">
        <v>50043559</v>
      </c>
      <c r="L94" s="181" t="s">
        <v>119</v>
      </c>
      <c r="M94" s="24"/>
      <c r="N94" s="24"/>
      <c r="O94" s="24"/>
      <c r="P94" s="22"/>
      <c r="Q94" s="22"/>
      <c r="R94" s="24"/>
      <c r="S94" s="24"/>
      <c r="T94" s="24"/>
      <c r="U94" s="25">
        <f t="shared" si="33"/>
        <v>0</v>
      </c>
      <c r="V94" s="24"/>
      <c r="W94" s="24"/>
      <c r="X94" s="24"/>
      <c r="Y94" s="25">
        <f t="shared" si="34"/>
        <v>0</v>
      </c>
      <c r="Z94" s="24"/>
      <c r="AA94" s="24"/>
      <c r="AB94" s="24"/>
      <c r="AC94" s="25">
        <f t="shared" si="35"/>
        <v>0</v>
      </c>
      <c r="AD94" s="169"/>
      <c r="AE94" s="159"/>
      <c r="AF94" s="219">
        <v>50043559</v>
      </c>
      <c r="AG94" s="229">
        <f t="shared" si="36"/>
        <v>50043559</v>
      </c>
      <c r="AH94" s="25">
        <f t="shared" si="37"/>
        <v>50043559</v>
      </c>
      <c r="AI94" s="26">
        <f t="shared" si="38"/>
        <v>3.2329534560166129E-2</v>
      </c>
      <c r="AJ94" s="27">
        <f t="shared" si="39"/>
        <v>3.0095520019494545E-3</v>
      </c>
    </row>
    <row r="95" spans="1:36" ht="24.75" customHeight="1" outlineLevel="1" x14ac:dyDescent="0.25">
      <c r="A95" s="156">
        <v>12</v>
      </c>
      <c r="B95" s="156"/>
      <c r="C95" s="46" t="s">
        <v>265</v>
      </c>
      <c r="D95" s="55">
        <v>45588</v>
      </c>
      <c r="E95" s="197" t="s">
        <v>247</v>
      </c>
      <c r="F95" s="198" t="s">
        <v>117</v>
      </c>
      <c r="G95" s="199" t="s">
        <v>118</v>
      </c>
      <c r="H95" s="158"/>
      <c r="I95" s="158"/>
      <c r="J95" s="397"/>
      <c r="K95" s="200">
        <v>44274336</v>
      </c>
      <c r="L95" s="181" t="s">
        <v>119</v>
      </c>
      <c r="M95" s="24"/>
      <c r="N95" s="24"/>
      <c r="O95" s="24"/>
      <c r="P95" s="22"/>
      <c r="Q95" s="22"/>
      <c r="R95" s="24"/>
      <c r="S95" s="24"/>
      <c r="T95" s="24"/>
      <c r="U95" s="25">
        <f t="shared" si="33"/>
        <v>0</v>
      </c>
      <c r="V95" s="24"/>
      <c r="W95" s="24"/>
      <c r="X95" s="24"/>
      <c r="Y95" s="25">
        <f t="shared" si="34"/>
        <v>0</v>
      </c>
      <c r="Z95" s="24"/>
      <c r="AA95" s="24"/>
      <c r="AB95" s="24"/>
      <c r="AC95" s="25">
        <f t="shared" si="35"/>
        <v>0</v>
      </c>
      <c r="AD95" s="169"/>
      <c r="AE95" s="159"/>
      <c r="AF95" s="219">
        <v>44274336</v>
      </c>
      <c r="AG95" s="229">
        <f t="shared" si="36"/>
        <v>44274336</v>
      </c>
      <c r="AH95" s="25">
        <f t="shared" si="37"/>
        <v>44274336</v>
      </c>
      <c r="AI95" s="26">
        <f t="shared" si="38"/>
        <v>2.8602455629512826E-2</v>
      </c>
      <c r="AJ95" s="27">
        <f t="shared" si="39"/>
        <v>2.6625987281156962E-3</v>
      </c>
    </row>
    <row r="96" spans="1:36" ht="24.75" customHeight="1" outlineLevel="1" x14ac:dyDescent="0.25">
      <c r="A96" s="156">
        <v>13</v>
      </c>
      <c r="B96" s="156"/>
      <c r="C96" s="46" t="s">
        <v>266</v>
      </c>
      <c r="D96" s="55">
        <v>45574</v>
      </c>
      <c r="E96" s="197" t="s">
        <v>267</v>
      </c>
      <c r="F96" s="198" t="s">
        <v>117</v>
      </c>
      <c r="G96" s="199" t="s">
        <v>118</v>
      </c>
      <c r="H96" s="158"/>
      <c r="I96" s="158"/>
      <c r="J96" s="397"/>
      <c r="K96" s="200">
        <v>33205746</v>
      </c>
      <c r="L96" s="181" t="s">
        <v>119</v>
      </c>
      <c r="M96" s="24"/>
      <c r="N96" s="24"/>
      <c r="O96" s="24"/>
      <c r="P96" s="228"/>
      <c r="Q96" s="228"/>
      <c r="R96" s="24"/>
      <c r="S96" s="24"/>
      <c r="T96" s="24"/>
      <c r="U96" s="25">
        <f t="shared" si="33"/>
        <v>0</v>
      </c>
      <c r="V96" s="24"/>
      <c r="W96" s="24"/>
      <c r="X96" s="24"/>
      <c r="Y96" s="25">
        <f t="shared" si="34"/>
        <v>0</v>
      </c>
      <c r="Z96" s="24"/>
      <c r="AA96" s="24"/>
      <c r="AB96" s="24"/>
      <c r="AC96" s="25">
        <f t="shared" si="35"/>
        <v>0</v>
      </c>
      <c r="AD96" s="169"/>
      <c r="AE96" s="159"/>
      <c r="AF96" s="219">
        <v>33205746</v>
      </c>
      <c r="AG96" s="229">
        <f t="shared" si="36"/>
        <v>33205746</v>
      </c>
      <c r="AH96" s="25">
        <f t="shared" si="37"/>
        <v>33205746</v>
      </c>
      <c r="AI96" s="26">
        <f t="shared" si="38"/>
        <v>2.1451837845967311E-2</v>
      </c>
      <c r="AJ96" s="27">
        <f t="shared" si="39"/>
        <v>1.9969486852548816E-3</v>
      </c>
    </row>
    <row r="97" spans="1:36" ht="24.75" customHeight="1" outlineLevel="1" x14ac:dyDescent="0.25">
      <c r="A97" s="156">
        <v>14</v>
      </c>
      <c r="B97" s="156"/>
      <c r="C97" s="46" t="s">
        <v>268</v>
      </c>
      <c r="D97" s="55">
        <v>45573</v>
      </c>
      <c r="E97" s="197" t="s">
        <v>253</v>
      </c>
      <c r="F97" s="198" t="s">
        <v>117</v>
      </c>
      <c r="G97" s="199" t="s">
        <v>118</v>
      </c>
      <c r="H97" s="158"/>
      <c r="I97" s="158"/>
      <c r="J97" s="397"/>
      <c r="K97" s="200">
        <v>33205746</v>
      </c>
      <c r="L97" s="181" t="s">
        <v>119</v>
      </c>
      <c r="M97" s="24"/>
      <c r="N97" s="24"/>
      <c r="O97" s="24"/>
      <c r="P97" s="228"/>
      <c r="Q97" s="228"/>
      <c r="R97" s="24"/>
      <c r="S97" s="24"/>
      <c r="T97" s="24"/>
      <c r="U97" s="25">
        <f t="shared" si="33"/>
        <v>0</v>
      </c>
      <c r="V97" s="24"/>
      <c r="W97" s="24"/>
      <c r="X97" s="24"/>
      <c r="Y97" s="25">
        <f t="shared" si="34"/>
        <v>0</v>
      </c>
      <c r="Z97" s="24"/>
      <c r="AA97" s="24"/>
      <c r="AB97" s="24"/>
      <c r="AC97" s="25">
        <f t="shared" si="35"/>
        <v>0</v>
      </c>
      <c r="AD97" s="169"/>
      <c r="AE97" s="219">
        <v>33205746</v>
      </c>
      <c r="AF97" s="219"/>
      <c r="AG97" s="229">
        <f t="shared" si="36"/>
        <v>33205746</v>
      </c>
      <c r="AH97" s="25">
        <f t="shared" si="37"/>
        <v>33205746</v>
      </c>
      <c r="AI97" s="26">
        <f t="shared" si="38"/>
        <v>2.1451837845967311E-2</v>
      </c>
      <c r="AJ97" s="27">
        <f t="shared" si="39"/>
        <v>1.9969486852548816E-3</v>
      </c>
    </row>
    <row r="98" spans="1:36" ht="24.75" customHeight="1" outlineLevel="1" x14ac:dyDescent="0.25">
      <c r="A98" s="156">
        <v>15</v>
      </c>
      <c r="B98" s="156"/>
      <c r="C98" s="46" t="s">
        <v>269</v>
      </c>
      <c r="D98" s="55">
        <v>45572</v>
      </c>
      <c r="E98" s="197" t="s">
        <v>270</v>
      </c>
      <c r="F98" s="198" t="s">
        <v>117</v>
      </c>
      <c r="G98" s="199" t="s">
        <v>118</v>
      </c>
      <c r="H98" s="158"/>
      <c r="I98" s="158"/>
      <c r="J98" s="397"/>
      <c r="K98" s="200">
        <v>38740037</v>
      </c>
      <c r="L98" s="181" t="s">
        <v>119</v>
      </c>
      <c r="M98" s="24"/>
      <c r="N98" s="24"/>
      <c r="O98" s="24"/>
      <c r="P98" s="228"/>
      <c r="Q98" s="228"/>
      <c r="R98" s="24"/>
      <c r="S98" s="24"/>
      <c r="T98" s="24"/>
      <c r="U98" s="25">
        <f t="shared" si="33"/>
        <v>0</v>
      </c>
      <c r="V98" s="24"/>
      <c r="W98" s="24"/>
      <c r="X98" s="24"/>
      <c r="Y98" s="25">
        <f t="shared" si="34"/>
        <v>0</v>
      </c>
      <c r="Z98" s="24"/>
      <c r="AA98" s="24"/>
      <c r="AB98" s="24"/>
      <c r="AC98" s="25">
        <f t="shared" si="35"/>
        <v>0</v>
      </c>
      <c r="AD98" s="169"/>
      <c r="AE98" s="219"/>
      <c r="AF98" s="219">
        <v>38740037</v>
      </c>
      <c r="AG98" s="229">
        <f t="shared" si="36"/>
        <v>38740037</v>
      </c>
      <c r="AH98" s="25">
        <f t="shared" si="37"/>
        <v>38740037</v>
      </c>
      <c r="AI98" s="26">
        <f t="shared" si="38"/>
        <v>2.5027144153628531E-2</v>
      </c>
      <c r="AJ98" s="27">
        <f t="shared" si="39"/>
        <v>2.3297734661306951E-3</v>
      </c>
    </row>
    <row r="99" spans="1:36" ht="24.75" customHeight="1" outlineLevel="1" x14ac:dyDescent="0.25">
      <c r="A99" s="156">
        <v>16</v>
      </c>
      <c r="B99" s="156"/>
      <c r="C99" s="46" t="s">
        <v>271</v>
      </c>
      <c r="D99" s="55">
        <v>45572</v>
      </c>
      <c r="E99" s="197" t="s">
        <v>272</v>
      </c>
      <c r="F99" s="198" t="s">
        <v>117</v>
      </c>
      <c r="G99" s="199" t="s">
        <v>118</v>
      </c>
      <c r="H99" s="158"/>
      <c r="I99" s="158"/>
      <c r="J99" s="397"/>
      <c r="K99" s="200">
        <v>55577858</v>
      </c>
      <c r="L99" s="181" t="s">
        <v>119</v>
      </c>
      <c r="M99" s="24"/>
      <c r="N99" s="24"/>
      <c r="O99" s="24"/>
      <c r="P99" s="228"/>
      <c r="Q99" s="228"/>
      <c r="R99" s="24"/>
      <c r="S99" s="24"/>
      <c r="T99" s="24"/>
      <c r="U99" s="25">
        <f t="shared" si="33"/>
        <v>0</v>
      </c>
      <c r="V99" s="24"/>
      <c r="W99" s="24"/>
      <c r="X99" s="24"/>
      <c r="Y99" s="25">
        <f t="shared" si="34"/>
        <v>0</v>
      </c>
      <c r="Z99" s="24"/>
      <c r="AA99" s="24"/>
      <c r="AB99" s="24"/>
      <c r="AC99" s="25">
        <f t="shared" si="35"/>
        <v>0</v>
      </c>
      <c r="AD99" s="169"/>
      <c r="AE99" s="219"/>
      <c r="AF99" s="219">
        <v>55577858</v>
      </c>
      <c r="AG99" s="229">
        <f t="shared" si="36"/>
        <v>55577858</v>
      </c>
      <c r="AH99" s="25">
        <f t="shared" si="37"/>
        <v>55577858</v>
      </c>
      <c r="AI99" s="26">
        <f t="shared" si="38"/>
        <v>3.5904846036050424E-2</v>
      </c>
      <c r="AJ99" s="27">
        <f t="shared" si="39"/>
        <v>3.3423772639344556E-3</v>
      </c>
    </row>
    <row r="100" spans="1:36" ht="24.75" customHeight="1" outlineLevel="1" x14ac:dyDescent="0.25">
      <c r="A100" s="156">
        <v>17</v>
      </c>
      <c r="B100" s="156"/>
      <c r="C100" s="46" t="s">
        <v>273</v>
      </c>
      <c r="D100" s="55">
        <v>45572</v>
      </c>
      <c r="E100" s="197" t="s">
        <v>274</v>
      </c>
      <c r="F100" s="198" t="s">
        <v>117</v>
      </c>
      <c r="G100" s="199" t="s">
        <v>118</v>
      </c>
      <c r="H100" s="158"/>
      <c r="I100" s="158"/>
      <c r="J100" s="397"/>
      <c r="K100" s="200">
        <v>55342920</v>
      </c>
      <c r="L100" s="181" t="s">
        <v>119</v>
      </c>
      <c r="M100" s="24"/>
      <c r="N100" s="24"/>
      <c r="O100" s="24"/>
      <c r="P100" s="228"/>
      <c r="Q100" s="228"/>
      <c r="R100" s="24"/>
      <c r="S100" s="24"/>
      <c r="T100" s="24"/>
      <c r="U100" s="25">
        <f t="shared" si="33"/>
        <v>0</v>
      </c>
      <c r="V100" s="24"/>
      <c r="W100" s="24"/>
      <c r="X100" s="24"/>
      <c r="Y100" s="25">
        <f t="shared" si="34"/>
        <v>0</v>
      </c>
      <c r="Z100" s="24"/>
      <c r="AA100" s="24"/>
      <c r="AB100" s="24"/>
      <c r="AC100" s="25">
        <f t="shared" si="35"/>
        <v>0</v>
      </c>
      <c r="AD100" s="169"/>
      <c r="AE100" s="219">
        <v>55342920</v>
      </c>
      <c r="AF100" s="219"/>
      <c r="AG100" s="229">
        <f t="shared" si="36"/>
        <v>55342920</v>
      </c>
      <c r="AH100" s="25">
        <f t="shared" si="37"/>
        <v>55342920</v>
      </c>
      <c r="AI100" s="26">
        <f t="shared" si="38"/>
        <v>3.5753069536891037E-2</v>
      </c>
      <c r="AJ100" s="27">
        <f t="shared" si="39"/>
        <v>3.3282484101446203E-3</v>
      </c>
    </row>
    <row r="101" spans="1:36" ht="24.75" customHeight="1" outlineLevel="1" x14ac:dyDescent="0.25">
      <c r="A101" s="156">
        <v>18</v>
      </c>
      <c r="B101" s="156"/>
      <c r="C101" s="46" t="s">
        <v>275</v>
      </c>
      <c r="D101" s="55">
        <v>45572</v>
      </c>
      <c r="E101" s="197" t="s">
        <v>276</v>
      </c>
      <c r="F101" s="198" t="s">
        <v>117</v>
      </c>
      <c r="G101" s="199" t="s">
        <v>118</v>
      </c>
      <c r="H101" s="158"/>
      <c r="I101" s="158"/>
      <c r="J101" s="397"/>
      <c r="K101" s="200">
        <v>44509268</v>
      </c>
      <c r="L101" s="181" t="s">
        <v>119</v>
      </c>
      <c r="M101" s="24"/>
      <c r="N101" s="24"/>
      <c r="O101" s="24"/>
      <c r="P101" s="228"/>
      <c r="Q101" s="228"/>
      <c r="R101" s="24"/>
      <c r="S101" s="24"/>
      <c r="T101" s="24"/>
      <c r="U101" s="25">
        <f t="shared" si="33"/>
        <v>0</v>
      </c>
      <c r="V101" s="24"/>
      <c r="W101" s="24"/>
      <c r="X101" s="24"/>
      <c r="Y101" s="25">
        <f t="shared" si="34"/>
        <v>0</v>
      </c>
      <c r="Z101" s="24"/>
      <c r="AA101" s="24"/>
      <c r="AB101" s="24"/>
      <c r="AC101" s="25">
        <f t="shared" si="35"/>
        <v>0</v>
      </c>
      <c r="AD101" s="169"/>
      <c r="AE101" s="219">
        <v>44509268</v>
      </c>
      <c r="AF101" s="219"/>
      <c r="AG101" s="229">
        <f t="shared" si="36"/>
        <v>44509268</v>
      </c>
      <c r="AH101" s="25">
        <f t="shared" si="37"/>
        <v>44509268</v>
      </c>
      <c r="AI101" s="26">
        <f t="shared" si="38"/>
        <v>2.8754228252504909E-2</v>
      </c>
      <c r="AJ101" s="27">
        <f t="shared" si="39"/>
        <v>2.676727221073641E-3</v>
      </c>
    </row>
    <row r="102" spans="1:36" ht="24.75" customHeight="1" outlineLevel="1" x14ac:dyDescent="0.25">
      <c r="A102" s="156">
        <v>19</v>
      </c>
      <c r="B102" s="156"/>
      <c r="C102" s="46" t="s">
        <v>277</v>
      </c>
      <c r="D102" s="55">
        <v>45572</v>
      </c>
      <c r="E102" s="197" t="s">
        <v>278</v>
      </c>
      <c r="F102" s="198" t="s">
        <v>117</v>
      </c>
      <c r="G102" s="199" t="s">
        <v>118</v>
      </c>
      <c r="H102" s="158"/>
      <c r="I102" s="158"/>
      <c r="J102" s="397"/>
      <c r="K102" s="200">
        <v>55342920</v>
      </c>
      <c r="L102" s="181" t="s">
        <v>119</v>
      </c>
      <c r="M102" s="24"/>
      <c r="N102" s="24"/>
      <c r="O102" s="24"/>
      <c r="P102" s="228"/>
      <c r="Q102" s="228"/>
      <c r="R102" s="24"/>
      <c r="S102" s="24"/>
      <c r="T102" s="24"/>
      <c r="U102" s="25">
        <f t="shared" si="33"/>
        <v>0</v>
      </c>
      <c r="V102" s="24"/>
      <c r="W102" s="24"/>
      <c r="X102" s="24"/>
      <c r="Y102" s="25">
        <f t="shared" si="34"/>
        <v>0</v>
      </c>
      <c r="Z102" s="24"/>
      <c r="AA102" s="24"/>
      <c r="AB102" s="24"/>
      <c r="AC102" s="25">
        <f t="shared" si="35"/>
        <v>0</v>
      </c>
      <c r="AD102" s="169"/>
      <c r="AE102" s="219">
        <v>55342920</v>
      </c>
      <c r="AF102" s="219"/>
      <c r="AG102" s="229">
        <f t="shared" si="36"/>
        <v>55342920</v>
      </c>
      <c r="AH102" s="25">
        <f t="shared" si="37"/>
        <v>55342920</v>
      </c>
      <c r="AI102" s="26">
        <f t="shared" si="38"/>
        <v>3.5753069536891037E-2</v>
      </c>
      <c r="AJ102" s="27">
        <f t="shared" si="39"/>
        <v>3.3282484101446203E-3</v>
      </c>
    </row>
    <row r="103" spans="1:36" ht="24.75" customHeight="1" outlineLevel="1" x14ac:dyDescent="0.25">
      <c r="A103" s="156">
        <v>20</v>
      </c>
      <c r="B103" s="156"/>
      <c r="C103" s="46" t="s">
        <v>279</v>
      </c>
      <c r="D103" s="55">
        <v>45572</v>
      </c>
      <c r="E103" s="197" t="s">
        <v>280</v>
      </c>
      <c r="F103" s="198" t="s">
        <v>117</v>
      </c>
      <c r="G103" s="199" t="s">
        <v>118</v>
      </c>
      <c r="H103" s="158"/>
      <c r="I103" s="158"/>
      <c r="J103" s="397"/>
      <c r="K103" s="200">
        <v>38974978</v>
      </c>
      <c r="L103" s="181" t="s">
        <v>119</v>
      </c>
      <c r="M103" s="24"/>
      <c r="N103" s="24"/>
      <c r="O103" s="24"/>
      <c r="P103" s="228"/>
      <c r="Q103" s="228"/>
      <c r="R103" s="24"/>
      <c r="S103" s="24"/>
      <c r="T103" s="24"/>
      <c r="U103" s="25">
        <f t="shared" si="33"/>
        <v>0</v>
      </c>
      <c r="V103" s="24"/>
      <c r="W103" s="24"/>
      <c r="X103" s="24"/>
      <c r="Y103" s="25">
        <f t="shared" si="34"/>
        <v>0</v>
      </c>
      <c r="Z103" s="24"/>
      <c r="AA103" s="24"/>
      <c r="AB103" s="24"/>
      <c r="AC103" s="25">
        <f t="shared" si="35"/>
        <v>0</v>
      </c>
      <c r="AD103" s="169"/>
      <c r="AE103" s="219"/>
      <c r="AF103" s="219">
        <v>38974978</v>
      </c>
      <c r="AG103" s="229">
        <f t="shared" si="36"/>
        <v>38974978</v>
      </c>
      <c r="AH103" s="25">
        <f t="shared" si="37"/>
        <v>38974978</v>
      </c>
      <c r="AI103" s="26">
        <f t="shared" si="38"/>
        <v>2.5178922590871573E-2</v>
      </c>
      <c r="AJ103" s="27">
        <f t="shared" si="39"/>
        <v>2.3439025003364759E-3</v>
      </c>
    </row>
    <row r="104" spans="1:36" ht="24.75" customHeight="1" outlineLevel="1" x14ac:dyDescent="0.25">
      <c r="A104" s="156">
        <v>21</v>
      </c>
      <c r="B104" s="156"/>
      <c r="C104" s="46" t="s">
        <v>281</v>
      </c>
      <c r="D104" s="55">
        <v>45572</v>
      </c>
      <c r="E104" s="197" t="s">
        <v>282</v>
      </c>
      <c r="F104" s="198" t="s">
        <v>117</v>
      </c>
      <c r="G104" s="199" t="s">
        <v>118</v>
      </c>
      <c r="H104" s="158"/>
      <c r="I104" s="158"/>
      <c r="J104" s="397"/>
      <c r="K104" s="200">
        <v>33205746</v>
      </c>
      <c r="L104" s="181" t="s">
        <v>119</v>
      </c>
      <c r="M104" s="24"/>
      <c r="N104" s="24"/>
      <c r="O104" s="24"/>
      <c r="P104" s="228"/>
      <c r="Q104" s="228"/>
      <c r="R104" s="24"/>
      <c r="S104" s="24"/>
      <c r="T104" s="24"/>
      <c r="U104" s="25">
        <f t="shared" si="33"/>
        <v>0</v>
      </c>
      <c r="V104" s="24"/>
      <c r="W104" s="24"/>
      <c r="X104" s="24"/>
      <c r="Y104" s="25">
        <f t="shared" si="34"/>
        <v>0</v>
      </c>
      <c r="Z104" s="24"/>
      <c r="AA104" s="24"/>
      <c r="AB104" s="24"/>
      <c r="AC104" s="25">
        <f t="shared" si="35"/>
        <v>0</v>
      </c>
      <c r="AD104" s="169"/>
      <c r="AE104" s="219">
        <v>33205746</v>
      </c>
      <c r="AF104" s="219"/>
      <c r="AG104" s="229">
        <f t="shared" si="36"/>
        <v>33205746</v>
      </c>
      <c r="AH104" s="25">
        <f t="shared" si="37"/>
        <v>33205746</v>
      </c>
      <c r="AI104" s="26">
        <f t="shared" si="38"/>
        <v>2.1451837845967311E-2</v>
      </c>
      <c r="AJ104" s="27">
        <f t="shared" si="39"/>
        <v>1.9969486852548816E-3</v>
      </c>
    </row>
    <row r="105" spans="1:36" ht="24.75" customHeight="1" outlineLevel="1" x14ac:dyDescent="0.25">
      <c r="A105" s="116">
        <v>22</v>
      </c>
      <c r="B105" s="118"/>
      <c r="C105" s="46" t="s">
        <v>283</v>
      </c>
      <c r="D105" s="55">
        <v>45572</v>
      </c>
      <c r="E105" s="197" t="s">
        <v>284</v>
      </c>
      <c r="F105" s="198" t="s">
        <v>117</v>
      </c>
      <c r="G105" s="199" t="s">
        <v>118</v>
      </c>
      <c r="H105" s="21"/>
      <c r="I105" s="21"/>
      <c r="J105" s="397"/>
      <c r="K105" s="200">
        <v>38740037</v>
      </c>
      <c r="L105" s="181" t="s">
        <v>119</v>
      </c>
      <c r="M105" s="24"/>
      <c r="N105" s="24"/>
      <c r="O105" s="24"/>
      <c r="P105" s="228"/>
      <c r="Q105" s="228"/>
      <c r="R105" s="24"/>
      <c r="S105" s="24"/>
      <c r="T105" s="24"/>
      <c r="U105" s="25">
        <f t="shared" si="33"/>
        <v>0</v>
      </c>
      <c r="V105" s="24"/>
      <c r="W105" s="24"/>
      <c r="X105" s="24"/>
      <c r="Y105" s="25">
        <f t="shared" si="34"/>
        <v>0</v>
      </c>
      <c r="Z105" s="24"/>
      <c r="AA105" s="24"/>
      <c r="AB105" s="24"/>
      <c r="AC105" s="25">
        <f t="shared" si="35"/>
        <v>0</v>
      </c>
      <c r="AD105" s="169"/>
      <c r="AE105" s="219">
        <v>38740037</v>
      </c>
      <c r="AF105" s="219"/>
      <c r="AG105" s="229">
        <f t="shared" si="36"/>
        <v>38740037</v>
      </c>
      <c r="AH105" s="25">
        <f t="shared" si="37"/>
        <v>38740037</v>
      </c>
      <c r="AI105" s="26">
        <f t="shared" si="38"/>
        <v>2.5027144153628531E-2</v>
      </c>
      <c r="AJ105" s="27">
        <f t="shared" si="39"/>
        <v>2.3297734661306951E-3</v>
      </c>
    </row>
    <row r="106" spans="1:36" ht="24.75" customHeight="1" outlineLevel="1" x14ac:dyDescent="0.25">
      <c r="A106" s="18">
        <v>23</v>
      </c>
      <c r="B106" s="19"/>
      <c r="C106" s="46" t="s">
        <v>285</v>
      </c>
      <c r="D106" s="55">
        <v>45572</v>
      </c>
      <c r="E106" s="197" t="s">
        <v>286</v>
      </c>
      <c r="F106" s="198" t="s">
        <v>117</v>
      </c>
      <c r="G106" s="199" t="s">
        <v>118</v>
      </c>
      <c r="H106" s="21"/>
      <c r="I106" s="21"/>
      <c r="J106" s="397"/>
      <c r="K106" s="200">
        <v>50043566</v>
      </c>
      <c r="L106" s="181" t="s">
        <v>119</v>
      </c>
      <c r="M106" s="24"/>
      <c r="N106" s="24"/>
      <c r="O106" s="24"/>
      <c r="P106" s="228"/>
      <c r="Q106" s="228"/>
      <c r="R106" s="24"/>
      <c r="S106" s="24"/>
      <c r="T106" s="24"/>
      <c r="U106" s="25">
        <f t="shared" si="33"/>
        <v>0</v>
      </c>
      <c r="V106" s="24"/>
      <c r="W106" s="24"/>
      <c r="X106" s="24"/>
      <c r="Y106" s="25">
        <f t="shared" si="34"/>
        <v>0</v>
      </c>
      <c r="Z106" s="24"/>
      <c r="AA106" s="24"/>
      <c r="AB106" s="24"/>
      <c r="AC106" s="25">
        <f t="shared" si="35"/>
        <v>0</v>
      </c>
      <c r="AD106" s="169"/>
      <c r="AE106" s="219">
        <v>50043566</v>
      </c>
      <c r="AF106" s="219"/>
      <c r="AG106" s="229">
        <f t="shared" si="36"/>
        <v>50043566</v>
      </c>
      <c r="AH106" s="25">
        <f t="shared" si="37"/>
        <v>50043566</v>
      </c>
      <c r="AI106" s="26">
        <f t="shared" si="38"/>
        <v>3.2329539082361317E-2</v>
      </c>
      <c r="AJ106" s="27">
        <f t="shared" si="39"/>
        <v>3.0095524229199937E-3</v>
      </c>
    </row>
    <row r="107" spans="1:36" ht="24.75" customHeight="1" outlineLevel="1" x14ac:dyDescent="0.25">
      <c r="A107" s="18">
        <v>24</v>
      </c>
      <c r="B107" s="19"/>
      <c r="C107" s="46" t="s">
        <v>287</v>
      </c>
      <c r="D107" s="55">
        <v>45572</v>
      </c>
      <c r="E107" s="197" t="s">
        <v>288</v>
      </c>
      <c r="F107" s="198" t="s">
        <v>117</v>
      </c>
      <c r="G107" s="199" t="s">
        <v>118</v>
      </c>
      <c r="H107" s="21"/>
      <c r="I107" s="21"/>
      <c r="J107" s="397"/>
      <c r="K107" s="200">
        <v>55577849</v>
      </c>
      <c r="L107" s="181" t="s">
        <v>119</v>
      </c>
      <c r="M107" s="24"/>
      <c r="N107" s="24"/>
      <c r="O107" s="24"/>
      <c r="P107" s="228"/>
      <c r="Q107" s="228"/>
      <c r="R107" s="24"/>
      <c r="S107" s="24"/>
      <c r="T107" s="24"/>
      <c r="U107" s="25">
        <f t="shared" si="33"/>
        <v>0</v>
      </c>
      <c r="V107" s="24"/>
      <c r="W107" s="24"/>
      <c r="X107" s="24"/>
      <c r="Y107" s="25">
        <f t="shared" si="34"/>
        <v>0</v>
      </c>
      <c r="Z107" s="24"/>
      <c r="AA107" s="24"/>
      <c r="AB107" s="24"/>
      <c r="AC107" s="25">
        <f t="shared" si="35"/>
        <v>0</v>
      </c>
      <c r="AD107" s="169"/>
      <c r="AE107" s="219"/>
      <c r="AF107" s="219">
        <v>55577849</v>
      </c>
      <c r="AG107" s="229">
        <f t="shared" si="36"/>
        <v>55577849</v>
      </c>
      <c r="AH107" s="25">
        <f t="shared" si="37"/>
        <v>55577849</v>
      </c>
      <c r="AI107" s="26">
        <f t="shared" si="38"/>
        <v>3.5904840221799461E-2</v>
      </c>
      <c r="AJ107" s="27">
        <f t="shared" si="39"/>
        <v>3.3423767226866195E-3</v>
      </c>
    </row>
    <row r="108" spans="1:36" ht="24.75" customHeight="1" outlineLevel="1" x14ac:dyDescent="0.25">
      <c r="A108" s="18">
        <v>25</v>
      </c>
      <c r="B108" s="19"/>
      <c r="C108" s="46" t="s">
        <v>289</v>
      </c>
      <c r="D108" s="55">
        <v>45572</v>
      </c>
      <c r="E108" s="197" t="s">
        <v>290</v>
      </c>
      <c r="F108" s="198" t="s">
        <v>117</v>
      </c>
      <c r="G108" s="199" t="s">
        <v>118</v>
      </c>
      <c r="H108" s="21"/>
      <c r="I108" s="21"/>
      <c r="J108" s="397"/>
      <c r="K108" s="200">
        <v>38740037</v>
      </c>
      <c r="L108" s="181" t="s">
        <v>119</v>
      </c>
      <c r="M108" s="24"/>
      <c r="N108" s="24"/>
      <c r="O108" s="24"/>
      <c r="P108" s="228"/>
      <c r="Q108" s="228"/>
      <c r="R108" s="24"/>
      <c r="S108" s="24"/>
      <c r="T108" s="24"/>
      <c r="U108" s="25">
        <f t="shared" si="33"/>
        <v>0</v>
      </c>
      <c r="V108" s="24"/>
      <c r="W108" s="24"/>
      <c r="X108" s="24"/>
      <c r="Y108" s="25">
        <f t="shared" si="34"/>
        <v>0</v>
      </c>
      <c r="Z108" s="24"/>
      <c r="AA108" s="24"/>
      <c r="AB108" s="24"/>
      <c r="AC108" s="25">
        <f t="shared" si="35"/>
        <v>0</v>
      </c>
      <c r="AD108" s="169"/>
      <c r="AE108" s="219">
        <v>38740037</v>
      </c>
      <c r="AF108" s="219"/>
      <c r="AG108" s="229">
        <f t="shared" si="36"/>
        <v>38740037</v>
      </c>
      <c r="AH108" s="25">
        <f t="shared" si="37"/>
        <v>38740037</v>
      </c>
      <c r="AI108" s="26">
        <f t="shared" si="38"/>
        <v>2.5027144153628531E-2</v>
      </c>
      <c r="AJ108" s="27">
        <f t="shared" si="39"/>
        <v>2.3297734661306951E-3</v>
      </c>
    </row>
    <row r="109" spans="1:36" ht="24.75" customHeight="1" outlineLevel="1" x14ac:dyDescent="0.25">
      <c r="A109" s="18">
        <v>26</v>
      </c>
      <c r="B109" s="19"/>
      <c r="C109" s="46" t="s">
        <v>291</v>
      </c>
      <c r="D109" s="55">
        <v>45572</v>
      </c>
      <c r="E109" s="197" t="s">
        <v>292</v>
      </c>
      <c r="F109" s="198" t="s">
        <v>117</v>
      </c>
      <c r="G109" s="199" t="s">
        <v>118</v>
      </c>
      <c r="H109" s="21"/>
      <c r="I109" s="21"/>
      <c r="J109" s="397"/>
      <c r="K109" s="200">
        <v>33205746</v>
      </c>
      <c r="L109" s="181" t="s">
        <v>119</v>
      </c>
      <c r="M109" s="24"/>
      <c r="N109" s="24"/>
      <c r="O109" s="24"/>
      <c r="P109" s="228"/>
      <c r="Q109" s="228"/>
      <c r="R109" s="24"/>
      <c r="S109" s="24"/>
      <c r="T109" s="24"/>
      <c r="U109" s="25">
        <f t="shared" si="33"/>
        <v>0</v>
      </c>
      <c r="V109" s="24"/>
      <c r="W109" s="24"/>
      <c r="X109" s="24"/>
      <c r="Y109" s="25">
        <f t="shared" si="34"/>
        <v>0</v>
      </c>
      <c r="Z109" s="24"/>
      <c r="AA109" s="24"/>
      <c r="AB109" s="24"/>
      <c r="AC109" s="25">
        <f t="shared" si="35"/>
        <v>0</v>
      </c>
      <c r="AD109" s="169"/>
      <c r="AE109" s="219">
        <v>33205746</v>
      </c>
      <c r="AF109" s="219"/>
      <c r="AG109" s="229">
        <f t="shared" si="36"/>
        <v>33205746</v>
      </c>
      <c r="AH109" s="25">
        <f t="shared" si="37"/>
        <v>33205746</v>
      </c>
      <c r="AI109" s="26">
        <f t="shared" si="38"/>
        <v>2.1451837845967311E-2</v>
      </c>
      <c r="AJ109" s="27">
        <f t="shared" si="39"/>
        <v>1.9969486852548816E-3</v>
      </c>
    </row>
    <row r="110" spans="1:36" ht="24.75" customHeight="1" outlineLevel="1" x14ac:dyDescent="0.25">
      <c r="A110" s="18">
        <v>27</v>
      </c>
      <c r="B110" s="19"/>
      <c r="C110" s="46" t="s">
        <v>293</v>
      </c>
      <c r="D110" s="55">
        <v>45572</v>
      </c>
      <c r="E110" s="197" t="s">
        <v>294</v>
      </c>
      <c r="F110" s="198" t="s">
        <v>117</v>
      </c>
      <c r="G110" s="199" t="s">
        <v>118</v>
      </c>
      <c r="H110" s="21"/>
      <c r="I110" s="21"/>
      <c r="J110" s="397"/>
      <c r="K110" s="200">
        <v>61112150</v>
      </c>
      <c r="L110" s="181" t="s">
        <v>119</v>
      </c>
      <c r="M110" s="24"/>
      <c r="N110" s="24"/>
      <c r="O110" s="24"/>
      <c r="P110" s="228"/>
      <c r="Q110" s="228"/>
      <c r="R110" s="24"/>
      <c r="S110" s="24"/>
      <c r="T110" s="24"/>
      <c r="U110" s="25">
        <f t="shared" si="33"/>
        <v>0</v>
      </c>
      <c r="V110" s="24"/>
      <c r="W110" s="24"/>
      <c r="X110" s="24"/>
      <c r="Y110" s="25">
        <f t="shared" si="34"/>
        <v>0</v>
      </c>
      <c r="Z110" s="24"/>
      <c r="AA110" s="24"/>
      <c r="AB110" s="24"/>
      <c r="AC110" s="25">
        <f t="shared" si="35"/>
        <v>0</v>
      </c>
      <c r="AD110" s="169"/>
      <c r="AE110" s="219">
        <v>61112150</v>
      </c>
      <c r="AF110" s="219"/>
      <c r="AG110" s="229">
        <f t="shared" si="36"/>
        <v>61112150</v>
      </c>
      <c r="AH110" s="25">
        <f t="shared" si="37"/>
        <v>61112150</v>
      </c>
      <c r="AI110" s="26">
        <f t="shared" si="38"/>
        <v>3.9480152989739524E-2</v>
      </c>
      <c r="AJ110" s="27">
        <f t="shared" si="39"/>
        <v>3.6752021049489174E-3</v>
      </c>
    </row>
    <row r="111" spans="1:36" ht="24.75" customHeight="1" outlineLevel="1" x14ac:dyDescent="0.25">
      <c r="A111" s="18">
        <v>28</v>
      </c>
      <c r="B111" s="19"/>
      <c r="C111" s="46" t="s">
        <v>295</v>
      </c>
      <c r="D111" s="55">
        <v>45572</v>
      </c>
      <c r="E111" s="197" t="s">
        <v>296</v>
      </c>
      <c r="F111" s="198" t="s">
        <v>117</v>
      </c>
      <c r="G111" s="199" t="s">
        <v>118</v>
      </c>
      <c r="H111" s="21"/>
      <c r="I111" s="21"/>
      <c r="J111" s="397"/>
      <c r="K111" s="200">
        <v>33205752</v>
      </c>
      <c r="L111" s="181" t="s">
        <v>119</v>
      </c>
      <c r="M111" s="24"/>
      <c r="N111" s="24"/>
      <c r="O111" s="24"/>
      <c r="P111" s="228"/>
      <c r="Q111" s="228"/>
      <c r="R111" s="24"/>
      <c r="S111" s="24"/>
      <c r="T111" s="24"/>
      <c r="U111" s="25">
        <f t="shared" si="33"/>
        <v>0</v>
      </c>
      <c r="V111" s="24"/>
      <c r="W111" s="24"/>
      <c r="X111" s="24"/>
      <c r="Y111" s="25">
        <f t="shared" si="34"/>
        <v>0</v>
      </c>
      <c r="Z111" s="24"/>
      <c r="AA111" s="24"/>
      <c r="AB111" s="24"/>
      <c r="AC111" s="25">
        <f t="shared" si="35"/>
        <v>0</v>
      </c>
      <c r="AD111" s="169"/>
      <c r="AE111" s="219">
        <v>33205752</v>
      </c>
      <c r="AF111" s="219"/>
      <c r="AG111" s="229">
        <f t="shared" si="36"/>
        <v>33205752</v>
      </c>
      <c r="AH111" s="25">
        <f t="shared" si="37"/>
        <v>33205752</v>
      </c>
      <c r="AI111" s="26">
        <f t="shared" si="38"/>
        <v>2.1451841722134622E-2</v>
      </c>
      <c r="AJ111" s="27">
        <f t="shared" si="39"/>
        <v>1.996949046086772E-3</v>
      </c>
    </row>
    <row r="112" spans="1:36" ht="24.75" customHeight="1" outlineLevel="1" x14ac:dyDescent="0.25">
      <c r="A112" s="18">
        <v>29</v>
      </c>
      <c r="B112" s="19"/>
      <c r="C112" s="46" t="s">
        <v>297</v>
      </c>
      <c r="D112" s="55">
        <v>45572</v>
      </c>
      <c r="E112" s="197" t="s">
        <v>298</v>
      </c>
      <c r="F112" s="198" t="s">
        <v>117</v>
      </c>
      <c r="G112" s="199" t="s">
        <v>118</v>
      </c>
      <c r="H112" s="21"/>
      <c r="I112" s="21"/>
      <c r="J112" s="397"/>
      <c r="K112" s="200">
        <v>44274328</v>
      </c>
      <c r="L112" s="181" t="s">
        <v>119</v>
      </c>
      <c r="M112" s="24"/>
      <c r="N112" s="24"/>
      <c r="O112" s="24"/>
      <c r="P112" s="228"/>
      <c r="Q112" s="228"/>
      <c r="R112" s="24"/>
      <c r="S112" s="24"/>
      <c r="T112" s="24"/>
      <c r="U112" s="25">
        <f t="shared" si="33"/>
        <v>0</v>
      </c>
      <c r="V112" s="24"/>
      <c r="W112" s="24"/>
      <c r="X112" s="24"/>
      <c r="Y112" s="25">
        <f t="shared" si="34"/>
        <v>0</v>
      </c>
      <c r="Z112" s="24"/>
      <c r="AA112" s="24"/>
      <c r="AB112" s="24"/>
      <c r="AC112" s="25">
        <f t="shared" si="35"/>
        <v>0</v>
      </c>
      <c r="AD112" s="169"/>
      <c r="AE112" s="219">
        <v>44274328</v>
      </c>
      <c r="AF112" s="219"/>
      <c r="AG112" s="229">
        <f t="shared" si="36"/>
        <v>44274328</v>
      </c>
      <c r="AH112" s="25">
        <f t="shared" si="37"/>
        <v>44274328</v>
      </c>
      <c r="AI112" s="26">
        <f t="shared" si="38"/>
        <v>2.8602450461289751E-2</v>
      </c>
      <c r="AJ112" s="27">
        <f t="shared" si="39"/>
        <v>2.6625982470065085E-3</v>
      </c>
    </row>
    <row r="113" spans="1:36" ht="24.75" customHeight="1" outlineLevel="1" x14ac:dyDescent="0.25">
      <c r="A113" s="18">
        <v>30</v>
      </c>
      <c r="B113" s="19"/>
      <c r="C113" s="46" t="s">
        <v>299</v>
      </c>
      <c r="D113" s="55">
        <v>45572</v>
      </c>
      <c r="E113" s="197" t="s">
        <v>300</v>
      </c>
      <c r="F113" s="198" t="s">
        <v>117</v>
      </c>
      <c r="G113" s="199" t="s">
        <v>118</v>
      </c>
      <c r="H113" s="21"/>
      <c r="I113" s="21"/>
      <c r="J113" s="397"/>
      <c r="K113" s="200">
        <v>55577849</v>
      </c>
      <c r="L113" s="181" t="s">
        <v>119</v>
      </c>
      <c r="M113" s="24"/>
      <c r="N113" s="24"/>
      <c r="O113" s="24"/>
      <c r="P113" s="228"/>
      <c r="Q113" s="228"/>
      <c r="R113" s="24"/>
      <c r="S113" s="24"/>
      <c r="T113" s="24"/>
      <c r="U113" s="25">
        <f t="shared" si="33"/>
        <v>0</v>
      </c>
      <c r="V113" s="24"/>
      <c r="W113" s="24"/>
      <c r="X113" s="24"/>
      <c r="Y113" s="25">
        <f t="shared" si="34"/>
        <v>0</v>
      </c>
      <c r="Z113" s="24"/>
      <c r="AA113" s="24"/>
      <c r="AB113" s="24"/>
      <c r="AC113" s="25">
        <f t="shared" si="35"/>
        <v>0</v>
      </c>
      <c r="AD113" s="169"/>
      <c r="AE113" s="219">
        <v>55577849</v>
      </c>
      <c r="AF113" s="219"/>
      <c r="AG113" s="229">
        <f t="shared" si="36"/>
        <v>55577849</v>
      </c>
      <c r="AH113" s="25">
        <f t="shared" si="37"/>
        <v>55577849</v>
      </c>
      <c r="AI113" s="26">
        <f t="shared" si="38"/>
        <v>3.5904840221799461E-2</v>
      </c>
      <c r="AJ113" s="27">
        <f t="shared" si="39"/>
        <v>3.3423767226866195E-3</v>
      </c>
    </row>
    <row r="114" spans="1:36" ht="24.75" customHeight="1" outlineLevel="1" x14ac:dyDescent="0.25">
      <c r="A114" s="18">
        <v>31</v>
      </c>
      <c r="B114" s="19"/>
      <c r="C114" s="46" t="s">
        <v>301</v>
      </c>
      <c r="D114" s="55">
        <v>45572</v>
      </c>
      <c r="E114" s="197" t="s">
        <v>302</v>
      </c>
      <c r="F114" s="198" t="s">
        <v>117</v>
      </c>
      <c r="G114" s="199" t="s">
        <v>118</v>
      </c>
      <c r="H114" s="21"/>
      <c r="I114" s="21"/>
      <c r="J114" s="397"/>
      <c r="K114" s="200">
        <v>38740037</v>
      </c>
      <c r="L114" s="181" t="s">
        <v>119</v>
      </c>
      <c r="M114" s="24"/>
      <c r="N114" s="24"/>
      <c r="O114" s="24"/>
      <c r="P114" s="228"/>
      <c r="Q114" s="228"/>
      <c r="R114" s="24"/>
      <c r="S114" s="24"/>
      <c r="T114" s="24"/>
      <c r="U114" s="25">
        <f t="shared" si="33"/>
        <v>0</v>
      </c>
      <c r="V114" s="24"/>
      <c r="W114" s="24"/>
      <c r="X114" s="24"/>
      <c r="Y114" s="25">
        <f t="shared" si="34"/>
        <v>0</v>
      </c>
      <c r="Z114" s="24"/>
      <c r="AA114" s="24"/>
      <c r="AB114" s="24"/>
      <c r="AC114" s="25">
        <f t="shared" si="35"/>
        <v>0</v>
      </c>
      <c r="AD114" s="169"/>
      <c r="AE114" s="219">
        <v>38740037</v>
      </c>
      <c r="AF114" s="219"/>
      <c r="AG114" s="229">
        <f t="shared" si="36"/>
        <v>38740037</v>
      </c>
      <c r="AH114" s="25">
        <f t="shared" si="37"/>
        <v>38740037</v>
      </c>
      <c r="AI114" s="26">
        <f t="shared" si="38"/>
        <v>2.5027144153628531E-2</v>
      </c>
      <c r="AJ114" s="27">
        <f t="shared" si="39"/>
        <v>2.3297734661306951E-3</v>
      </c>
    </row>
    <row r="115" spans="1:36" ht="24.75" customHeight="1" outlineLevel="1" x14ac:dyDescent="0.25">
      <c r="A115" s="18">
        <v>32</v>
      </c>
      <c r="B115" s="19"/>
      <c r="C115" s="46" t="s">
        <v>303</v>
      </c>
      <c r="D115" s="55">
        <v>45572</v>
      </c>
      <c r="E115" s="197" t="s">
        <v>251</v>
      </c>
      <c r="F115" s="198" t="s">
        <v>117</v>
      </c>
      <c r="G115" s="199" t="s">
        <v>118</v>
      </c>
      <c r="H115" s="21"/>
      <c r="I115" s="21"/>
      <c r="J115" s="397"/>
      <c r="K115" s="200">
        <v>38974978</v>
      </c>
      <c r="L115" s="181" t="s">
        <v>119</v>
      </c>
      <c r="M115" s="24"/>
      <c r="N115" s="24"/>
      <c r="O115" s="24"/>
      <c r="P115" s="228"/>
      <c r="Q115" s="228"/>
      <c r="R115" s="24"/>
      <c r="S115" s="24"/>
      <c r="T115" s="24"/>
      <c r="U115" s="25">
        <f t="shared" si="33"/>
        <v>0</v>
      </c>
      <c r="V115" s="24"/>
      <c r="W115" s="24"/>
      <c r="X115" s="24"/>
      <c r="Y115" s="25">
        <f t="shared" si="34"/>
        <v>0</v>
      </c>
      <c r="Z115" s="24"/>
      <c r="AA115" s="24"/>
      <c r="AB115" s="24"/>
      <c r="AC115" s="25">
        <f t="shared" si="35"/>
        <v>0</v>
      </c>
      <c r="AD115" s="169"/>
      <c r="AE115" s="219">
        <v>38974978</v>
      </c>
      <c r="AF115" s="219"/>
      <c r="AG115" s="229">
        <f t="shared" si="36"/>
        <v>38974978</v>
      </c>
      <c r="AH115" s="25">
        <f t="shared" si="37"/>
        <v>38974978</v>
      </c>
      <c r="AI115" s="26">
        <f t="shared" si="38"/>
        <v>2.5178922590871573E-2</v>
      </c>
      <c r="AJ115" s="27">
        <f t="shared" si="39"/>
        <v>2.3439025003364759E-3</v>
      </c>
    </row>
    <row r="116" spans="1:36" ht="24.75" customHeight="1" outlineLevel="1" x14ac:dyDescent="0.25">
      <c r="A116" s="18">
        <v>33</v>
      </c>
      <c r="B116" s="19"/>
      <c r="C116" s="46" t="s">
        <v>304</v>
      </c>
      <c r="D116" s="55">
        <v>45572</v>
      </c>
      <c r="E116" s="197" t="s">
        <v>305</v>
      </c>
      <c r="F116" s="198" t="s">
        <v>117</v>
      </c>
      <c r="G116" s="199" t="s">
        <v>118</v>
      </c>
      <c r="H116" s="21"/>
      <c r="I116" s="21"/>
      <c r="J116" s="397"/>
      <c r="K116" s="200">
        <v>33205746</v>
      </c>
      <c r="L116" s="181" t="s">
        <v>119</v>
      </c>
      <c r="M116" s="24"/>
      <c r="N116" s="24"/>
      <c r="O116" s="24"/>
      <c r="P116" s="228"/>
      <c r="Q116" s="228"/>
      <c r="R116" s="24"/>
      <c r="S116" s="24"/>
      <c r="T116" s="24"/>
      <c r="U116" s="25">
        <f t="shared" si="33"/>
        <v>0</v>
      </c>
      <c r="V116" s="24"/>
      <c r="W116" s="24"/>
      <c r="X116" s="24"/>
      <c r="Y116" s="25">
        <f t="shared" si="34"/>
        <v>0</v>
      </c>
      <c r="Z116" s="24"/>
      <c r="AA116" s="24"/>
      <c r="AB116" s="24"/>
      <c r="AC116" s="25">
        <f t="shared" si="35"/>
        <v>0</v>
      </c>
      <c r="AD116" s="169"/>
      <c r="AE116" s="219"/>
      <c r="AF116" s="219">
        <v>33205746</v>
      </c>
      <c r="AG116" s="229">
        <f t="shared" si="36"/>
        <v>33205746</v>
      </c>
      <c r="AH116" s="25">
        <f t="shared" si="37"/>
        <v>33205746</v>
      </c>
      <c r="AI116" s="26">
        <f t="shared" si="38"/>
        <v>2.1451837845967311E-2</v>
      </c>
      <c r="AJ116" s="27">
        <f t="shared" si="39"/>
        <v>1.9969486852548816E-3</v>
      </c>
    </row>
    <row r="117" spans="1:36" ht="24.75" customHeight="1" outlineLevel="1" x14ac:dyDescent="0.25">
      <c r="A117" s="18">
        <v>34</v>
      </c>
      <c r="B117" s="19"/>
      <c r="C117" s="46" t="s">
        <v>306</v>
      </c>
      <c r="D117" s="55">
        <v>45572</v>
      </c>
      <c r="E117" s="197" t="s">
        <v>307</v>
      </c>
      <c r="F117" s="198" t="s">
        <v>117</v>
      </c>
      <c r="G117" s="199" t="s">
        <v>118</v>
      </c>
      <c r="H117" s="21"/>
      <c r="I117" s="21"/>
      <c r="J117" s="397"/>
      <c r="K117" s="200">
        <v>50043558</v>
      </c>
      <c r="L117" s="181" t="s">
        <v>119</v>
      </c>
      <c r="M117" s="24"/>
      <c r="N117" s="24"/>
      <c r="O117" s="24"/>
      <c r="P117" s="228"/>
      <c r="Q117" s="228"/>
      <c r="R117" s="24"/>
      <c r="S117" s="24"/>
      <c r="T117" s="24"/>
      <c r="U117" s="25">
        <f t="shared" si="33"/>
        <v>0</v>
      </c>
      <c r="V117" s="24"/>
      <c r="W117" s="24"/>
      <c r="X117" s="24"/>
      <c r="Y117" s="25">
        <f t="shared" si="34"/>
        <v>0</v>
      </c>
      <c r="Z117" s="24"/>
      <c r="AA117" s="24"/>
      <c r="AB117" s="24"/>
      <c r="AC117" s="25">
        <f t="shared" si="35"/>
        <v>0</v>
      </c>
      <c r="AD117" s="169"/>
      <c r="AE117" s="219">
        <v>50043558</v>
      </c>
      <c r="AF117" s="219"/>
      <c r="AG117" s="229">
        <f t="shared" si="36"/>
        <v>50043558</v>
      </c>
      <c r="AH117" s="25">
        <f t="shared" si="37"/>
        <v>50043558</v>
      </c>
      <c r="AI117" s="26">
        <f t="shared" si="38"/>
        <v>3.2329533914138245E-2</v>
      </c>
      <c r="AJ117" s="27">
        <f t="shared" si="39"/>
        <v>3.0095519418108061E-3</v>
      </c>
    </row>
    <row r="118" spans="1:36" ht="24.75" customHeight="1" outlineLevel="1" x14ac:dyDescent="0.25">
      <c r="A118" s="18">
        <v>36</v>
      </c>
      <c r="B118" s="19"/>
      <c r="C118" s="46" t="s">
        <v>308</v>
      </c>
      <c r="D118" s="55">
        <v>45572</v>
      </c>
      <c r="E118" s="197" t="s">
        <v>309</v>
      </c>
      <c r="F118" s="198" t="s">
        <v>117</v>
      </c>
      <c r="G118" s="199" t="s">
        <v>118</v>
      </c>
      <c r="H118" s="21"/>
      <c r="I118" s="21"/>
      <c r="J118" s="397"/>
      <c r="K118" s="200">
        <v>66411504</v>
      </c>
      <c r="L118" s="181" t="s">
        <v>119</v>
      </c>
      <c r="M118" s="24"/>
      <c r="N118" s="24"/>
      <c r="O118" s="24"/>
      <c r="P118" s="228"/>
      <c r="Q118" s="228"/>
      <c r="R118" s="24"/>
      <c r="S118" s="24"/>
      <c r="T118" s="24"/>
      <c r="U118" s="25">
        <f t="shared" si="33"/>
        <v>0</v>
      </c>
      <c r="V118" s="24"/>
      <c r="W118" s="24"/>
      <c r="X118" s="24"/>
      <c r="Y118" s="25">
        <f t="shared" si="34"/>
        <v>0</v>
      </c>
      <c r="Z118" s="24"/>
      <c r="AA118" s="24"/>
      <c r="AB118" s="24"/>
      <c r="AC118" s="25">
        <f t="shared" si="35"/>
        <v>0</v>
      </c>
      <c r="AD118" s="169"/>
      <c r="AE118" s="219">
        <v>66411504</v>
      </c>
      <c r="AF118" s="219"/>
      <c r="AG118" s="229">
        <f t="shared" si="36"/>
        <v>66411504</v>
      </c>
      <c r="AH118" s="25">
        <f t="shared" si="37"/>
        <v>66411504</v>
      </c>
      <c r="AI118" s="26">
        <f t="shared" si="38"/>
        <v>4.2903683444269244E-2</v>
      </c>
      <c r="AJ118" s="27">
        <f t="shared" si="39"/>
        <v>3.993898092173544E-3</v>
      </c>
    </row>
    <row r="119" spans="1:36" ht="24.75" customHeight="1" outlineLevel="1" x14ac:dyDescent="0.25">
      <c r="A119" s="18">
        <v>36</v>
      </c>
      <c r="B119" s="19"/>
      <c r="C119" s="46" t="s">
        <v>310</v>
      </c>
      <c r="D119" s="55">
        <v>45572</v>
      </c>
      <c r="E119" s="197" t="s">
        <v>311</v>
      </c>
      <c r="F119" s="198" t="s">
        <v>117</v>
      </c>
      <c r="G119" s="199" t="s">
        <v>118</v>
      </c>
      <c r="H119" s="21"/>
      <c r="I119" s="21"/>
      <c r="J119" s="397"/>
      <c r="K119" s="200">
        <v>44509268</v>
      </c>
      <c r="L119" s="181" t="s">
        <v>119</v>
      </c>
      <c r="M119" s="24"/>
      <c r="N119" s="24"/>
      <c r="O119" s="24"/>
      <c r="P119" s="228"/>
      <c r="Q119" s="228"/>
      <c r="R119" s="24"/>
      <c r="S119" s="24"/>
      <c r="T119" s="24"/>
      <c r="U119" s="25">
        <f t="shared" si="33"/>
        <v>0</v>
      </c>
      <c r="V119" s="24"/>
      <c r="W119" s="24"/>
      <c r="X119" s="24"/>
      <c r="Y119" s="25">
        <f t="shared" si="34"/>
        <v>0</v>
      </c>
      <c r="Z119" s="24"/>
      <c r="AA119" s="24"/>
      <c r="AB119" s="24"/>
      <c r="AC119" s="25">
        <f t="shared" si="35"/>
        <v>0</v>
      </c>
      <c r="AD119" s="169"/>
      <c r="AE119" s="219"/>
      <c r="AF119" s="219">
        <v>44509268</v>
      </c>
      <c r="AG119" s="229">
        <f t="shared" si="36"/>
        <v>44509268</v>
      </c>
      <c r="AH119" s="25">
        <f t="shared" si="37"/>
        <v>44509268</v>
      </c>
      <c r="AI119" s="26">
        <f t="shared" si="38"/>
        <v>2.8754228252504909E-2</v>
      </c>
      <c r="AJ119" s="27">
        <f t="shared" si="39"/>
        <v>2.676727221073641E-3</v>
      </c>
    </row>
    <row r="120" spans="1:36" ht="24.75" customHeight="1" outlineLevel="1" x14ac:dyDescent="0.25">
      <c r="A120" s="18">
        <v>37</v>
      </c>
      <c r="B120" s="19"/>
      <c r="C120" s="46" t="s">
        <v>312</v>
      </c>
      <c r="D120" s="55">
        <v>45572</v>
      </c>
      <c r="E120" s="197" t="s">
        <v>313</v>
      </c>
      <c r="F120" s="198" t="s">
        <v>117</v>
      </c>
      <c r="G120" s="199" t="s">
        <v>118</v>
      </c>
      <c r="H120" s="21"/>
      <c r="I120" s="21"/>
      <c r="J120" s="397"/>
      <c r="K120" s="200">
        <v>50043560</v>
      </c>
      <c r="L120" s="181" t="s">
        <v>119</v>
      </c>
      <c r="M120" s="24"/>
      <c r="N120" s="24"/>
      <c r="O120" s="24"/>
      <c r="P120" s="228"/>
      <c r="Q120" s="228"/>
      <c r="R120" s="24"/>
      <c r="S120" s="24"/>
      <c r="T120" s="24"/>
      <c r="U120" s="25">
        <f t="shared" si="33"/>
        <v>0</v>
      </c>
      <c r="V120" s="24"/>
      <c r="W120" s="24"/>
      <c r="X120" s="24"/>
      <c r="Y120" s="25">
        <f t="shared" si="34"/>
        <v>0</v>
      </c>
      <c r="Z120" s="24"/>
      <c r="AA120" s="24"/>
      <c r="AB120" s="24"/>
      <c r="AC120" s="25">
        <f t="shared" si="35"/>
        <v>0</v>
      </c>
      <c r="AD120" s="169"/>
      <c r="AE120" s="219"/>
      <c r="AF120" s="219">
        <v>50043560</v>
      </c>
      <c r="AG120" s="229">
        <f t="shared" si="36"/>
        <v>50043560</v>
      </c>
      <c r="AH120" s="25">
        <f t="shared" si="37"/>
        <v>50043560</v>
      </c>
      <c r="AI120" s="26">
        <f t="shared" si="38"/>
        <v>3.2329535206194013E-2</v>
      </c>
      <c r="AJ120" s="27">
        <f t="shared" si="39"/>
        <v>3.0095520620881029E-3</v>
      </c>
    </row>
    <row r="121" spans="1:36" ht="24.75" customHeight="1" outlineLevel="1" x14ac:dyDescent="0.25">
      <c r="A121" s="18">
        <v>38</v>
      </c>
      <c r="B121" s="19"/>
      <c r="C121" s="46" t="s">
        <v>314</v>
      </c>
      <c r="D121" s="55">
        <v>45572</v>
      </c>
      <c r="E121" s="197" t="s">
        <v>315</v>
      </c>
      <c r="F121" s="198" t="s">
        <v>117</v>
      </c>
      <c r="G121" s="199" t="s">
        <v>118</v>
      </c>
      <c r="H121" s="21"/>
      <c r="I121" s="21"/>
      <c r="J121" s="400"/>
      <c r="K121" s="200">
        <v>55577850</v>
      </c>
      <c r="L121" s="181" t="s">
        <v>119</v>
      </c>
      <c r="M121" s="24"/>
      <c r="N121" s="24"/>
      <c r="O121" s="24"/>
      <c r="P121" s="228"/>
      <c r="Q121" s="228"/>
      <c r="R121" s="24"/>
      <c r="S121" s="24"/>
      <c r="T121" s="24"/>
      <c r="U121" s="25">
        <f t="shared" si="33"/>
        <v>0</v>
      </c>
      <c r="V121" s="24"/>
      <c r="W121" s="24"/>
      <c r="X121" s="24"/>
      <c r="Y121" s="25">
        <f t="shared" si="34"/>
        <v>0</v>
      </c>
      <c r="Z121" s="24"/>
      <c r="AA121" s="24"/>
      <c r="AB121" s="24"/>
      <c r="AC121" s="25">
        <f t="shared" si="35"/>
        <v>0</v>
      </c>
      <c r="AD121" s="169"/>
      <c r="AE121" s="219">
        <v>55577850</v>
      </c>
      <c r="AF121" s="219"/>
      <c r="AG121" s="229">
        <f t="shared" si="36"/>
        <v>55577850</v>
      </c>
      <c r="AH121" s="25">
        <f t="shared" si="37"/>
        <v>55577850</v>
      </c>
      <c r="AI121" s="26">
        <f t="shared" si="38"/>
        <v>3.5904840867827345E-2</v>
      </c>
      <c r="AJ121" s="27">
        <f t="shared" si="39"/>
        <v>3.3423767828252679E-3</v>
      </c>
    </row>
    <row r="122" spans="1:36" s="37" customFormat="1" ht="12.75" customHeight="1" x14ac:dyDescent="0.25">
      <c r="A122" s="376" t="s">
        <v>57</v>
      </c>
      <c r="B122" s="377"/>
      <c r="C122" s="378"/>
      <c r="D122" s="378"/>
      <c r="E122" s="378"/>
      <c r="F122" s="378"/>
      <c r="G122" s="378"/>
      <c r="H122" s="378"/>
      <c r="I122" s="379"/>
      <c r="J122" s="33">
        <f>SUM(J83:J121)</f>
        <v>1547920800</v>
      </c>
      <c r="K122" s="33">
        <f>SUM(K84:K121)</f>
        <v>1547920800</v>
      </c>
      <c r="L122" s="32"/>
      <c r="M122" s="33">
        <f>SUM(M84:M121)</f>
        <v>0</v>
      </c>
      <c r="N122" s="33">
        <f>SUM(N84:N121)</f>
        <v>0</v>
      </c>
      <c r="O122" s="33">
        <f>SUM(O84:O121)</f>
        <v>0</v>
      </c>
      <c r="P122" s="34"/>
      <c r="Q122" s="35"/>
      <c r="R122" s="33">
        <f t="shared" ref="R122:AH122" si="40">SUM(R84:R121)</f>
        <v>0</v>
      </c>
      <c r="S122" s="33">
        <f t="shared" si="40"/>
        <v>0</v>
      </c>
      <c r="T122" s="33">
        <f t="shared" si="40"/>
        <v>0</v>
      </c>
      <c r="U122" s="33">
        <f t="shared" si="40"/>
        <v>0</v>
      </c>
      <c r="V122" s="33">
        <f t="shared" si="40"/>
        <v>0</v>
      </c>
      <c r="W122" s="33">
        <f t="shared" si="40"/>
        <v>0</v>
      </c>
      <c r="X122" s="33">
        <f t="shared" si="40"/>
        <v>0</v>
      </c>
      <c r="Y122" s="33">
        <f t="shared" si="40"/>
        <v>0</v>
      </c>
      <c r="Z122" s="33">
        <f t="shared" si="40"/>
        <v>0</v>
      </c>
      <c r="AA122" s="33">
        <f t="shared" si="40"/>
        <v>0</v>
      </c>
      <c r="AB122" s="33">
        <f t="shared" si="40"/>
        <v>0</v>
      </c>
      <c r="AC122" s="33">
        <f t="shared" si="40"/>
        <v>0</v>
      </c>
      <c r="AD122" s="33">
        <f t="shared" si="40"/>
        <v>0</v>
      </c>
      <c r="AE122" s="162">
        <f t="shared" si="40"/>
        <v>826253992</v>
      </c>
      <c r="AF122" s="162">
        <f t="shared" si="40"/>
        <v>721666808</v>
      </c>
      <c r="AG122" s="33">
        <f t="shared" si="40"/>
        <v>1547920800</v>
      </c>
      <c r="AH122" s="33">
        <f t="shared" si="40"/>
        <v>1547920800</v>
      </c>
      <c r="AI122" s="36">
        <f>IF(ISERROR(AH122/J122),0,AH122/J122)</f>
        <v>1</v>
      </c>
      <c r="AJ122" s="36">
        <f>IF(ISERROR(AH122/$AH$354),0,AH122/$AH$354)</f>
        <v>9.3089864821548782E-2</v>
      </c>
    </row>
    <row r="123" spans="1:36" ht="12.75" customHeight="1" x14ac:dyDescent="0.25">
      <c r="A123" s="401" t="s">
        <v>58</v>
      </c>
      <c r="B123" s="402"/>
      <c r="C123" s="402"/>
      <c r="D123" s="402"/>
      <c r="E123" s="403"/>
      <c r="F123" s="173"/>
      <c r="G123" s="170"/>
      <c r="H123" s="168"/>
      <c r="I123" s="168"/>
      <c r="J123" s="381">
        <v>1220470000</v>
      </c>
      <c r="K123" s="13"/>
      <c r="L123" s="14"/>
      <c r="M123" s="15"/>
      <c r="N123" s="15"/>
      <c r="O123" s="15"/>
      <c r="P123" s="10"/>
      <c r="Q123" s="16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7"/>
      <c r="AJ123" s="17"/>
    </row>
    <row r="124" spans="1:36" ht="24.75" customHeight="1" outlineLevel="1" x14ac:dyDescent="0.25">
      <c r="A124" s="156">
        <v>1</v>
      </c>
      <c r="B124" s="156"/>
      <c r="C124" s="46" t="s">
        <v>316</v>
      </c>
      <c r="D124" s="55">
        <v>45635</v>
      </c>
      <c r="E124" s="197" t="s">
        <v>317</v>
      </c>
      <c r="F124" s="198" t="s">
        <v>117</v>
      </c>
      <c r="G124" s="199" t="s">
        <v>118</v>
      </c>
      <c r="H124" s="158"/>
      <c r="I124" s="158"/>
      <c r="J124" s="397"/>
      <c r="K124" s="200">
        <v>44234000</v>
      </c>
      <c r="L124" s="181" t="s">
        <v>119</v>
      </c>
      <c r="M124" s="24"/>
      <c r="N124" s="24"/>
      <c r="O124" s="24"/>
      <c r="P124" s="22"/>
      <c r="Q124" s="22"/>
      <c r="R124" s="24"/>
      <c r="S124" s="24"/>
      <c r="T124" s="24"/>
      <c r="U124" s="25">
        <f>SUM(R124:T124)</f>
        <v>0</v>
      </c>
      <c r="V124" s="24"/>
      <c r="W124" s="24"/>
      <c r="X124" s="24"/>
      <c r="Y124" s="25">
        <f>SUM(V124:X124)</f>
        <v>0</v>
      </c>
      <c r="Z124" s="24"/>
      <c r="AA124" s="24"/>
      <c r="AB124" s="24"/>
      <c r="AC124" s="25">
        <f>SUM(Z124:AB124)</f>
        <v>0</v>
      </c>
      <c r="AD124" s="24"/>
      <c r="AE124" s="24"/>
      <c r="AF124" s="200">
        <v>44234000</v>
      </c>
      <c r="AG124" s="25">
        <f>SUM(AD124:AF124)</f>
        <v>44234000</v>
      </c>
      <c r="AH124" s="25">
        <f>SUM(U124,Y124,AC124,AG124)</f>
        <v>44234000</v>
      </c>
      <c r="AI124" s="26">
        <f>IF(ISERROR(AH124/$J$123),0,AH124/$J$123)</f>
        <v>3.6243414422312714E-2</v>
      </c>
      <c r="AJ124" s="27">
        <f>IF(ISERROR(AH124/$AH$354),"-",AH124/$AH$354)</f>
        <v>2.6601729755917672E-3</v>
      </c>
    </row>
    <row r="125" spans="1:36" ht="24.75" customHeight="1" outlineLevel="1" x14ac:dyDescent="0.25">
      <c r="A125" s="156">
        <v>2</v>
      </c>
      <c r="B125" s="156"/>
      <c r="C125" s="46" t="s">
        <v>318</v>
      </c>
      <c r="D125" s="55">
        <v>45635</v>
      </c>
      <c r="E125" s="197" t="s">
        <v>319</v>
      </c>
      <c r="F125" s="198" t="s">
        <v>117</v>
      </c>
      <c r="G125" s="199" t="s">
        <v>118</v>
      </c>
      <c r="H125" s="158"/>
      <c r="I125" s="158"/>
      <c r="J125" s="397"/>
      <c r="K125" s="200">
        <v>38020000</v>
      </c>
      <c r="L125" s="181" t="s">
        <v>119</v>
      </c>
      <c r="M125" s="24"/>
      <c r="N125" s="24"/>
      <c r="O125" s="24"/>
      <c r="P125" s="22"/>
      <c r="Q125" s="22"/>
      <c r="R125" s="24"/>
      <c r="S125" s="24"/>
      <c r="T125" s="24"/>
      <c r="U125" s="25">
        <f t="shared" ref="U125:U151" si="41">SUM(R125:T125)</f>
        <v>0</v>
      </c>
      <c r="V125" s="24"/>
      <c r="W125" s="24"/>
      <c r="X125" s="24"/>
      <c r="Y125" s="25">
        <f t="shared" ref="Y125:Y151" si="42">SUM(V125:X125)</f>
        <v>0</v>
      </c>
      <c r="Z125" s="24"/>
      <c r="AA125" s="24"/>
      <c r="AB125" s="24"/>
      <c r="AC125" s="25">
        <f t="shared" ref="AC125:AC151" si="43">SUM(Z125:AB125)</f>
        <v>0</v>
      </c>
      <c r="AD125" s="24"/>
      <c r="AE125" s="24"/>
      <c r="AF125" s="200">
        <v>38020000</v>
      </c>
      <c r="AG125" s="25">
        <f t="shared" ref="AG125:AG151" si="44">SUM(AD125:AF125)</f>
        <v>38020000</v>
      </c>
      <c r="AH125" s="25">
        <f t="shared" ref="AH125:AH151" si="45">SUM(U125,Y125,AC125,AG125)</f>
        <v>38020000</v>
      </c>
      <c r="AI125" s="26">
        <f t="shared" ref="AI125:AI151" si="46">IF(ISERROR(AH125/$J$123),0,AH125/$J$123)</f>
        <v>3.1151933271608478E-2</v>
      </c>
      <c r="AJ125" s="27">
        <f t="shared" ref="AJ125:AJ151" si="47">IF(ISERROR(AH125/$AH$354),"-",AH125/$AH$354)</f>
        <v>2.2864714141158158E-3</v>
      </c>
    </row>
    <row r="126" spans="1:36" ht="24.75" customHeight="1" outlineLevel="1" x14ac:dyDescent="0.25">
      <c r="A126" s="156">
        <v>3</v>
      </c>
      <c r="B126" s="156"/>
      <c r="C126" s="46" t="s">
        <v>320</v>
      </c>
      <c r="D126" s="55">
        <v>45630</v>
      </c>
      <c r="E126" s="197" t="s">
        <v>321</v>
      </c>
      <c r="F126" s="198" t="s">
        <v>117</v>
      </c>
      <c r="G126" s="199" t="s">
        <v>118</v>
      </c>
      <c r="H126" s="158"/>
      <c r="I126" s="158"/>
      <c r="J126" s="397"/>
      <c r="K126" s="200">
        <v>35000000</v>
      </c>
      <c r="L126" s="181" t="s">
        <v>119</v>
      </c>
      <c r="M126" s="24"/>
      <c r="N126" s="24"/>
      <c r="O126" s="24"/>
      <c r="P126" s="22"/>
      <c r="Q126" s="22"/>
      <c r="R126" s="24"/>
      <c r="S126" s="24"/>
      <c r="T126" s="24"/>
      <c r="U126" s="25">
        <f t="shared" si="41"/>
        <v>0</v>
      </c>
      <c r="V126" s="24"/>
      <c r="W126" s="24"/>
      <c r="X126" s="24"/>
      <c r="Y126" s="25">
        <f t="shared" si="42"/>
        <v>0</v>
      </c>
      <c r="Z126" s="24"/>
      <c r="AA126" s="24"/>
      <c r="AB126" s="24"/>
      <c r="AC126" s="25">
        <f t="shared" si="43"/>
        <v>0</v>
      </c>
      <c r="AD126" s="24"/>
      <c r="AE126" s="24"/>
      <c r="AF126" s="200">
        <v>35000000</v>
      </c>
      <c r="AG126" s="25">
        <f t="shared" si="44"/>
        <v>35000000</v>
      </c>
      <c r="AH126" s="25">
        <f t="shared" si="45"/>
        <v>35000000</v>
      </c>
      <c r="AI126" s="26">
        <f t="shared" si="46"/>
        <v>2.8677476709792128E-2</v>
      </c>
      <c r="AJ126" s="27">
        <f t="shared" si="47"/>
        <v>2.1048526957930971E-3</v>
      </c>
    </row>
    <row r="127" spans="1:36" ht="24.75" customHeight="1" outlineLevel="1" x14ac:dyDescent="0.25">
      <c r="A127" s="156">
        <v>4</v>
      </c>
      <c r="B127" s="156"/>
      <c r="C127" s="46" t="s">
        <v>322</v>
      </c>
      <c r="D127" s="55">
        <v>45630</v>
      </c>
      <c r="E127" s="197" t="s">
        <v>323</v>
      </c>
      <c r="F127" s="198" t="s">
        <v>117</v>
      </c>
      <c r="G127" s="199" t="s">
        <v>118</v>
      </c>
      <c r="H127" s="158"/>
      <c r="I127" s="158"/>
      <c r="J127" s="397"/>
      <c r="K127" s="200">
        <v>55500000</v>
      </c>
      <c r="L127" s="181" t="s">
        <v>119</v>
      </c>
      <c r="M127" s="24"/>
      <c r="N127" s="24"/>
      <c r="O127" s="24"/>
      <c r="P127" s="22"/>
      <c r="Q127" s="22"/>
      <c r="R127" s="24"/>
      <c r="S127" s="24"/>
      <c r="T127" s="24"/>
      <c r="U127" s="25">
        <f t="shared" si="41"/>
        <v>0</v>
      </c>
      <c r="V127" s="24"/>
      <c r="W127" s="24"/>
      <c r="X127" s="24"/>
      <c r="Y127" s="25">
        <f t="shared" si="42"/>
        <v>0</v>
      </c>
      <c r="Z127" s="24"/>
      <c r="AA127" s="24"/>
      <c r="AB127" s="24"/>
      <c r="AC127" s="25">
        <f t="shared" si="43"/>
        <v>0</v>
      </c>
      <c r="AD127" s="24"/>
      <c r="AE127" s="24"/>
      <c r="AF127" s="200">
        <v>55500000</v>
      </c>
      <c r="AG127" s="25">
        <f t="shared" si="44"/>
        <v>55500000</v>
      </c>
      <c r="AH127" s="25">
        <f t="shared" si="45"/>
        <v>55500000</v>
      </c>
      <c r="AI127" s="26">
        <f t="shared" si="46"/>
        <v>4.5474284496956091E-2</v>
      </c>
      <c r="AJ127" s="27">
        <f t="shared" si="47"/>
        <v>3.3376949890433398E-3</v>
      </c>
    </row>
    <row r="128" spans="1:36" ht="24.75" customHeight="1" outlineLevel="1" x14ac:dyDescent="0.25">
      <c r="A128" s="156">
        <v>5</v>
      </c>
      <c r="B128" s="156"/>
      <c r="C128" s="46" t="s">
        <v>324</v>
      </c>
      <c r="D128" s="55">
        <v>45630</v>
      </c>
      <c r="E128" s="197" t="s">
        <v>325</v>
      </c>
      <c r="F128" s="198" t="s">
        <v>117</v>
      </c>
      <c r="G128" s="199" t="s">
        <v>118</v>
      </c>
      <c r="H128" s="158"/>
      <c r="I128" s="158"/>
      <c r="J128" s="397"/>
      <c r="K128" s="200">
        <v>36500000</v>
      </c>
      <c r="L128" s="181" t="s">
        <v>119</v>
      </c>
      <c r="M128" s="24"/>
      <c r="N128" s="24"/>
      <c r="O128" s="24"/>
      <c r="P128" s="22"/>
      <c r="Q128" s="22"/>
      <c r="R128" s="24"/>
      <c r="S128" s="24"/>
      <c r="T128" s="24"/>
      <c r="U128" s="25">
        <f t="shared" si="41"/>
        <v>0</v>
      </c>
      <c r="V128" s="24"/>
      <c r="W128" s="24"/>
      <c r="X128" s="24"/>
      <c r="Y128" s="25">
        <f t="shared" si="42"/>
        <v>0</v>
      </c>
      <c r="Z128" s="24"/>
      <c r="AA128" s="24"/>
      <c r="AB128" s="24"/>
      <c r="AC128" s="25">
        <f t="shared" si="43"/>
        <v>0</v>
      </c>
      <c r="AD128" s="24"/>
      <c r="AE128" s="24"/>
      <c r="AF128" s="200">
        <v>36500000</v>
      </c>
      <c r="AG128" s="25">
        <f t="shared" si="44"/>
        <v>36500000</v>
      </c>
      <c r="AH128" s="25">
        <f t="shared" si="45"/>
        <v>36500000</v>
      </c>
      <c r="AI128" s="26">
        <f t="shared" si="46"/>
        <v>2.9906511425926079E-2</v>
      </c>
      <c r="AJ128" s="27">
        <f t="shared" si="47"/>
        <v>2.1950606684699439E-3</v>
      </c>
    </row>
    <row r="129" spans="1:36" ht="24.75" customHeight="1" outlineLevel="1" x14ac:dyDescent="0.25">
      <c r="A129" s="156">
        <v>6</v>
      </c>
      <c r="B129" s="156"/>
      <c r="C129" s="46" t="s">
        <v>326</v>
      </c>
      <c r="D129" s="55">
        <v>45630</v>
      </c>
      <c r="E129" s="197" t="s">
        <v>327</v>
      </c>
      <c r="F129" s="198" t="s">
        <v>117</v>
      </c>
      <c r="G129" s="199" t="s">
        <v>118</v>
      </c>
      <c r="H129" s="158"/>
      <c r="I129" s="158"/>
      <c r="J129" s="397"/>
      <c r="K129" s="200">
        <v>60113000</v>
      </c>
      <c r="L129" s="181" t="s">
        <v>119</v>
      </c>
      <c r="M129" s="24"/>
      <c r="N129" s="24"/>
      <c r="O129" s="24"/>
      <c r="P129" s="22"/>
      <c r="Q129" s="22"/>
      <c r="R129" s="24"/>
      <c r="S129" s="24"/>
      <c r="T129" s="24"/>
      <c r="U129" s="25">
        <f t="shared" si="41"/>
        <v>0</v>
      </c>
      <c r="V129" s="24"/>
      <c r="W129" s="24"/>
      <c r="X129" s="24"/>
      <c r="Y129" s="25">
        <f t="shared" si="42"/>
        <v>0</v>
      </c>
      <c r="Z129" s="24"/>
      <c r="AA129" s="24"/>
      <c r="AB129" s="24"/>
      <c r="AC129" s="25">
        <f t="shared" si="43"/>
        <v>0</v>
      </c>
      <c r="AD129" s="24"/>
      <c r="AE129" s="24"/>
      <c r="AF129" s="200">
        <v>60113000</v>
      </c>
      <c r="AG129" s="25">
        <f t="shared" si="44"/>
        <v>60113000</v>
      </c>
      <c r="AH129" s="25">
        <f t="shared" si="45"/>
        <v>60113000</v>
      </c>
      <c r="AI129" s="26">
        <f t="shared" si="46"/>
        <v>4.9253975927306695E-2</v>
      </c>
      <c r="AJ129" s="27">
        <f t="shared" si="47"/>
        <v>3.6151145743488697E-3</v>
      </c>
    </row>
    <row r="130" spans="1:36" ht="24.75" customHeight="1" outlineLevel="1" x14ac:dyDescent="0.25">
      <c r="A130" s="156">
        <v>7</v>
      </c>
      <c r="B130" s="156"/>
      <c r="C130" s="46" t="s">
        <v>328</v>
      </c>
      <c r="D130" s="55">
        <v>45630</v>
      </c>
      <c r="E130" s="197" t="s">
        <v>329</v>
      </c>
      <c r="F130" s="198" t="s">
        <v>117</v>
      </c>
      <c r="G130" s="199" t="s">
        <v>118</v>
      </c>
      <c r="H130" s="158"/>
      <c r="I130" s="158"/>
      <c r="J130" s="397"/>
      <c r="K130" s="200">
        <v>37000000</v>
      </c>
      <c r="L130" s="181" t="s">
        <v>119</v>
      </c>
      <c r="M130" s="24"/>
      <c r="N130" s="24"/>
      <c r="O130" s="24"/>
      <c r="P130" s="22"/>
      <c r="Q130" s="22"/>
      <c r="R130" s="24"/>
      <c r="S130" s="24"/>
      <c r="T130" s="24"/>
      <c r="U130" s="25">
        <f t="shared" si="41"/>
        <v>0</v>
      </c>
      <c r="V130" s="24"/>
      <c r="W130" s="24"/>
      <c r="X130" s="24"/>
      <c r="Y130" s="25">
        <f t="shared" si="42"/>
        <v>0</v>
      </c>
      <c r="Z130" s="24"/>
      <c r="AA130" s="24"/>
      <c r="AB130" s="24"/>
      <c r="AC130" s="25">
        <f t="shared" si="43"/>
        <v>0</v>
      </c>
      <c r="AD130" s="24"/>
      <c r="AE130" s="24"/>
      <c r="AF130" s="200">
        <v>37000000</v>
      </c>
      <c r="AG130" s="25">
        <f t="shared" si="44"/>
        <v>37000000</v>
      </c>
      <c r="AH130" s="25">
        <f t="shared" si="45"/>
        <v>37000000</v>
      </c>
      <c r="AI130" s="26">
        <f t="shared" si="46"/>
        <v>3.0316189664637394E-2</v>
      </c>
      <c r="AJ130" s="27">
        <f t="shared" si="47"/>
        <v>2.2251299926955596E-3</v>
      </c>
    </row>
    <row r="131" spans="1:36" ht="24.75" customHeight="1" outlineLevel="1" x14ac:dyDescent="0.25">
      <c r="A131" s="156">
        <v>8</v>
      </c>
      <c r="B131" s="156"/>
      <c r="C131" s="46" t="s">
        <v>330</v>
      </c>
      <c r="D131" s="55">
        <v>45628</v>
      </c>
      <c r="E131" s="197" t="s">
        <v>331</v>
      </c>
      <c r="F131" s="198" t="s">
        <v>117</v>
      </c>
      <c r="G131" s="199" t="s">
        <v>118</v>
      </c>
      <c r="H131" s="158"/>
      <c r="I131" s="158"/>
      <c r="J131" s="397"/>
      <c r="K131" s="200">
        <v>40240000</v>
      </c>
      <c r="L131" s="181" t="s">
        <v>119</v>
      </c>
      <c r="M131" s="24"/>
      <c r="N131" s="24"/>
      <c r="O131" s="24"/>
      <c r="P131" s="22"/>
      <c r="Q131" s="22"/>
      <c r="R131" s="24"/>
      <c r="S131" s="24"/>
      <c r="T131" s="24"/>
      <c r="U131" s="25">
        <f t="shared" si="41"/>
        <v>0</v>
      </c>
      <c r="V131" s="24"/>
      <c r="W131" s="24"/>
      <c r="X131" s="24"/>
      <c r="Y131" s="25">
        <f t="shared" si="42"/>
        <v>0</v>
      </c>
      <c r="Z131" s="24"/>
      <c r="AA131" s="24"/>
      <c r="AB131" s="24"/>
      <c r="AC131" s="25">
        <f t="shared" si="43"/>
        <v>0</v>
      </c>
      <c r="AD131" s="24"/>
      <c r="AE131" s="24"/>
      <c r="AF131" s="200">
        <v>40240000</v>
      </c>
      <c r="AG131" s="25">
        <f t="shared" si="44"/>
        <v>40240000</v>
      </c>
      <c r="AH131" s="25">
        <f t="shared" si="45"/>
        <v>40240000</v>
      </c>
      <c r="AI131" s="26">
        <f t="shared" si="46"/>
        <v>3.2970904651486721E-2</v>
      </c>
      <c r="AJ131" s="27">
        <f t="shared" si="47"/>
        <v>2.4199792136775492E-3</v>
      </c>
    </row>
    <row r="132" spans="1:36" ht="24.75" customHeight="1" outlineLevel="1" x14ac:dyDescent="0.25">
      <c r="A132" s="156">
        <v>9</v>
      </c>
      <c r="B132" s="156"/>
      <c r="C132" s="46" t="s">
        <v>332</v>
      </c>
      <c r="D132" s="55">
        <v>45628</v>
      </c>
      <c r="E132" s="197" t="s">
        <v>333</v>
      </c>
      <c r="F132" s="198" t="s">
        <v>117</v>
      </c>
      <c r="G132" s="199" t="s">
        <v>118</v>
      </c>
      <c r="H132" s="158"/>
      <c r="I132" s="158"/>
      <c r="J132" s="397"/>
      <c r="K132" s="200">
        <v>43200000</v>
      </c>
      <c r="L132" s="181" t="s">
        <v>119</v>
      </c>
      <c r="M132" s="24"/>
      <c r="N132" s="24"/>
      <c r="O132" s="24"/>
      <c r="P132" s="22"/>
      <c r="Q132" s="22"/>
      <c r="R132" s="24"/>
      <c r="S132" s="24"/>
      <c r="T132" s="24"/>
      <c r="U132" s="25">
        <f t="shared" si="41"/>
        <v>0</v>
      </c>
      <c r="V132" s="24"/>
      <c r="W132" s="24"/>
      <c r="X132" s="24"/>
      <c r="Y132" s="25">
        <f t="shared" si="42"/>
        <v>0</v>
      </c>
      <c r="Z132" s="24"/>
      <c r="AA132" s="24"/>
      <c r="AB132" s="24"/>
      <c r="AC132" s="25">
        <f t="shared" si="43"/>
        <v>0</v>
      </c>
      <c r="AD132" s="24"/>
      <c r="AE132" s="24"/>
      <c r="AF132" s="200">
        <v>43200000</v>
      </c>
      <c r="AG132" s="25">
        <f t="shared" si="44"/>
        <v>43200000</v>
      </c>
      <c r="AH132" s="25">
        <f t="shared" si="45"/>
        <v>43200000</v>
      </c>
      <c r="AI132" s="26">
        <f t="shared" si="46"/>
        <v>3.5396199824657713E-2</v>
      </c>
      <c r="AJ132" s="27">
        <f t="shared" si="47"/>
        <v>2.597989613093194E-3</v>
      </c>
    </row>
    <row r="133" spans="1:36" ht="24.75" customHeight="1" outlineLevel="1" x14ac:dyDescent="0.25">
      <c r="A133" s="156">
        <v>10</v>
      </c>
      <c r="B133" s="156"/>
      <c r="C133" s="46" t="s">
        <v>334</v>
      </c>
      <c r="D133" s="55">
        <v>45628</v>
      </c>
      <c r="E133" s="197" t="s">
        <v>335</v>
      </c>
      <c r="F133" s="198" t="s">
        <v>117</v>
      </c>
      <c r="G133" s="199" t="s">
        <v>118</v>
      </c>
      <c r="H133" s="158"/>
      <c r="I133" s="158"/>
      <c r="J133" s="397"/>
      <c r="K133" s="200">
        <v>33000000</v>
      </c>
      <c r="L133" s="181" t="s">
        <v>119</v>
      </c>
      <c r="M133" s="24"/>
      <c r="N133" s="24"/>
      <c r="O133" s="24"/>
      <c r="P133" s="22"/>
      <c r="Q133" s="22"/>
      <c r="R133" s="24"/>
      <c r="S133" s="24"/>
      <c r="T133" s="24"/>
      <c r="U133" s="25">
        <f t="shared" si="41"/>
        <v>0</v>
      </c>
      <c r="V133" s="24"/>
      <c r="W133" s="24"/>
      <c r="X133" s="24"/>
      <c r="Y133" s="25">
        <f t="shared" si="42"/>
        <v>0</v>
      </c>
      <c r="Z133" s="24"/>
      <c r="AA133" s="24"/>
      <c r="AB133" s="24"/>
      <c r="AC133" s="25">
        <f t="shared" si="43"/>
        <v>0</v>
      </c>
      <c r="AD133" s="24"/>
      <c r="AE133" s="24"/>
      <c r="AF133" s="200">
        <v>33000000</v>
      </c>
      <c r="AG133" s="25">
        <f t="shared" si="44"/>
        <v>33000000</v>
      </c>
      <c r="AH133" s="25">
        <f t="shared" si="45"/>
        <v>33000000</v>
      </c>
      <c r="AI133" s="26">
        <f t="shared" si="46"/>
        <v>2.7038763754946866E-2</v>
      </c>
      <c r="AJ133" s="27">
        <f t="shared" si="47"/>
        <v>1.9845753988906342E-3</v>
      </c>
    </row>
    <row r="134" spans="1:36" ht="24.75" customHeight="1" outlineLevel="1" x14ac:dyDescent="0.25">
      <c r="A134" s="156">
        <v>11</v>
      </c>
      <c r="B134" s="156"/>
      <c r="C134" s="46" t="s">
        <v>336</v>
      </c>
      <c r="D134" s="55">
        <v>45628</v>
      </c>
      <c r="E134" s="197" t="s">
        <v>337</v>
      </c>
      <c r="F134" s="198" t="s">
        <v>117</v>
      </c>
      <c r="G134" s="199" t="s">
        <v>118</v>
      </c>
      <c r="H134" s="158"/>
      <c r="I134" s="158"/>
      <c r="J134" s="397"/>
      <c r="K134" s="200">
        <v>60000000</v>
      </c>
      <c r="L134" s="181" t="s">
        <v>119</v>
      </c>
      <c r="M134" s="24"/>
      <c r="N134" s="24"/>
      <c r="O134" s="24"/>
      <c r="P134" s="22"/>
      <c r="Q134" s="22"/>
      <c r="R134" s="24"/>
      <c r="S134" s="24"/>
      <c r="T134" s="24"/>
      <c r="U134" s="25">
        <f t="shared" si="41"/>
        <v>0</v>
      </c>
      <c r="V134" s="24"/>
      <c r="W134" s="24"/>
      <c r="X134" s="24"/>
      <c r="Y134" s="25">
        <f t="shared" si="42"/>
        <v>0</v>
      </c>
      <c r="Z134" s="24"/>
      <c r="AA134" s="24"/>
      <c r="AB134" s="24"/>
      <c r="AC134" s="25">
        <f t="shared" si="43"/>
        <v>0</v>
      </c>
      <c r="AD134" s="24"/>
      <c r="AE134" s="24"/>
      <c r="AF134" s="200">
        <v>60000000</v>
      </c>
      <c r="AG134" s="25">
        <f t="shared" si="44"/>
        <v>60000000</v>
      </c>
      <c r="AH134" s="25">
        <f t="shared" si="45"/>
        <v>60000000</v>
      </c>
      <c r="AI134" s="26">
        <f t="shared" si="46"/>
        <v>4.9161388645357934E-2</v>
      </c>
      <c r="AJ134" s="27">
        <f t="shared" si="47"/>
        <v>3.6083189070738805E-3</v>
      </c>
    </row>
    <row r="135" spans="1:36" ht="24.75" customHeight="1" outlineLevel="1" x14ac:dyDescent="0.25">
      <c r="A135" s="156">
        <v>12</v>
      </c>
      <c r="B135" s="156"/>
      <c r="C135" s="46" t="s">
        <v>338</v>
      </c>
      <c r="D135" s="55">
        <v>45628</v>
      </c>
      <c r="E135" s="197" t="s">
        <v>339</v>
      </c>
      <c r="F135" s="198" t="s">
        <v>117</v>
      </c>
      <c r="G135" s="199" t="s">
        <v>118</v>
      </c>
      <c r="H135" s="158"/>
      <c r="I135" s="158"/>
      <c r="J135" s="397"/>
      <c r="K135" s="200">
        <v>39923000</v>
      </c>
      <c r="L135" s="181" t="s">
        <v>119</v>
      </c>
      <c r="M135" s="24"/>
      <c r="N135" s="24"/>
      <c r="O135" s="24"/>
      <c r="P135" s="22"/>
      <c r="Q135" s="22"/>
      <c r="R135" s="24"/>
      <c r="S135" s="24"/>
      <c r="T135" s="24"/>
      <c r="U135" s="25">
        <f t="shared" si="41"/>
        <v>0</v>
      </c>
      <c r="V135" s="24"/>
      <c r="W135" s="24"/>
      <c r="X135" s="24"/>
      <c r="Y135" s="25">
        <f t="shared" si="42"/>
        <v>0</v>
      </c>
      <c r="Z135" s="24"/>
      <c r="AA135" s="24"/>
      <c r="AB135" s="24"/>
      <c r="AC135" s="25">
        <f t="shared" si="43"/>
        <v>0</v>
      </c>
      <c r="AD135" s="24"/>
      <c r="AE135" s="24"/>
      <c r="AF135" s="200">
        <v>39923000</v>
      </c>
      <c r="AG135" s="25">
        <f t="shared" si="44"/>
        <v>39923000</v>
      </c>
      <c r="AH135" s="25">
        <f t="shared" si="45"/>
        <v>39923000</v>
      </c>
      <c r="AI135" s="26">
        <f t="shared" si="46"/>
        <v>3.2711168648143746E-2</v>
      </c>
      <c r="AJ135" s="27">
        <f t="shared" si="47"/>
        <v>2.4009152621185092E-3</v>
      </c>
    </row>
    <row r="136" spans="1:36" ht="24.75" customHeight="1" outlineLevel="1" x14ac:dyDescent="0.25">
      <c r="A136" s="156">
        <v>13</v>
      </c>
      <c r="B136" s="156"/>
      <c r="C136" s="46" t="s">
        <v>340</v>
      </c>
      <c r="D136" s="55">
        <v>45628</v>
      </c>
      <c r="E136" s="197" t="s">
        <v>341</v>
      </c>
      <c r="F136" s="198" t="s">
        <v>117</v>
      </c>
      <c r="G136" s="199" t="s">
        <v>118</v>
      </c>
      <c r="H136" s="158"/>
      <c r="I136" s="158"/>
      <c r="J136" s="397"/>
      <c r="K136" s="200">
        <v>33500000</v>
      </c>
      <c r="L136" s="181" t="s">
        <v>119</v>
      </c>
      <c r="M136" s="24"/>
      <c r="N136" s="24"/>
      <c r="O136" s="24"/>
      <c r="P136" s="22"/>
      <c r="Q136" s="22"/>
      <c r="R136" s="24"/>
      <c r="S136" s="24"/>
      <c r="T136" s="24"/>
      <c r="U136" s="25">
        <f t="shared" si="41"/>
        <v>0</v>
      </c>
      <c r="V136" s="24"/>
      <c r="W136" s="24"/>
      <c r="X136" s="24"/>
      <c r="Y136" s="25">
        <f t="shared" si="42"/>
        <v>0</v>
      </c>
      <c r="Z136" s="24"/>
      <c r="AA136" s="24"/>
      <c r="AB136" s="24"/>
      <c r="AC136" s="25">
        <f t="shared" si="43"/>
        <v>0</v>
      </c>
      <c r="AD136" s="24"/>
      <c r="AE136" s="24"/>
      <c r="AF136" s="200">
        <v>33500000</v>
      </c>
      <c r="AG136" s="25">
        <f t="shared" si="44"/>
        <v>33500000</v>
      </c>
      <c r="AH136" s="25">
        <f t="shared" si="45"/>
        <v>33500000</v>
      </c>
      <c r="AI136" s="26">
        <f t="shared" si="46"/>
        <v>2.7448441993658181E-2</v>
      </c>
      <c r="AJ136" s="27">
        <f t="shared" si="47"/>
        <v>2.0146447231162499E-3</v>
      </c>
    </row>
    <row r="137" spans="1:36" ht="24.75" customHeight="1" outlineLevel="1" x14ac:dyDescent="0.25">
      <c r="A137" s="156">
        <v>14</v>
      </c>
      <c r="B137" s="156"/>
      <c r="C137" s="46" t="s">
        <v>342</v>
      </c>
      <c r="D137" s="55">
        <v>45617</v>
      </c>
      <c r="E137" s="197" t="s">
        <v>343</v>
      </c>
      <c r="F137" s="198" t="s">
        <v>117</v>
      </c>
      <c r="G137" s="199" t="s">
        <v>118</v>
      </c>
      <c r="H137" s="158"/>
      <c r="I137" s="158"/>
      <c r="J137" s="397"/>
      <c r="K137" s="200">
        <v>49500000</v>
      </c>
      <c r="L137" s="181" t="s">
        <v>119</v>
      </c>
      <c r="M137" s="24"/>
      <c r="N137" s="24"/>
      <c r="O137" s="24"/>
      <c r="P137" s="22"/>
      <c r="Q137" s="22"/>
      <c r="R137" s="24"/>
      <c r="S137" s="24"/>
      <c r="T137" s="24"/>
      <c r="U137" s="25">
        <f t="shared" si="41"/>
        <v>0</v>
      </c>
      <c r="V137" s="24"/>
      <c r="W137" s="24"/>
      <c r="X137" s="24"/>
      <c r="Y137" s="25">
        <f t="shared" si="42"/>
        <v>0</v>
      </c>
      <c r="Z137" s="24"/>
      <c r="AA137" s="24"/>
      <c r="AB137" s="24"/>
      <c r="AC137" s="25">
        <f t="shared" si="43"/>
        <v>0</v>
      </c>
      <c r="AD137" s="24"/>
      <c r="AE137" s="24"/>
      <c r="AF137" s="200">
        <v>49500000</v>
      </c>
      <c r="AG137" s="25">
        <f t="shared" si="44"/>
        <v>49500000</v>
      </c>
      <c r="AH137" s="25">
        <f t="shared" si="45"/>
        <v>49500000</v>
      </c>
      <c r="AI137" s="26">
        <f t="shared" si="46"/>
        <v>4.05581456324203E-2</v>
      </c>
      <c r="AJ137" s="27">
        <f t="shared" si="47"/>
        <v>2.9768630983359515E-3</v>
      </c>
    </row>
    <row r="138" spans="1:36" ht="24.75" customHeight="1" outlineLevel="1" x14ac:dyDescent="0.25">
      <c r="A138" s="156">
        <v>15</v>
      </c>
      <c r="B138" s="156"/>
      <c r="C138" s="46" t="s">
        <v>344</v>
      </c>
      <c r="D138" s="55">
        <v>45617</v>
      </c>
      <c r="E138" s="197" t="s">
        <v>345</v>
      </c>
      <c r="F138" s="198" t="s">
        <v>117</v>
      </c>
      <c r="G138" s="199" t="s">
        <v>118</v>
      </c>
      <c r="H138" s="158"/>
      <c r="I138" s="158"/>
      <c r="J138" s="397"/>
      <c r="K138" s="200">
        <v>36000000</v>
      </c>
      <c r="L138" s="181" t="s">
        <v>119</v>
      </c>
      <c r="M138" s="24"/>
      <c r="N138" s="24"/>
      <c r="O138" s="24"/>
      <c r="P138" s="22"/>
      <c r="Q138" s="22"/>
      <c r="R138" s="24"/>
      <c r="S138" s="24"/>
      <c r="T138" s="24"/>
      <c r="U138" s="25">
        <f t="shared" si="41"/>
        <v>0</v>
      </c>
      <c r="V138" s="24"/>
      <c r="W138" s="24"/>
      <c r="X138" s="24"/>
      <c r="Y138" s="25">
        <f t="shared" si="42"/>
        <v>0</v>
      </c>
      <c r="Z138" s="24"/>
      <c r="AA138" s="24"/>
      <c r="AB138" s="24"/>
      <c r="AC138" s="25">
        <f t="shared" si="43"/>
        <v>0</v>
      </c>
      <c r="AD138" s="24"/>
      <c r="AE138" s="24"/>
      <c r="AF138" s="200">
        <v>36000000</v>
      </c>
      <c r="AG138" s="25">
        <f t="shared" si="44"/>
        <v>36000000</v>
      </c>
      <c r="AH138" s="25">
        <f t="shared" si="45"/>
        <v>36000000</v>
      </c>
      <c r="AI138" s="26">
        <f t="shared" si="46"/>
        <v>2.9496833187214761E-2</v>
      </c>
      <c r="AJ138" s="27">
        <f t="shared" si="47"/>
        <v>2.1649913442443286E-3</v>
      </c>
    </row>
    <row r="139" spans="1:36" ht="24.75" customHeight="1" outlineLevel="1" x14ac:dyDescent="0.25">
      <c r="A139" s="156">
        <v>16</v>
      </c>
      <c r="B139" s="156"/>
      <c r="C139" s="46" t="s">
        <v>346</v>
      </c>
      <c r="D139" s="55">
        <v>45617</v>
      </c>
      <c r="E139" s="197" t="s">
        <v>347</v>
      </c>
      <c r="F139" s="198" t="s">
        <v>117</v>
      </c>
      <c r="G139" s="199" t="s">
        <v>118</v>
      </c>
      <c r="H139" s="158"/>
      <c r="I139" s="158"/>
      <c r="J139" s="397"/>
      <c r="K139" s="200">
        <v>65400000</v>
      </c>
      <c r="L139" s="181" t="s">
        <v>119</v>
      </c>
      <c r="M139" s="24"/>
      <c r="N139" s="24"/>
      <c r="O139" s="24"/>
      <c r="P139" s="22"/>
      <c r="Q139" s="22"/>
      <c r="R139" s="24"/>
      <c r="S139" s="24"/>
      <c r="T139" s="24"/>
      <c r="U139" s="25">
        <f t="shared" si="41"/>
        <v>0</v>
      </c>
      <c r="V139" s="24"/>
      <c r="W139" s="24"/>
      <c r="X139" s="24"/>
      <c r="Y139" s="25">
        <f t="shared" si="42"/>
        <v>0</v>
      </c>
      <c r="Z139" s="24"/>
      <c r="AA139" s="24"/>
      <c r="AB139" s="24"/>
      <c r="AC139" s="25">
        <f t="shared" si="43"/>
        <v>0</v>
      </c>
      <c r="AD139" s="24"/>
      <c r="AE139" s="24"/>
      <c r="AF139" s="200">
        <v>65400000</v>
      </c>
      <c r="AG139" s="25">
        <f t="shared" si="44"/>
        <v>65400000</v>
      </c>
      <c r="AH139" s="25">
        <f t="shared" si="45"/>
        <v>65400000</v>
      </c>
      <c r="AI139" s="26">
        <f t="shared" si="46"/>
        <v>5.3585913623440153E-2</v>
      </c>
      <c r="AJ139" s="27">
        <f t="shared" si="47"/>
        <v>3.9330676087105301E-3</v>
      </c>
    </row>
    <row r="140" spans="1:36" ht="24.75" customHeight="1" outlineLevel="1" x14ac:dyDescent="0.25">
      <c r="A140" s="156">
        <v>17</v>
      </c>
      <c r="B140" s="156"/>
      <c r="C140" s="46" t="s">
        <v>348</v>
      </c>
      <c r="D140" s="55">
        <v>45617</v>
      </c>
      <c r="E140" s="197" t="s">
        <v>349</v>
      </c>
      <c r="F140" s="198" t="s">
        <v>117</v>
      </c>
      <c r="G140" s="199" t="s">
        <v>118</v>
      </c>
      <c r="H140" s="158"/>
      <c r="I140" s="158"/>
      <c r="J140" s="397"/>
      <c r="K140" s="200">
        <v>42190000</v>
      </c>
      <c r="L140" s="181" t="s">
        <v>119</v>
      </c>
      <c r="M140" s="24"/>
      <c r="N140" s="24"/>
      <c r="O140" s="24"/>
      <c r="P140" s="22"/>
      <c r="Q140" s="22"/>
      <c r="R140" s="24"/>
      <c r="S140" s="24"/>
      <c r="T140" s="24"/>
      <c r="U140" s="25">
        <f t="shared" si="41"/>
        <v>0</v>
      </c>
      <c r="V140" s="24"/>
      <c r="W140" s="24"/>
      <c r="X140" s="24"/>
      <c r="Y140" s="25">
        <f t="shared" si="42"/>
        <v>0</v>
      </c>
      <c r="Z140" s="24"/>
      <c r="AA140" s="24"/>
      <c r="AB140" s="24"/>
      <c r="AC140" s="25">
        <f t="shared" si="43"/>
        <v>0</v>
      </c>
      <c r="AD140" s="24"/>
      <c r="AE140" s="24"/>
      <c r="AF140" s="200">
        <v>42190000</v>
      </c>
      <c r="AG140" s="25">
        <f t="shared" si="44"/>
        <v>42190000</v>
      </c>
      <c r="AH140" s="25">
        <f t="shared" si="45"/>
        <v>42190000</v>
      </c>
      <c r="AI140" s="26">
        <f t="shared" si="46"/>
        <v>3.4568649782460853E-2</v>
      </c>
      <c r="AJ140" s="27">
        <f t="shared" si="47"/>
        <v>2.5372495781574504E-3</v>
      </c>
    </row>
    <row r="141" spans="1:36" ht="24.75" customHeight="1" outlineLevel="1" x14ac:dyDescent="0.25">
      <c r="A141" s="156">
        <v>18</v>
      </c>
      <c r="B141" s="156"/>
      <c r="C141" s="46" t="s">
        <v>350</v>
      </c>
      <c r="D141" s="55">
        <v>45617</v>
      </c>
      <c r="E141" s="197" t="s">
        <v>351</v>
      </c>
      <c r="F141" s="198" t="s">
        <v>117</v>
      </c>
      <c r="G141" s="199" t="s">
        <v>118</v>
      </c>
      <c r="H141" s="158"/>
      <c r="I141" s="158"/>
      <c r="J141" s="397"/>
      <c r="K141" s="200">
        <v>54700000</v>
      </c>
      <c r="L141" s="181" t="s">
        <v>119</v>
      </c>
      <c r="M141" s="24"/>
      <c r="N141" s="24"/>
      <c r="O141" s="24"/>
      <c r="P141" s="22"/>
      <c r="Q141" s="22"/>
      <c r="R141" s="24"/>
      <c r="S141" s="24"/>
      <c r="T141" s="24"/>
      <c r="U141" s="25">
        <f t="shared" si="41"/>
        <v>0</v>
      </c>
      <c r="V141" s="24"/>
      <c r="W141" s="24"/>
      <c r="X141" s="24"/>
      <c r="Y141" s="25">
        <f t="shared" si="42"/>
        <v>0</v>
      </c>
      <c r="Z141" s="24"/>
      <c r="AA141" s="24"/>
      <c r="AB141" s="24"/>
      <c r="AC141" s="25">
        <f t="shared" si="43"/>
        <v>0</v>
      </c>
      <c r="AD141" s="24"/>
      <c r="AE141" s="24"/>
      <c r="AF141" s="200">
        <v>54700000</v>
      </c>
      <c r="AG141" s="25">
        <f t="shared" si="44"/>
        <v>54700000</v>
      </c>
      <c r="AH141" s="25">
        <f t="shared" si="45"/>
        <v>54700000</v>
      </c>
      <c r="AI141" s="26">
        <f t="shared" si="46"/>
        <v>4.4818799315017983E-2</v>
      </c>
      <c r="AJ141" s="27">
        <f t="shared" si="47"/>
        <v>3.2895840702823545E-3</v>
      </c>
    </row>
    <row r="142" spans="1:36" ht="24.75" customHeight="1" outlineLevel="1" x14ac:dyDescent="0.25">
      <c r="A142" s="156">
        <v>19</v>
      </c>
      <c r="B142" s="156"/>
      <c r="C142" s="46" t="s">
        <v>352</v>
      </c>
      <c r="D142" s="55">
        <v>45617</v>
      </c>
      <c r="E142" s="197" t="s">
        <v>353</v>
      </c>
      <c r="F142" s="198" t="s">
        <v>117</v>
      </c>
      <c r="G142" s="199" t="s">
        <v>118</v>
      </c>
      <c r="H142" s="158"/>
      <c r="I142" s="158"/>
      <c r="J142" s="397"/>
      <c r="K142" s="200">
        <v>36000000</v>
      </c>
      <c r="L142" s="181" t="s">
        <v>119</v>
      </c>
      <c r="M142" s="24"/>
      <c r="N142" s="24"/>
      <c r="O142" s="24"/>
      <c r="P142" s="22"/>
      <c r="Q142" s="22"/>
      <c r="R142" s="24"/>
      <c r="S142" s="24"/>
      <c r="T142" s="24"/>
      <c r="U142" s="25">
        <f t="shared" si="41"/>
        <v>0</v>
      </c>
      <c r="V142" s="24"/>
      <c r="W142" s="24"/>
      <c r="X142" s="24"/>
      <c r="Y142" s="25">
        <f t="shared" si="42"/>
        <v>0</v>
      </c>
      <c r="Z142" s="24"/>
      <c r="AA142" s="24"/>
      <c r="AB142" s="24"/>
      <c r="AC142" s="25">
        <f t="shared" si="43"/>
        <v>0</v>
      </c>
      <c r="AD142" s="24"/>
      <c r="AE142" s="24"/>
      <c r="AF142" s="200">
        <v>36000000</v>
      </c>
      <c r="AG142" s="25">
        <f t="shared" si="44"/>
        <v>36000000</v>
      </c>
      <c r="AH142" s="25">
        <f t="shared" si="45"/>
        <v>36000000</v>
      </c>
      <c r="AI142" s="26">
        <f t="shared" si="46"/>
        <v>2.9496833187214761E-2</v>
      </c>
      <c r="AJ142" s="27">
        <f t="shared" si="47"/>
        <v>2.1649913442443286E-3</v>
      </c>
    </row>
    <row r="143" spans="1:36" ht="24.75" customHeight="1" outlineLevel="1" x14ac:dyDescent="0.25">
      <c r="A143" s="156">
        <v>20</v>
      </c>
      <c r="B143" s="156"/>
      <c r="C143" s="46" t="s">
        <v>354</v>
      </c>
      <c r="D143" s="55">
        <v>45617</v>
      </c>
      <c r="E143" s="197" t="s">
        <v>355</v>
      </c>
      <c r="F143" s="198" t="s">
        <v>117</v>
      </c>
      <c r="G143" s="199" t="s">
        <v>118</v>
      </c>
      <c r="H143" s="158"/>
      <c r="I143" s="158"/>
      <c r="J143" s="397"/>
      <c r="K143" s="200">
        <v>35500000</v>
      </c>
      <c r="L143" s="181" t="s">
        <v>119</v>
      </c>
      <c r="M143" s="24"/>
      <c r="N143" s="24"/>
      <c r="O143" s="24"/>
      <c r="P143" s="22"/>
      <c r="Q143" s="22"/>
      <c r="R143" s="24"/>
      <c r="S143" s="24"/>
      <c r="T143" s="24"/>
      <c r="U143" s="25">
        <f t="shared" si="41"/>
        <v>0</v>
      </c>
      <c r="V143" s="24"/>
      <c r="W143" s="24"/>
      <c r="X143" s="24"/>
      <c r="Y143" s="25">
        <f t="shared" si="42"/>
        <v>0</v>
      </c>
      <c r="Z143" s="24"/>
      <c r="AA143" s="24"/>
      <c r="AB143" s="24"/>
      <c r="AC143" s="25">
        <f t="shared" si="43"/>
        <v>0</v>
      </c>
      <c r="AD143" s="24"/>
      <c r="AE143" s="24"/>
      <c r="AF143" s="200">
        <v>35500000</v>
      </c>
      <c r="AG143" s="25">
        <f t="shared" si="44"/>
        <v>35500000</v>
      </c>
      <c r="AH143" s="25">
        <f t="shared" si="45"/>
        <v>35500000</v>
      </c>
      <c r="AI143" s="26">
        <f t="shared" si="46"/>
        <v>2.9087154948503446E-2</v>
      </c>
      <c r="AJ143" s="27">
        <f t="shared" si="47"/>
        <v>2.1349220200187129E-3</v>
      </c>
    </row>
    <row r="144" spans="1:36" ht="24.75" customHeight="1" outlineLevel="1" x14ac:dyDescent="0.25">
      <c r="A144" s="156">
        <v>21</v>
      </c>
      <c r="B144" s="156"/>
      <c r="C144" s="46" t="s">
        <v>356</v>
      </c>
      <c r="D144" s="55">
        <v>45617</v>
      </c>
      <c r="E144" s="197" t="s">
        <v>357</v>
      </c>
      <c r="F144" s="198" t="s">
        <v>117</v>
      </c>
      <c r="G144" s="199" t="s">
        <v>118</v>
      </c>
      <c r="H144" s="158"/>
      <c r="I144" s="158"/>
      <c r="J144" s="397"/>
      <c r="K144" s="200">
        <v>37000000</v>
      </c>
      <c r="L144" s="181" t="s">
        <v>119</v>
      </c>
      <c r="M144" s="24"/>
      <c r="N144" s="24"/>
      <c r="O144" s="24"/>
      <c r="P144" s="22"/>
      <c r="Q144" s="22"/>
      <c r="R144" s="24"/>
      <c r="S144" s="24"/>
      <c r="T144" s="24"/>
      <c r="U144" s="25">
        <f t="shared" si="41"/>
        <v>0</v>
      </c>
      <c r="V144" s="24"/>
      <c r="W144" s="24"/>
      <c r="X144" s="24"/>
      <c r="Y144" s="25">
        <f t="shared" si="42"/>
        <v>0</v>
      </c>
      <c r="Z144" s="24"/>
      <c r="AA144" s="24"/>
      <c r="AB144" s="24"/>
      <c r="AC144" s="25">
        <f t="shared" si="43"/>
        <v>0</v>
      </c>
      <c r="AD144" s="24"/>
      <c r="AE144" s="24"/>
      <c r="AF144" s="200">
        <v>37000000</v>
      </c>
      <c r="AG144" s="25">
        <f t="shared" si="44"/>
        <v>37000000</v>
      </c>
      <c r="AH144" s="25">
        <f t="shared" si="45"/>
        <v>37000000</v>
      </c>
      <c r="AI144" s="26">
        <f t="shared" si="46"/>
        <v>3.0316189664637394E-2</v>
      </c>
      <c r="AJ144" s="27">
        <f t="shared" si="47"/>
        <v>2.2251299926955596E-3</v>
      </c>
    </row>
    <row r="145" spans="1:36" ht="24.75" customHeight="1" outlineLevel="1" x14ac:dyDescent="0.25">
      <c r="A145" s="156">
        <v>22</v>
      </c>
      <c r="B145" s="156"/>
      <c r="C145" s="46" t="s">
        <v>358</v>
      </c>
      <c r="D145" s="55">
        <v>45617</v>
      </c>
      <c r="E145" s="197" t="s">
        <v>359</v>
      </c>
      <c r="F145" s="198" t="s">
        <v>117</v>
      </c>
      <c r="G145" s="199" t="s">
        <v>118</v>
      </c>
      <c r="H145" s="158"/>
      <c r="I145" s="158"/>
      <c r="J145" s="397"/>
      <c r="K145" s="200">
        <v>52650000</v>
      </c>
      <c r="L145" s="181" t="s">
        <v>119</v>
      </c>
      <c r="M145" s="24"/>
      <c r="N145" s="24"/>
      <c r="O145" s="24"/>
      <c r="P145" s="22"/>
      <c r="Q145" s="22"/>
      <c r="R145" s="24"/>
      <c r="S145" s="24"/>
      <c r="T145" s="24"/>
      <c r="U145" s="25">
        <f t="shared" si="41"/>
        <v>0</v>
      </c>
      <c r="V145" s="24"/>
      <c r="W145" s="24"/>
      <c r="X145" s="24"/>
      <c r="Y145" s="25">
        <f t="shared" si="42"/>
        <v>0</v>
      </c>
      <c r="Z145" s="24"/>
      <c r="AA145" s="24"/>
      <c r="AB145" s="24"/>
      <c r="AC145" s="25">
        <f t="shared" si="43"/>
        <v>0</v>
      </c>
      <c r="AD145" s="24"/>
      <c r="AE145" s="24"/>
      <c r="AF145" s="200">
        <v>52650000</v>
      </c>
      <c r="AG145" s="25">
        <f t="shared" si="44"/>
        <v>52650000</v>
      </c>
      <c r="AH145" s="25">
        <f t="shared" si="45"/>
        <v>52650000</v>
      </c>
      <c r="AI145" s="26">
        <f t="shared" si="46"/>
        <v>4.3139118536301591E-2</v>
      </c>
      <c r="AJ145" s="27">
        <f t="shared" si="47"/>
        <v>3.1662998409573303E-3</v>
      </c>
    </row>
    <row r="146" spans="1:36" ht="24.75" customHeight="1" outlineLevel="1" x14ac:dyDescent="0.25">
      <c r="A146" s="156">
        <v>23</v>
      </c>
      <c r="B146" s="156"/>
      <c r="C146" s="46" t="s">
        <v>142</v>
      </c>
      <c r="D146" s="55">
        <v>45617</v>
      </c>
      <c r="E146" s="197" t="s">
        <v>360</v>
      </c>
      <c r="F146" s="198" t="s">
        <v>117</v>
      </c>
      <c r="G146" s="199" t="s">
        <v>118</v>
      </c>
      <c r="H146" s="158"/>
      <c r="I146" s="158"/>
      <c r="J146" s="397"/>
      <c r="K146" s="200">
        <v>33000000</v>
      </c>
      <c r="L146" s="181" t="s">
        <v>119</v>
      </c>
      <c r="M146" s="24"/>
      <c r="N146" s="24"/>
      <c r="O146" s="24"/>
      <c r="P146" s="22"/>
      <c r="Q146" s="22"/>
      <c r="R146" s="24"/>
      <c r="S146" s="24"/>
      <c r="T146" s="24"/>
      <c r="U146" s="25">
        <f t="shared" si="41"/>
        <v>0</v>
      </c>
      <c r="V146" s="24"/>
      <c r="W146" s="24"/>
      <c r="X146" s="24"/>
      <c r="Y146" s="25">
        <f t="shared" si="42"/>
        <v>0</v>
      </c>
      <c r="Z146" s="24"/>
      <c r="AA146" s="24"/>
      <c r="AB146" s="24"/>
      <c r="AC146" s="25">
        <f t="shared" si="43"/>
        <v>0</v>
      </c>
      <c r="AD146" s="24"/>
      <c r="AE146" s="24"/>
      <c r="AF146" s="200">
        <v>33000000</v>
      </c>
      <c r="AG146" s="25">
        <f t="shared" si="44"/>
        <v>33000000</v>
      </c>
      <c r="AH146" s="25">
        <f t="shared" si="45"/>
        <v>33000000</v>
      </c>
      <c r="AI146" s="26">
        <f t="shared" si="46"/>
        <v>2.7038763754946866E-2</v>
      </c>
      <c r="AJ146" s="27">
        <f t="shared" si="47"/>
        <v>1.9845753988906342E-3</v>
      </c>
    </row>
    <row r="147" spans="1:36" ht="24.75" customHeight="1" outlineLevel="1" x14ac:dyDescent="0.25">
      <c r="A147" s="156">
        <v>24</v>
      </c>
      <c r="B147" s="156"/>
      <c r="C147" s="46" t="s">
        <v>361</v>
      </c>
      <c r="D147" s="55">
        <v>45617</v>
      </c>
      <c r="E147" s="197" t="s">
        <v>362</v>
      </c>
      <c r="F147" s="198" t="s">
        <v>117</v>
      </c>
      <c r="G147" s="199" t="s">
        <v>118</v>
      </c>
      <c r="H147" s="158"/>
      <c r="I147" s="158"/>
      <c r="J147" s="397"/>
      <c r="K147" s="200">
        <v>33000000</v>
      </c>
      <c r="L147" s="181" t="s">
        <v>119</v>
      </c>
      <c r="M147" s="24"/>
      <c r="N147" s="24"/>
      <c r="O147" s="24"/>
      <c r="P147" s="22"/>
      <c r="Q147" s="22"/>
      <c r="R147" s="24"/>
      <c r="S147" s="24"/>
      <c r="T147" s="24"/>
      <c r="U147" s="25">
        <f t="shared" si="41"/>
        <v>0</v>
      </c>
      <c r="V147" s="24"/>
      <c r="W147" s="24"/>
      <c r="X147" s="24"/>
      <c r="Y147" s="25">
        <f t="shared" si="42"/>
        <v>0</v>
      </c>
      <c r="Z147" s="24"/>
      <c r="AA147" s="24"/>
      <c r="AB147" s="24"/>
      <c r="AC147" s="25">
        <f t="shared" si="43"/>
        <v>0</v>
      </c>
      <c r="AD147" s="24"/>
      <c r="AE147" s="24"/>
      <c r="AF147" s="200">
        <v>33000000</v>
      </c>
      <c r="AG147" s="25">
        <f t="shared" si="44"/>
        <v>33000000</v>
      </c>
      <c r="AH147" s="25">
        <f t="shared" si="45"/>
        <v>33000000</v>
      </c>
      <c r="AI147" s="26">
        <f t="shared" si="46"/>
        <v>2.7038763754946866E-2</v>
      </c>
      <c r="AJ147" s="27">
        <f t="shared" si="47"/>
        <v>1.9845753988906342E-3</v>
      </c>
    </row>
    <row r="148" spans="1:36" ht="24.75" customHeight="1" outlineLevel="1" x14ac:dyDescent="0.25">
      <c r="A148" s="156">
        <v>25</v>
      </c>
      <c r="B148" s="156"/>
      <c r="C148" s="46" t="s">
        <v>363</v>
      </c>
      <c r="D148" s="55">
        <v>45617</v>
      </c>
      <c r="E148" s="197" t="s">
        <v>364</v>
      </c>
      <c r="F148" s="198" t="s">
        <v>117</v>
      </c>
      <c r="G148" s="199" t="s">
        <v>118</v>
      </c>
      <c r="H148" s="158"/>
      <c r="I148" s="158"/>
      <c r="J148" s="397"/>
      <c r="K148" s="200">
        <v>36000000</v>
      </c>
      <c r="L148" s="181" t="s">
        <v>119</v>
      </c>
      <c r="M148" s="24"/>
      <c r="N148" s="24"/>
      <c r="O148" s="24"/>
      <c r="P148" s="22"/>
      <c r="Q148" s="22"/>
      <c r="R148" s="24"/>
      <c r="S148" s="24"/>
      <c r="T148" s="24"/>
      <c r="U148" s="25">
        <f t="shared" si="41"/>
        <v>0</v>
      </c>
      <c r="V148" s="24"/>
      <c r="W148" s="24"/>
      <c r="X148" s="24"/>
      <c r="Y148" s="25">
        <f t="shared" si="42"/>
        <v>0</v>
      </c>
      <c r="Z148" s="24"/>
      <c r="AA148" s="24"/>
      <c r="AB148" s="24"/>
      <c r="AC148" s="25">
        <f t="shared" si="43"/>
        <v>0</v>
      </c>
      <c r="AD148" s="24"/>
      <c r="AE148" s="24"/>
      <c r="AF148" s="200">
        <v>36000000</v>
      </c>
      <c r="AG148" s="25">
        <f t="shared" si="44"/>
        <v>36000000</v>
      </c>
      <c r="AH148" s="25">
        <f t="shared" si="45"/>
        <v>36000000</v>
      </c>
      <c r="AI148" s="26">
        <f t="shared" si="46"/>
        <v>2.9496833187214761E-2</v>
      </c>
      <c r="AJ148" s="27">
        <f t="shared" si="47"/>
        <v>2.1649913442443286E-3</v>
      </c>
    </row>
    <row r="149" spans="1:36" ht="24.75" customHeight="1" outlineLevel="1" x14ac:dyDescent="0.25">
      <c r="A149" s="156">
        <v>26</v>
      </c>
      <c r="B149" s="156"/>
      <c r="C149" s="46" t="s">
        <v>365</v>
      </c>
      <c r="D149" s="55">
        <v>45617</v>
      </c>
      <c r="E149" s="197" t="s">
        <v>366</v>
      </c>
      <c r="F149" s="198" t="s">
        <v>117</v>
      </c>
      <c r="G149" s="199" t="s">
        <v>118</v>
      </c>
      <c r="H149" s="158"/>
      <c r="I149" s="158"/>
      <c r="J149" s="397"/>
      <c r="K149" s="200">
        <v>70000000</v>
      </c>
      <c r="L149" s="181" t="s">
        <v>119</v>
      </c>
      <c r="M149" s="24"/>
      <c r="N149" s="24"/>
      <c r="O149" s="24"/>
      <c r="P149" s="22"/>
      <c r="Q149" s="22"/>
      <c r="R149" s="24"/>
      <c r="S149" s="24"/>
      <c r="T149" s="24"/>
      <c r="U149" s="25">
        <f t="shared" si="41"/>
        <v>0</v>
      </c>
      <c r="V149" s="24"/>
      <c r="W149" s="24"/>
      <c r="X149" s="24"/>
      <c r="Y149" s="25">
        <f t="shared" si="42"/>
        <v>0</v>
      </c>
      <c r="Z149" s="24"/>
      <c r="AA149" s="24"/>
      <c r="AB149" s="24"/>
      <c r="AC149" s="25">
        <f t="shared" si="43"/>
        <v>0</v>
      </c>
      <c r="AD149" s="24"/>
      <c r="AE149" s="24"/>
      <c r="AF149" s="200">
        <v>70000000</v>
      </c>
      <c r="AG149" s="25">
        <f t="shared" si="44"/>
        <v>70000000</v>
      </c>
      <c r="AH149" s="25">
        <f t="shared" si="45"/>
        <v>70000000</v>
      </c>
      <c r="AI149" s="26">
        <f t="shared" si="46"/>
        <v>5.7354953419584256E-2</v>
      </c>
      <c r="AJ149" s="27">
        <f t="shared" si="47"/>
        <v>4.2097053915861942E-3</v>
      </c>
    </row>
    <row r="150" spans="1:36" ht="24.75" customHeight="1" outlineLevel="1" x14ac:dyDescent="0.25">
      <c r="A150" s="156">
        <v>27</v>
      </c>
      <c r="B150" s="156"/>
      <c r="C150" s="46" t="s">
        <v>367</v>
      </c>
      <c r="D150" s="55">
        <v>45617</v>
      </c>
      <c r="E150" s="197" t="s">
        <v>368</v>
      </c>
      <c r="F150" s="198" t="s">
        <v>117</v>
      </c>
      <c r="G150" s="199" t="s">
        <v>118</v>
      </c>
      <c r="H150" s="158"/>
      <c r="I150" s="158"/>
      <c r="J150" s="397"/>
      <c r="K150" s="200">
        <v>33500000</v>
      </c>
      <c r="L150" s="181" t="s">
        <v>119</v>
      </c>
      <c r="M150" s="24"/>
      <c r="N150" s="24"/>
      <c r="O150" s="24"/>
      <c r="P150" s="22"/>
      <c r="Q150" s="22"/>
      <c r="R150" s="24"/>
      <c r="S150" s="24"/>
      <c r="T150" s="24"/>
      <c r="U150" s="25">
        <f t="shared" si="41"/>
        <v>0</v>
      </c>
      <c r="V150" s="24"/>
      <c r="W150" s="24"/>
      <c r="X150" s="24"/>
      <c r="Y150" s="25">
        <f t="shared" si="42"/>
        <v>0</v>
      </c>
      <c r="Z150" s="24"/>
      <c r="AA150" s="24"/>
      <c r="AB150" s="24"/>
      <c r="AC150" s="25">
        <f t="shared" si="43"/>
        <v>0</v>
      </c>
      <c r="AD150" s="24"/>
      <c r="AE150" s="24"/>
      <c r="AF150" s="200">
        <v>33500000</v>
      </c>
      <c r="AG150" s="25">
        <f t="shared" si="44"/>
        <v>33500000</v>
      </c>
      <c r="AH150" s="25">
        <f t="shared" si="45"/>
        <v>33500000</v>
      </c>
      <c r="AI150" s="26">
        <f t="shared" si="46"/>
        <v>2.7448441993658181E-2</v>
      </c>
      <c r="AJ150" s="27">
        <f t="shared" si="47"/>
        <v>2.0146447231162499E-3</v>
      </c>
    </row>
    <row r="151" spans="1:36" ht="24.75" customHeight="1" outlineLevel="1" x14ac:dyDescent="0.25">
      <c r="A151" s="156">
        <v>28</v>
      </c>
      <c r="B151" s="156"/>
      <c r="C151" s="46" t="s">
        <v>369</v>
      </c>
      <c r="D151" s="55">
        <v>45617</v>
      </c>
      <c r="E151" s="197" t="s">
        <v>370</v>
      </c>
      <c r="F151" s="198" t="s">
        <v>117</v>
      </c>
      <c r="G151" s="199" t="s">
        <v>118</v>
      </c>
      <c r="H151" s="158"/>
      <c r="I151" s="158"/>
      <c r="J151" s="397"/>
      <c r="K151" s="200">
        <v>49800000</v>
      </c>
      <c r="L151" s="181" t="s">
        <v>119</v>
      </c>
      <c r="M151" s="24"/>
      <c r="N151" s="24"/>
      <c r="O151" s="24"/>
      <c r="P151" s="22"/>
      <c r="Q151" s="22"/>
      <c r="R151" s="24"/>
      <c r="S151" s="24"/>
      <c r="T151" s="24"/>
      <c r="U151" s="25">
        <f t="shared" si="41"/>
        <v>0</v>
      </c>
      <c r="V151" s="24"/>
      <c r="W151" s="24"/>
      <c r="X151" s="24"/>
      <c r="Y151" s="25">
        <f t="shared" si="42"/>
        <v>0</v>
      </c>
      <c r="Z151" s="24"/>
      <c r="AA151" s="24"/>
      <c r="AB151" s="24"/>
      <c r="AC151" s="25">
        <f t="shared" si="43"/>
        <v>0</v>
      </c>
      <c r="AD151" s="24"/>
      <c r="AE151" s="24"/>
      <c r="AF151" s="200">
        <v>49800000</v>
      </c>
      <c r="AG151" s="25">
        <f t="shared" si="44"/>
        <v>49800000</v>
      </c>
      <c r="AH151" s="25">
        <f t="shared" si="45"/>
        <v>49800000</v>
      </c>
      <c r="AI151" s="26">
        <f t="shared" si="46"/>
        <v>4.080395257564709E-2</v>
      </c>
      <c r="AJ151" s="27">
        <f t="shared" si="47"/>
        <v>2.9949046928713211E-3</v>
      </c>
    </row>
    <row r="152" spans="1:36" s="37" customFormat="1" ht="12.75" customHeight="1" x14ac:dyDescent="0.25">
      <c r="A152" s="414" t="s">
        <v>59</v>
      </c>
      <c r="B152" s="414"/>
      <c r="C152" s="414"/>
      <c r="D152" s="414"/>
      <c r="E152" s="414"/>
      <c r="F152" s="414"/>
      <c r="G152" s="414"/>
      <c r="H152" s="414"/>
      <c r="I152" s="414"/>
      <c r="J152" s="230">
        <f>+J123</f>
        <v>1220470000</v>
      </c>
      <c r="K152" s="174">
        <f>SUM(K124:K151)</f>
        <v>1220470000</v>
      </c>
      <c r="L152" s="175"/>
      <c r="M152" s="33">
        <f>SUM(M124:M151)</f>
        <v>0</v>
      </c>
      <c r="N152" s="33">
        <f>SUM(N124:N151)</f>
        <v>0</v>
      </c>
      <c r="O152" s="33">
        <f>SUM(O124:O151)</f>
        <v>0</v>
      </c>
      <c r="P152" s="34"/>
      <c r="Q152" s="35"/>
      <c r="R152" s="33">
        <f t="shared" ref="R152:AH152" si="48">SUM(R124:R151)</f>
        <v>0</v>
      </c>
      <c r="S152" s="33">
        <f t="shared" si="48"/>
        <v>0</v>
      </c>
      <c r="T152" s="33">
        <f t="shared" si="48"/>
        <v>0</v>
      </c>
      <c r="U152" s="33">
        <f t="shared" si="48"/>
        <v>0</v>
      </c>
      <c r="V152" s="33">
        <f t="shared" si="48"/>
        <v>0</v>
      </c>
      <c r="W152" s="33">
        <f t="shared" si="48"/>
        <v>0</v>
      </c>
      <c r="X152" s="33">
        <f t="shared" si="48"/>
        <v>0</v>
      </c>
      <c r="Y152" s="33">
        <f t="shared" si="48"/>
        <v>0</v>
      </c>
      <c r="Z152" s="33">
        <f t="shared" si="48"/>
        <v>0</v>
      </c>
      <c r="AA152" s="33">
        <f t="shared" si="48"/>
        <v>0</v>
      </c>
      <c r="AB152" s="33">
        <f t="shared" si="48"/>
        <v>0</v>
      </c>
      <c r="AC152" s="33">
        <f t="shared" si="48"/>
        <v>0</v>
      </c>
      <c r="AD152" s="33">
        <f t="shared" si="48"/>
        <v>0</v>
      </c>
      <c r="AE152" s="33">
        <f t="shared" si="48"/>
        <v>0</v>
      </c>
      <c r="AF152" s="33">
        <f t="shared" si="48"/>
        <v>1220470000</v>
      </c>
      <c r="AG152" s="33">
        <f t="shared" si="48"/>
        <v>1220470000</v>
      </c>
      <c r="AH152" s="33">
        <f t="shared" si="48"/>
        <v>1220470000</v>
      </c>
      <c r="AI152" s="36">
        <f>IF(ISERROR(AH152/J152),0,AH152/J152)</f>
        <v>1</v>
      </c>
      <c r="AJ152" s="36">
        <f>IF(ISERROR(AH152/$AH$354),0,AH152/$AH$354)</f>
        <v>7.3397416275274324E-2</v>
      </c>
    </row>
    <row r="153" spans="1:36" ht="12.75" customHeight="1" x14ac:dyDescent="0.25">
      <c r="A153" s="410" t="s">
        <v>60</v>
      </c>
      <c r="B153" s="411"/>
      <c r="C153" s="411"/>
      <c r="D153" s="411"/>
      <c r="E153" s="412"/>
      <c r="F153" s="231"/>
      <c r="G153" s="232"/>
      <c r="H153" s="233"/>
      <c r="I153" s="233"/>
      <c r="J153" s="415">
        <v>1784860000</v>
      </c>
      <c r="K153" s="152"/>
      <c r="L153" s="237"/>
      <c r="M153" s="238"/>
      <c r="N153" s="147"/>
      <c r="O153" s="15"/>
      <c r="P153" s="10"/>
      <c r="Q153" s="16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7"/>
      <c r="AJ153" s="17"/>
    </row>
    <row r="154" spans="1:36" ht="24.75" customHeight="1" outlineLevel="1" x14ac:dyDescent="0.25">
      <c r="A154" s="156">
        <v>1</v>
      </c>
      <c r="B154" s="156"/>
      <c r="C154" s="46" t="s">
        <v>371</v>
      </c>
      <c r="D154" s="55">
        <v>45656</v>
      </c>
      <c r="E154" s="197" t="s">
        <v>372</v>
      </c>
      <c r="F154" s="198" t="s">
        <v>117</v>
      </c>
      <c r="G154" s="199" t="s">
        <v>118</v>
      </c>
      <c r="H154" s="158"/>
      <c r="I154" s="158"/>
      <c r="J154" s="416"/>
      <c r="K154" s="218">
        <v>72000000</v>
      </c>
      <c r="L154" s="212" t="s">
        <v>119</v>
      </c>
      <c r="M154" s="159"/>
      <c r="N154" s="159"/>
      <c r="O154" s="161"/>
      <c r="P154" s="22"/>
      <c r="Q154" s="22"/>
      <c r="R154" s="24"/>
      <c r="S154" s="24"/>
      <c r="T154" s="24"/>
      <c r="U154" s="25">
        <f>SUM(R154:T154)</f>
        <v>0</v>
      </c>
      <c r="V154" s="24"/>
      <c r="W154" s="24"/>
      <c r="X154" s="24"/>
      <c r="Y154" s="25">
        <f>SUM(V154:X154)</f>
        <v>0</v>
      </c>
      <c r="Z154" s="24"/>
      <c r="AA154" s="24"/>
      <c r="AB154" s="24"/>
      <c r="AC154" s="25">
        <f>SUM(Z154:AB154)</f>
        <v>0</v>
      </c>
      <c r="AD154" s="24"/>
      <c r="AE154" s="24"/>
      <c r="AF154" s="219">
        <v>72000000</v>
      </c>
      <c r="AG154" s="25">
        <f>SUM(AD154:AF154)</f>
        <v>72000000</v>
      </c>
      <c r="AH154" s="25">
        <f>SUM(U154,Y154,AC154,AG154)</f>
        <v>72000000</v>
      </c>
      <c r="AI154" s="26">
        <f>IF(ISERROR(AH154/$J$153),0,AH154/$J$153)</f>
        <v>4.0339298320316443E-2</v>
      </c>
      <c r="AJ154" s="27">
        <f>IF(ISERROR(AH154/$AH$354),"-",AH154/$AH$354)</f>
        <v>4.3299826884886572E-3</v>
      </c>
    </row>
    <row r="155" spans="1:36" ht="24.75" customHeight="1" outlineLevel="1" x14ac:dyDescent="0.25">
      <c r="A155" s="156">
        <v>2</v>
      </c>
      <c r="B155" s="156"/>
      <c r="C155" s="46" t="s">
        <v>371</v>
      </c>
      <c r="D155" s="55">
        <v>45653</v>
      </c>
      <c r="E155" s="197" t="s">
        <v>373</v>
      </c>
      <c r="F155" s="198" t="s">
        <v>117</v>
      </c>
      <c r="G155" s="199" t="s">
        <v>118</v>
      </c>
      <c r="H155" s="158"/>
      <c r="I155" s="158"/>
      <c r="J155" s="416"/>
      <c r="K155" s="218">
        <v>52500000</v>
      </c>
      <c r="L155" s="212" t="s">
        <v>119</v>
      </c>
      <c r="M155" s="159"/>
      <c r="N155" s="159"/>
      <c r="O155" s="161"/>
      <c r="P155" s="22"/>
      <c r="Q155" s="22"/>
      <c r="R155" s="24"/>
      <c r="S155" s="24"/>
      <c r="T155" s="24"/>
      <c r="U155" s="25">
        <f t="shared" ref="U155:U185" si="49">SUM(R155:T155)</f>
        <v>0</v>
      </c>
      <c r="V155" s="24"/>
      <c r="W155" s="24"/>
      <c r="X155" s="24"/>
      <c r="Y155" s="25">
        <f t="shared" ref="Y155:Y185" si="50">SUM(V155:X155)</f>
        <v>0</v>
      </c>
      <c r="Z155" s="24"/>
      <c r="AA155" s="24"/>
      <c r="AB155" s="24"/>
      <c r="AC155" s="25">
        <f t="shared" ref="AC155:AC185" si="51">SUM(Z155:AB155)</f>
        <v>0</v>
      </c>
      <c r="AD155" s="24"/>
      <c r="AE155" s="24"/>
      <c r="AF155" s="219">
        <v>52500000</v>
      </c>
      <c r="AG155" s="25">
        <f t="shared" ref="AG155:AG162" si="52">SUM(AD155:AF155)</f>
        <v>52500000</v>
      </c>
      <c r="AH155" s="25">
        <f t="shared" ref="AH155:AH162" si="53">SUM(U155,Y155,AC155,AG155)</f>
        <v>52500000</v>
      </c>
      <c r="AI155" s="26">
        <f t="shared" ref="AI155:AI185" si="54">IF(ISERROR(AH155/$J$153),0,AH155/$J$153)</f>
        <v>2.9414071691897404E-2</v>
      </c>
      <c r="AJ155" s="27">
        <f t="shared" ref="AJ155:AJ162" si="55">IF(ISERROR(AH155/$AH$354),"-",AH155/$AH$354)</f>
        <v>3.1572790436896455E-3</v>
      </c>
    </row>
    <row r="156" spans="1:36" ht="24.75" customHeight="1" outlineLevel="1" x14ac:dyDescent="0.25">
      <c r="A156" s="156">
        <v>3</v>
      </c>
      <c r="B156" s="156"/>
      <c r="C156" s="46" t="s">
        <v>371</v>
      </c>
      <c r="D156" s="55">
        <v>45643</v>
      </c>
      <c r="E156" s="197" t="s">
        <v>374</v>
      </c>
      <c r="F156" s="198" t="s">
        <v>117</v>
      </c>
      <c r="G156" s="199" t="s">
        <v>118</v>
      </c>
      <c r="H156" s="158"/>
      <c r="I156" s="158"/>
      <c r="J156" s="416"/>
      <c r="K156" s="218">
        <v>47109000</v>
      </c>
      <c r="L156" s="212" t="s">
        <v>119</v>
      </c>
      <c r="M156" s="159"/>
      <c r="N156" s="159"/>
      <c r="O156" s="161"/>
      <c r="P156" s="22"/>
      <c r="Q156" s="22"/>
      <c r="R156" s="24"/>
      <c r="S156" s="24"/>
      <c r="T156" s="24"/>
      <c r="U156" s="25">
        <f t="shared" si="49"/>
        <v>0</v>
      </c>
      <c r="V156" s="24"/>
      <c r="W156" s="24"/>
      <c r="X156" s="24"/>
      <c r="Y156" s="25">
        <f t="shared" si="50"/>
        <v>0</v>
      </c>
      <c r="Z156" s="24"/>
      <c r="AA156" s="24"/>
      <c r="AB156" s="24"/>
      <c r="AC156" s="25">
        <f t="shared" si="51"/>
        <v>0</v>
      </c>
      <c r="AD156" s="24"/>
      <c r="AE156" s="24"/>
      <c r="AF156" s="219">
        <v>47109000</v>
      </c>
      <c r="AG156" s="25">
        <f t="shared" si="52"/>
        <v>47109000</v>
      </c>
      <c r="AH156" s="25">
        <f t="shared" si="53"/>
        <v>47109000</v>
      </c>
      <c r="AI156" s="26">
        <f t="shared" si="54"/>
        <v>2.639366673016371E-2</v>
      </c>
      <c r="AJ156" s="27">
        <f t="shared" si="55"/>
        <v>2.8330715898890572E-3</v>
      </c>
    </row>
    <row r="157" spans="1:36" ht="24.75" customHeight="1" outlineLevel="1" x14ac:dyDescent="0.25">
      <c r="A157" s="156">
        <v>4</v>
      </c>
      <c r="B157" s="156"/>
      <c r="C157" s="46" t="s">
        <v>371</v>
      </c>
      <c r="D157" s="55">
        <v>45632</v>
      </c>
      <c r="E157" s="197" t="s">
        <v>375</v>
      </c>
      <c r="F157" s="198" t="s">
        <v>117</v>
      </c>
      <c r="G157" s="199" t="s">
        <v>118</v>
      </c>
      <c r="H157" s="158"/>
      <c r="I157" s="158"/>
      <c r="J157" s="416"/>
      <c r="K157" s="218">
        <v>69000000</v>
      </c>
      <c r="L157" s="212" t="s">
        <v>119</v>
      </c>
      <c r="M157" s="159"/>
      <c r="N157" s="159"/>
      <c r="O157" s="161"/>
      <c r="P157" s="22"/>
      <c r="Q157" s="22"/>
      <c r="R157" s="24"/>
      <c r="S157" s="24"/>
      <c r="T157" s="24"/>
      <c r="U157" s="25">
        <f t="shared" si="49"/>
        <v>0</v>
      </c>
      <c r="V157" s="24"/>
      <c r="W157" s="24"/>
      <c r="X157" s="24"/>
      <c r="Y157" s="25">
        <f t="shared" si="50"/>
        <v>0</v>
      </c>
      <c r="Z157" s="24"/>
      <c r="AA157" s="24"/>
      <c r="AB157" s="24"/>
      <c r="AC157" s="25">
        <f t="shared" si="51"/>
        <v>0</v>
      </c>
      <c r="AD157" s="24"/>
      <c r="AE157" s="24"/>
      <c r="AF157" s="219">
        <v>69000000</v>
      </c>
      <c r="AG157" s="25">
        <f t="shared" si="52"/>
        <v>69000000</v>
      </c>
      <c r="AH157" s="25">
        <f t="shared" si="53"/>
        <v>69000000</v>
      </c>
      <c r="AI157" s="26">
        <f t="shared" si="54"/>
        <v>3.865849422363659E-2</v>
      </c>
      <c r="AJ157" s="27">
        <f t="shared" si="55"/>
        <v>4.1495667431349628E-3</v>
      </c>
    </row>
    <row r="158" spans="1:36" ht="24.75" customHeight="1" outlineLevel="1" x14ac:dyDescent="0.25">
      <c r="A158" s="156">
        <v>5</v>
      </c>
      <c r="B158" s="156"/>
      <c r="C158" s="46" t="s">
        <v>371</v>
      </c>
      <c r="D158" s="55">
        <v>45629</v>
      </c>
      <c r="E158" s="197" t="s">
        <v>376</v>
      </c>
      <c r="F158" s="198" t="s">
        <v>117</v>
      </c>
      <c r="G158" s="199" t="s">
        <v>118</v>
      </c>
      <c r="H158" s="158"/>
      <c r="I158" s="158"/>
      <c r="J158" s="416"/>
      <c r="K158" s="218">
        <v>56851000</v>
      </c>
      <c r="L158" s="212" t="s">
        <v>119</v>
      </c>
      <c r="M158" s="159"/>
      <c r="N158" s="159"/>
      <c r="O158" s="161"/>
      <c r="P158" s="22"/>
      <c r="Q158" s="22"/>
      <c r="R158" s="24"/>
      <c r="S158" s="24"/>
      <c r="T158" s="24"/>
      <c r="U158" s="25">
        <f t="shared" si="49"/>
        <v>0</v>
      </c>
      <c r="V158" s="24"/>
      <c r="W158" s="24"/>
      <c r="X158" s="24"/>
      <c r="Y158" s="25">
        <f t="shared" si="50"/>
        <v>0</v>
      </c>
      <c r="Z158" s="24"/>
      <c r="AA158" s="24"/>
      <c r="AB158" s="24"/>
      <c r="AC158" s="25">
        <f t="shared" si="51"/>
        <v>0</v>
      </c>
      <c r="AD158" s="24"/>
      <c r="AE158" s="24"/>
      <c r="AF158" s="219">
        <v>56851000</v>
      </c>
      <c r="AG158" s="25">
        <f t="shared" si="52"/>
        <v>56851000</v>
      </c>
      <c r="AH158" s="25">
        <f t="shared" si="53"/>
        <v>56851000</v>
      </c>
      <c r="AI158" s="26">
        <f t="shared" si="54"/>
        <v>3.1851797900115414E-2</v>
      </c>
      <c r="AJ158" s="27">
        <f t="shared" si="55"/>
        <v>3.4189423031009531E-3</v>
      </c>
    </row>
    <row r="159" spans="1:36" ht="24.75" customHeight="1" outlineLevel="1" x14ac:dyDescent="0.25">
      <c r="A159" s="156">
        <v>6</v>
      </c>
      <c r="B159" s="156"/>
      <c r="C159" s="46" t="s">
        <v>371</v>
      </c>
      <c r="D159" s="55">
        <v>45629</v>
      </c>
      <c r="E159" s="197" t="s">
        <v>377</v>
      </c>
      <c r="F159" s="198" t="s">
        <v>117</v>
      </c>
      <c r="G159" s="199" t="s">
        <v>118</v>
      </c>
      <c r="H159" s="158"/>
      <c r="I159" s="158"/>
      <c r="J159" s="416"/>
      <c r="K159" s="218">
        <v>89000000</v>
      </c>
      <c r="L159" s="212" t="s">
        <v>119</v>
      </c>
      <c r="M159" s="159"/>
      <c r="N159" s="159"/>
      <c r="O159" s="161"/>
      <c r="P159" s="22"/>
      <c r="Q159" s="22"/>
      <c r="R159" s="24"/>
      <c r="S159" s="24"/>
      <c r="T159" s="24"/>
      <c r="U159" s="25">
        <f t="shared" si="49"/>
        <v>0</v>
      </c>
      <c r="V159" s="24"/>
      <c r="W159" s="24"/>
      <c r="X159" s="24"/>
      <c r="Y159" s="25">
        <f t="shared" si="50"/>
        <v>0</v>
      </c>
      <c r="Z159" s="24"/>
      <c r="AA159" s="24"/>
      <c r="AB159" s="24"/>
      <c r="AC159" s="25">
        <f t="shared" si="51"/>
        <v>0</v>
      </c>
      <c r="AD159" s="24"/>
      <c r="AE159" s="24"/>
      <c r="AF159" s="219">
        <v>89000000</v>
      </c>
      <c r="AG159" s="25">
        <f t="shared" si="52"/>
        <v>89000000</v>
      </c>
      <c r="AH159" s="25">
        <f t="shared" si="53"/>
        <v>89000000</v>
      </c>
      <c r="AI159" s="26">
        <f t="shared" si="54"/>
        <v>4.9863854868168932E-2</v>
      </c>
      <c r="AJ159" s="27">
        <f t="shared" si="55"/>
        <v>5.3523397121595893E-3</v>
      </c>
    </row>
    <row r="160" spans="1:36" ht="24.75" customHeight="1" outlineLevel="1" x14ac:dyDescent="0.25">
      <c r="A160" s="156">
        <v>7</v>
      </c>
      <c r="B160" s="156"/>
      <c r="C160" s="46" t="s">
        <v>371</v>
      </c>
      <c r="D160" s="55">
        <v>45629</v>
      </c>
      <c r="E160" s="197" t="s">
        <v>378</v>
      </c>
      <c r="F160" s="198" t="s">
        <v>117</v>
      </c>
      <c r="G160" s="199" t="s">
        <v>118</v>
      </c>
      <c r="H160" s="158"/>
      <c r="I160" s="158"/>
      <c r="J160" s="416"/>
      <c r="K160" s="218">
        <v>35000000</v>
      </c>
      <c r="L160" s="212" t="s">
        <v>119</v>
      </c>
      <c r="M160" s="159"/>
      <c r="N160" s="159"/>
      <c r="O160" s="161"/>
      <c r="P160" s="22"/>
      <c r="Q160" s="22"/>
      <c r="R160" s="24"/>
      <c r="S160" s="24"/>
      <c r="T160" s="24"/>
      <c r="U160" s="25">
        <f t="shared" si="49"/>
        <v>0</v>
      </c>
      <c r="V160" s="24"/>
      <c r="W160" s="24"/>
      <c r="X160" s="24"/>
      <c r="Y160" s="25">
        <f t="shared" si="50"/>
        <v>0</v>
      </c>
      <c r="Z160" s="24"/>
      <c r="AA160" s="24"/>
      <c r="AB160" s="24"/>
      <c r="AC160" s="25">
        <f t="shared" si="51"/>
        <v>0</v>
      </c>
      <c r="AD160" s="24"/>
      <c r="AE160" s="24"/>
      <c r="AF160" s="219">
        <v>35000000</v>
      </c>
      <c r="AG160" s="25">
        <f t="shared" si="52"/>
        <v>35000000</v>
      </c>
      <c r="AH160" s="25">
        <f t="shared" si="53"/>
        <v>35000000</v>
      </c>
      <c r="AI160" s="26">
        <f t="shared" si="54"/>
        <v>1.9609381127931601E-2</v>
      </c>
      <c r="AJ160" s="27">
        <f t="shared" si="55"/>
        <v>2.1048526957930971E-3</v>
      </c>
    </row>
    <row r="161" spans="1:36" ht="24.75" customHeight="1" outlineLevel="1" x14ac:dyDescent="0.25">
      <c r="A161" s="156">
        <v>8</v>
      </c>
      <c r="B161" s="156"/>
      <c r="C161" s="46" t="s">
        <v>371</v>
      </c>
      <c r="D161" s="55">
        <v>45622</v>
      </c>
      <c r="E161" s="197" t="s">
        <v>379</v>
      </c>
      <c r="F161" s="198" t="s">
        <v>117</v>
      </c>
      <c r="G161" s="199" t="s">
        <v>118</v>
      </c>
      <c r="H161" s="158"/>
      <c r="I161" s="158"/>
      <c r="J161" s="416"/>
      <c r="K161" s="218">
        <v>56000000</v>
      </c>
      <c r="L161" s="212" t="s">
        <v>119</v>
      </c>
      <c r="M161" s="159"/>
      <c r="N161" s="159"/>
      <c r="O161" s="161"/>
      <c r="P161" s="22"/>
      <c r="Q161" s="22"/>
      <c r="R161" s="24"/>
      <c r="S161" s="24"/>
      <c r="T161" s="24"/>
      <c r="U161" s="25">
        <f t="shared" si="49"/>
        <v>0</v>
      </c>
      <c r="V161" s="24"/>
      <c r="W161" s="24"/>
      <c r="X161" s="24"/>
      <c r="Y161" s="25">
        <f t="shared" si="50"/>
        <v>0</v>
      </c>
      <c r="Z161" s="24"/>
      <c r="AA161" s="24"/>
      <c r="AB161" s="24"/>
      <c r="AC161" s="25">
        <f t="shared" si="51"/>
        <v>0</v>
      </c>
      <c r="AD161" s="24"/>
      <c r="AE161" s="24"/>
      <c r="AF161" s="219">
        <v>56000000</v>
      </c>
      <c r="AG161" s="25">
        <f t="shared" si="52"/>
        <v>56000000</v>
      </c>
      <c r="AH161" s="25">
        <f t="shared" si="53"/>
        <v>56000000</v>
      </c>
      <c r="AI161" s="26">
        <f t="shared" si="54"/>
        <v>3.1375009804690566E-2</v>
      </c>
      <c r="AJ161" s="27">
        <f t="shared" si="55"/>
        <v>3.3677643132689551E-3</v>
      </c>
    </row>
    <row r="162" spans="1:36" ht="24.75" customHeight="1" outlineLevel="1" x14ac:dyDescent="0.25">
      <c r="A162" s="156">
        <v>9</v>
      </c>
      <c r="B162" s="156"/>
      <c r="C162" s="46" t="s">
        <v>371</v>
      </c>
      <c r="D162" s="55">
        <v>45621</v>
      </c>
      <c r="E162" s="197" t="s">
        <v>380</v>
      </c>
      <c r="F162" s="198" t="s">
        <v>117</v>
      </c>
      <c r="G162" s="199" t="s">
        <v>118</v>
      </c>
      <c r="H162" s="158"/>
      <c r="I162" s="158"/>
      <c r="J162" s="416"/>
      <c r="K162" s="218">
        <v>41500000</v>
      </c>
      <c r="L162" s="212" t="s">
        <v>119</v>
      </c>
      <c r="M162" s="159"/>
      <c r="N162" s="159"/>
      <c r="O162" s="161"/>
      <c r="P162" s="22"/>
      <c r="Q162" s="22"/>
      <c r="R162" s="24"/>
      <c r="S162" s="24"/>
      <c r="T162" s="24"/>
      <c r="U162" s="25">
        <f t="shared" si="49"/>
        <v>0</v>
      </c>
      <c r="V162" s="24"/>
      <c r="W162" s="24"/>
      <c r="X162" s="24"/>
      <c r="Y162" s="25">
        <f t="shared" si="50"/>
        <v>0</v>
      </c>
      <c r="Z162" s="24"/>
      <c r="AA162" s="24"/>
      <c r="AB162" s="24"/>
      <c r="AC162" s="25">
        <f t="shared" si="51"/>
        <v>0</v>
      </c>
      <c r="AD162" s="24"/>
      <c r="AE162" s="24"/>
      <c r="AF162" s="219">
        <v>41500000</v>
      </c>
      <c r="AG162" s="25">
        <f t="shared" si="52"/>
        <v>41500000</v>
      </c>
      <c r="AH162" s="25">
        <f t="shared" si="53"/>
        <v>41500000</v>
      </c>
      <c r="AI162" s="26">
        <f t="shared" si="54"/>
        <v>2.3251123337404613E-2</v>
      </c>
      <c r="AJ162" s="27">
        <f t="shared" si="55"/>
        <v>2.4957539107261007E-3</v>
      </c>
    </row>
    <row r="163" spans="1:36" ht="24.75" customHeight="1" outlineLevel="1" x14ac:dyDescent="0.25">
      <c r="A163" s="156">
        <v>10</v>
      </c>
      <c r="B163" s="156"/>
      <c r="C163" s="46" t="s">
        <v>371</v>
      </c>
      <c r="D163" s="55">
        <v>45617</v>
      </c>
      <c r="E163" s="197" t="s">
        <v>381</v>
      </c>
      <c r="F163" s="198" t="s">
        <v>117</v>
      </c>
      <c r="G163" s="199" t="s">
        <v>118</v>
      </c>
      <c r="H163" s="158"/>
      <c r="I163" s="158"/>
      <c r="J163" s="416"/>
      <c r="K163" s="218">
        <v>39500000</v>
      </c>
      <c r="L163" s="212" t="s">
        <v>119</v>
      </c>
      <c r="M163" s="159"/>
      <c r="N163" s="159"/>
      <c r="O163" s="161"/>
      <c r="P163" s="22"/>
      <c r="Q163" s="22"/>
      <c r="R163" s="24"/>
      <c r="S163" s="24"/>
      <c r="T163" s="24"/>
      <c r="U163" s="25">
        <f t="shared" si="49"/>
        <v>0</v>
      </c>
      <c r="V163" s="24"/>
      <c r="W163" s="24"/>
      <c r="X163" s="24"/>
      <c r="Y163" s="25">
        <f t="shared" si="50"/>
        <v>0</v>
      </c>
      <c r="Z163" s="24"/>
      <c r="AA163" s="24"/>
      <c r="AB163" s="24"/>
      <c r="AC163" s="25">
        <f t="shared" si="51"/>
        <v>0</v>
      </c>
      <c r="AD163" s="24"/>
      <c r="AE163" s="24"/>
      <c r="AF163" s="219">
        <v>39500000</v>
      </c>
      <c r="AG163" s="25">
        <f t="shared" ref="AG163:AG172" si="56">SUM(AD163:AF163)</f>
        <v>39500000</v>
      </c>
      <c r="AH163" s="25">
        <f t="shared" ref="AH163:AH172" si="57">SUM(U163,Y163,AC163,AG163)</f>
        <v>39500000</v>
      </c>
      <c r="AI163" s="26">
        <f t="shared" si="54"/>
        <v>2.213058727295138E-2</v>
      </c>
      <c r="AJ163" s="27">
        <f t="shared" ref="AJ163:AJ172" si="58">IF(ISERROR(AH163/$AH$354),"-",AH163/$AH$354)</f>
        <v>2.3754766138236382E-3</v>
      </c>
    </row>
    <row r="164" spans="1:36" ht="24.75" customHeight="1" outlineLevel="1" x14ac:dyDescent="0.25">
      <c r="A164" s="156">
        <v>11</v>
      </c>
      <c r="B164" s="156"/>
      <c r="C164" s="46" t="s">
        <v>371</v>
      </c>
      <c r="D164" s="55">
        <v>45617</v>
      </c>
      <c r="E164" s="197" t="s">
        <v>382</v>
      </c>
      <c r="F164" s="198" t="s">
        <v>117</v>
      </c>
      <c r="G164" s="199" t="s">
        <v>118</v>
      </c>
      <c r="H164" s="158"/>
      <c r="I164" s="158"/>
      <c r="J164" s="416"/>
      <c r="K164" s="218">
        <v>41900000</v>
      </c>
      <c r="L164" s="212" t="s">
        <v>119</v>
      </c>
      <c r="M164" s="159"/>
      <c r="N164" s="159"/>
      <c r="O164" s="161"/>
      <c r="P164" s="22"/>
      <c r="Q164" s="22"/>
      <c r="R164" s="24"/>
      <c r="S164" s="24"/>
      <c r="T164" s="24"/>
      <c r="U164" s="25">
        <f t="shared" si="49"/>
        <v>0</v>
      </c>
      <c r="V164" s="24"/>
      <c r="W164" s="24"/>
      <c r="X164" s="24"/>
      <c r="Y164" s="25">
        <f t="shared" si="50"/>
        <v>0</v>
      </c>
      <c r="Z164" s="24"/>
      <c r="AA164" s="24"/>
      <c r="AB164" s="24"/>
      <c r="AC164" s="25">
        <f t="shared" si="51"/>
        <v>0</v>
      </c>
      <c r="AD164" s="24"/>
      <c r="AE164" s="24"/>
      <c r="AF164" s="219">
        <v>41900000</v>
      </c>
      <c r="AG164" s="25">
        <f t="shared" si="56"/>
        <v>41900000</v>
      </c>
      <c r="AH164" s="25">
        <f t="shared" si="57"/>
        <v>41900000</v>
      </c>
      <c r="AI164" s="26">
        <f t="shared" si="54"/>
        <v>2.347523055029526E-2</v>
      </c>
      <c r="AJ164" s="27">
        <f t="shared" si="58"/>
        <v>2.5198093701065934E-3</v>
      </c>
    </row>
    <row r="165" spans="1:36" ht="24.75" customHeight="1" outlineLevel="1" x14ac:dyDescent="0.25">
      <c r="A165" s="156">
        <v>12</v>
      </c>
      <c r="B165" s="156"/>
      <c r="C165" s="46" t="s">
        <v>371</v>
      </c>
      <c r="D165" s="55">
        <v>45617</v>
      </c>
      <c r="E165" s="197" t="s">
        <v>383</v>
      </c>
      <c r="F165" s="198" t="s">
        <v>117</v>
      </c>
      <c r="G165" s="199" t="s">
        <v>118</v>
      </c>
      <c r="H165" s="158"/>
      <c r="I165" s="158"/>
      <c r="J165" s="416"/>
      <c r="K165" s="218">
        <v>50000000</v>
      </c>
      <c r="L165" s="212" t="s">
        <v>119</v>
      </c>
      <c r="M165" s="159"/>
      <c r="N165" s="159"/>
      <c r="O165" s="161"/>
      <c r="P165" s="22"/>
      <c r="Q165" s="22"/>
      <c r="R165" s="24"/>
      <c r="S165" s="24"/>
      <c r="T165" s="24"/>
      <c r="U165" s="25">
        <f t="shared" si="49"/>
        <v>0</v>
      </c>
      <c r="V165" s="24"/>
      <c r="W165" s="24"/>
      <c r="X165" s="24"/>
      <c r="Y165" s="25">
        <f t="shared" si="50"/>
        <v>0</v>
      </c>
      <c r="Z165" s="24"/>
      <c r="AA165" s="24"/>
      <c r="AB165" s="24"/>
      <c r="AC165" s="25">
        <f t="shared" si="51"/>
        <v>0</v>
      </c>
      <c r="AD165" s="24"/>
      <c r="AE165" s="24"/>
      <c r="AF165" s="219">
        <v>50000000</v>
      </c>
      <c r="AG165" s="25">
        <f t="shared" si="56"/>
        <v>50000000</v>
      </c>
      <c r="AH165" s="25">
        <f t="shared" si="57"/>
        <v>50000000</v>
      </c>
      <c r="AI165" s="26">
        <f t="shared" si="54"/>
        <v>2.8013401611330861E-2</v>
      </c>
      <c r="AJ165" s="27">
        <f t="shared" si="58"/>
        <v>3.0069324225615673E-3</v>
      </c>
    </row>
    <row r="166" spans="1:36" ht="24.75" customHeight="1" outlineLevel="1" x14ac:dyDescent="0.25">
      <c r="A166" s="156">
        <v>13</v>
      </c>
      <c r="B166" s="156"/>
      <c r="C166" s="46" t="s">
        <v>371</v>
      </c>
      <c r="D166" s="55">
        <v>45617</v>
      </c>
      <c r="E166" s="197" t="s">
        <v>384</v>
      </c>
      <c r="F166" s="198" t="s">
        <v>117</v>
      </c>
      <c r="G166" s="199" t="s">
        <v>118</v>
      </c>
      <c r="H166" s="158"/>
      <c r="I166" s="158"/>
      <c r="J166" s="416"/>
      <c r="K166" s="218">
        <v>58275000</v>
      </c>
      <c r="L166" s="212" t="s">
        <v>119</v>
      </c>
      <c r="M166" s="159"/>
      <c r="N166" s="159"/>
      <c r="O166" s="161"/>
      <c r="P166" s="22"/>
      <c r="Q166" s="22"/>
      <c r="R166" s="24"/>
      <c r="S166" s="24"/>
      <c r="T166" s="24"/>
      <c r="U166" s="25">
        <f t="shared" si="49"/>
        <v>0</v>
      </c>
      <c r="V166" s="24"/>
      <c r="W166" s="24"/>
      <c r="X166" s="24"/>
      <c r="Y166" s="25">
        <f t="shared" si="50"/>
        <v>0</v>
      </c>
      <c r="Z166" s="24"/>
      <c r="AA166" s="24"/>
      <c r="AB166" s="24"/>
      <c r="AC166" s="25">
        <f t="shared" si="51"/>
        <v>0</v>
      </c>
      <c r="AD166" s="24"/>
      <c r="AE166" s="24"/>
      <c r="AF166" s="219">
        <v>58275000</v>
      </c>
      <c r="AG166" s="25">
        <f t="shared" si="56"/>
        <v>58275000</v>
      </c>
      <c r="AH166" s="25">
        <f t="shared" si="57"/>
        <v>58275000</v>
      </c>
      <c r="AI166" s="26">
        <f t="shared" si="54"/>
        <v>3.264961957800612E-2</v>
      </c>
      <c r="AJ166" s="27">
        <f t="shared" si="58"/>
        <v>3.5045797384955068E-3</v>
      </c>
    </row>
    <row r="167" spans="1:36" ht="24.75" customHeight="1" outlineLevel="1" x14ac:dyDescent="0.25">
      <c r="A167" s="156">
        <v>14</v>
      </c>
      <c r="B167" s="156"/>
      <c r="C167" s="46" t="s">
        <v>371</v>
      </c>
      <c r="D167" s="55">
        <v>45614</v>
      </c>
      <c r="E167" s="197" t="s">
        <v>385</v>
      </c>
      <c r="F167" s="198" t="s">
        <v>117</v>
      </c>
      <c r="G167" s="199" t="s">
        <v>118</v>
      </c>
      <c r="H167" s="158"/>
      <c r="I167" s="158"/>
      <c r="J167" s="416"/>
      <c r="K167" s="218">
        <v>35000000</v>
      </c>
      <c r="L167" s="212" t="s">
        <v>119</v>
      </c>
      <c r="M167" s="159"/>
      <c r="N167" s="159"/>
      <c r="O167" s="161"/>
      <c r="P167" s="22"/>
      <c r="Q167" s="22"/>
      <c r="R167" s="24"/>
      <c r="S167" s="24"/>
      <c r="T167" s="24"/>
      <c r="U167" s="25">
        <f t="shared" si="49"/>
        <v>0</v>
      </c>
      <c r="V167" s="24"/>
      <c r="W167" s="24"/>
      <c r="X167" s="24"/>
      <c r="Y167" s="25">
        <f t="shared" si="50"/>
        <v>0</v>
      </c>
      <c r="Z167" s="24"/>
      <c r="AA167" s="24"/>
      <c r="AB167" s="24"/>
      <c r="AC167" s="25">
        <f t="shared" si="51"/>
        <v>0</v>
      </c>
      <c r="AD167" s="24"/>
      <c r="AE167" s="24"/>
      <c r="AF167" s="219">
        <v>35000000</v>
      </c>
      <c r="AG167" s="25">
        <f t="shared" si="56"/>
        <v>35000000</v>
      </c>
      <c r="AH167" s="25">
        <f t="shared" si="57"/>
        <v>35000000</v>
      </c>
      <c r="AI167" s="26">
        <f t="shared" si="54"/>
        <v>1.9609381127931601E-2</v>
      </c>
      <c r="AJ167" s="27">
        <f t="shared" si="58"/>
        <v>2.1048526957930971E-3</v>
      </c>
    </row>
    <row r="168" spans="1:36" ht="24.75" customHeight="1" outlineLevel="1" x14ac:dyDescent="0.25">
      <c r="A168" s="156">
        <v>15</v>
      </c>
      <c r="B168" s="156"/>
      <c r="C168" s="46" t="s">
        <v>371</v>
      </c>
      <c r="D168" s="55">
        <v>45614</v>
      </c>
      <c r="E168" s="197" t="s">
        <v>386</v>
      </c>
      <c r="F168" s="198" t="s">
        <v>117</v>
      </c>
      <c r="G168" s="199" t="s">
        <v>118</v>
      </c>
      <c r="H168" s="158"/>
      <c r="I168" s="158"/>
      <c r="J168" s="416"/>
      <c r="K168" s="218">
        <v>67000000</v>
      </c>
      <c r="L168" s="212" t="s">
        <v>119</v>
      </c>
      <c r="M168" s="159"/>
      <c r="N168" s="159"/>
      <c r="O168" s="161"/>
      <c r="P168" s="22"/>
      <c r="Q168" s="22"/>
      <c r="R168" s="24"/>
      <c r="S168" s="24"/>
      <c r="T168" s="24"/>
      <c r="U168" s="25">
        <f t="shared" si="49"/>
        <v>0</v>
      </c>
      <c r="V168" s="24"/>
      <c r="W168" s="24"/>
      <c r="X168" s="24"/>
      <c r="Y168" s="25">
        <f t="shared" si="50"/>
        <v>0</v>
      </c>
      <c r="Z168" s="24"/>
      <c r="AA168" s="24"/>
      <c r="AB168" s="24"/>
      <c r="AC168" s="25">
        <f t="shared" si="51"/>
        <v>0</v>
      </c>
      <c r="AD168" s="24"/>
      <c r="AE168" s="24"/>
      <c r="AF168" s="219">
        <v>67000000</v>
      </c>
      <c r="AG168" s="25">
        <f t="shared" si="56"/>
        <v>67000000</v>
      </c>
      <c r="AH168" s="25">
        <f t="shared" si="57"/>
        <v>67000000</v>
      </c>
      <c r="AI168" s="26">
        <f t="shared" si="54"/>
        <v>3.753795815918335E-2</v>
      </c>
      <c r="AJ168" s="27">
        <f t="shared" si="58"/>
        <v>4.0292894462324999E-3</v>
      </c>
    </row>
    <row r="169" spans="1:36" ht="24.75" customHeight="1" outlineLevel="1" x14ac:dyDescent="0.25">
      <c r="A169" s="156">
        <v>16</v>
      </c>
      <c r="B169" s="156"/>
      <c r="C169" s="46" t="s">
        <v>371</v>
      </c>
      <c r="D169" s="55">
        <v>45614</v>
      </c>
      <c r="E169" s="197" t="s">
        <v>387</v>
      </c>
      <c r="F169" s="198" t="s">
        <v>117</v>
      </c>
      <c r="G169" s="199" t="s">
        <v>118</v>
      </c>
      <c r="H169" s="158"/>
      <c r="I169" s="158"/>
      <c r="J169" s="416"/>
      <c r="K169" s="218">
        <v>36000000</v>
      </c>
      <c r="L169" s="212" t="s">
        <v>119</v>
      </c>
      <c r="M169" s="159"/>
      <c r="N169" s="159"/>
      <c r="O169" s="161"/>
      <c r="P169" s="22"/>
      <c r="Q169" s="22"/>
      <c r="R169" s="24"/>
      <c r="S169" s="24"/>
      <c r="T169" s="24"/>
      <c r="U169" s="25">
        <f t="shared" si="49"/>
        <v>0</v>
      </c>
      <c r="V169" s="24"/>
      <c r="W169" s="24"/>
      <c r="X169" s="24"/>
      <c r="Y169" s="25">
        <f t="shared" si="50"/>
        <v>0</v>
      </c>
      <c r="Z169" s="24"/>
      <c r="AA169" s="24"/>
      <c r="AB169" s="24"/>
      <c r="AC169" s="25">
        <f t="shared" si="51"/>
        <v>0</v>
      </c>
      <c r="AD169" s="24"/>
      <c r="AE169" s="24"/>
      <c r="AF169" s="219">
        <v>36000000</v>
      </c>
      <c r="AG169" s="25">
        <f t="shared" si="56"/>
        <v>36000000</v>
      </c>
      <c r="AH169" s="25">
        <f t="shared" si="57"/>
        <v>36000000</v>
      </c>
      <c r="AI169" s="26">
        <f t="shared" si="54"/>
        <v>2.0169649160158221E-2</v>
      </c>
      <c r="AJ169" s="27">
        <f t="shared" si="58"/>
        <v>2.1649913442443286E-3</v>
      </c>
    </row>
    <row r="170" spans="1:36" ht="24.75" customHeight="1" outlineLevel="1" x14ac:dyDescent="0.25">
      <c r="A170" s="156">
        <v>17</v>
      </c>
      <c r="B170" s="156"/>
      <c r="C170" s="46" t="s">
        <v>371</v>
      </c>
      <c r="D170" s="55">
        <v>45595</v>
      </c>
      <c r="E170" s="197" t="s">
        <v>388</v>
      </c>
      <c r="F170" s="198" t="s">
        <v>117</v>
      </c>
      <c r="G170" s="199" t="s">
        <v>118</v>
      </c>
      <c r="H170" s="158"/>
      <c r="I170" s="158"/>
      <c r="J170" s="416"/>
      <c r="K170" s="218">
        <v>74000000</v>
      </c>
      <c r="L170" s="212" t="s">
        <v>119</v>
      </c>
      <c r="M170" s="159"/>
      <c r="N170" s="159"/>
      <c r="O170" s="161"/>
      <c r="P170" s="22"/>
      <c r="Q170" s="22"/>
      <c r="R170" s="24"/>
      <c r="S170" s="24"/>
      <c r="T170" s="24"/>
      <c r="U170" s="25">
        <f t="shared" si="49"/>
        <v>0</v>
      </c>
      <c r="V170" s="24"/>
      <c r="W170" s="24"/>
      <c r="X170" s="24"/>
      <c r="Y170" s="25">
        <f t="shared" si="50"/>
        <v>0</v>
      </c>
      <c r="Z170" s="24"/>
      <c r="AA170" s="24"/>
      <c r="AB170" s="24"/>
      <c r="AC170" s="25">
        <f t="shared" si="51"/>
        <v>0</v>
      </c>
      <c r="AD170" s="24"/>
      <c r="AE170" s="24"/>
      <c r="AF170" s="219">
        <v>74000000</v>
      </c>
      <c r="AG170" s="25">
        <f t="shared" si="56"/>
        <v>74000000</v>
      </c>
      <c r="AH170" s="25">
        <f t="shared" si="57"/>
        <v>74000000</v>
      </c>
      <c r="AI170" s="26">
        <f t="shared" si="54"/>
        <v>4.1459834384769675E-2</v>
      </c>
      <c r="AJ170" s="27">
        <f t="shared" si="58"/>
        <v>4.4502599853911192E-3</v>
      </c>
    </row>
    <row r="171" spans="1:36" ht="24.75" customHeight="1" outlineLevel="1" x14ac:dyDescent="0.25">
      <c r="A171" s="156">
        <v>18</v>
      </c>
      <c r="B171" s="156"/>
      <c r="C171" s="46" t="s">
        <v>371</v>
      </c>
      <c r="D171" s="55">
        <v>45595</v>
      </c>
      <c r="E171" s="197" t="s">
        <v>389</v>
      </c>
      <c r="F171" s="198" t="s">
        <v>117</v>
      </c>
      <c r="G171" s="199" t="s">
        <v>118</v>
      </c>
      <c r="H171" s="158"/>
      <c r="I171" s="158"/>
      <c r="J171" s="416"/>
      <c r="K171" s="218">
        <v>89000000</v>
      </c>
      <c r="L171" s="212" t="s">
        <v>119</v>
      </c>
      <c r="M171" s="159"/>
      <c r="N171" s="159"/>
      <c r="O171" s="161"/>
      <c r="P171" s="22"/>
      <c r="Q171" s="22"/>
      <c r="R171" s="24"/>
      <c r="S171" s="24"/>
      <c r="T171" s="24"/>
      <c r="U171" s="25">
        <f t="shared" si="49"/>
        <v>0</v>
      </c>
      <c r="V171" s="24"/>
      <c r="W171" s="24"/>
      <c r="X171" s="24"/>
      <c r="Y171" s="25">
        <f t="shared" si="50"/>
        <v>0</v>
      </c>
      <c r="Z171" s="24"/>
      <c r="AA171" s="24"/>
      <c r="AB171" s="24"/>
      <c r="AC171" s="25">
        <f t="shared" si="51"/>
        <v>0</v>
      </c>
      <c r="AD171" s="24"/>
      <c r="AE171" s="24"/>
      <c r="AF171" s="219">
        <v>89000000</v>
      </c>
      <c r="AG171" s="25">
        <f t="shared" si="56"/>
        <v>89000000</v>
      </c>
      <c r="AH171" s="25">
        <f t="shared" si="57"/>
        <v>89000000</v>
      </c>
      <c r="AI171" s="26">
        <f t="shared" si="54"/>
        <v>4.9863854868168932E-2</v>
      </c>
      <c r="AJ171" s="27">
        <f t="shared" si="58"/>
        <v>5.3523397121595893E-3</v>
      </c>
    </row>
    <row r="172" spans="1:36" ht="24.75" customHeight="1" outlineLevel="1" x14ac:dyDescent="0.25">
      <c r="A172" s="156">
        <v>19</v>
      </c>
      <c r="B172" s="156"/>
      <c r="C172" s="46" t="s">
        <v>371</v>
      </c>
      <c r="D172" s="55">
        <v>45589</v>
      </c>
      <c r="E172" s="197" t="s">
        <v>390</v>
      </c>
      <c r="F172" s="198" t="s">
        <v>117</v>
      </c>
      <c r="G172" s="199" t="s">
        <v>118</v>
      </c>
      <c r="H172" s="158"/>
      <c r="I172" s="158"/>
      <c r="J172" s="416"/>
      <c r="K172" s="218">
        <v>64000000</v>
      </c>
      <c r="L172" s="212" t="s">
        <v>119</v>
      </c>
      <c r="M172" s="159"/>
      <c r="N172" s="159"/>
      <c r="O172" s="161"/>
      <c r="P172" s="22"/>
      <c r="Q172" s="22"/>
      <c r="R172" s="24"/>
      <c r="S172" s="24"/>
      <c r="T172" s="24"/>
      <c r="U172" s="25">
        <f t="shared" si="49"/>
        <v>0</v>
      </c>
      <c r="V172" s="24"/>
      <c r="W172" s="24"/>
      <c r="X172" s="24"/>
      <c r="Y172" s="25">
        <f t="shared" si="50"/>
        <v>0</v>
      </c>
      <c r="Z172" s="24"/>
      <c r="AA172" s="24"/>
      <c r="AB172" s="24"/>
      <c r="AC172" s="25">
        <f t="shared" si="51"/>
        <v>0</v>
      </c>
      <c r="AD172" s="24"/>
      <c r="AE172" s="24"/>
      <c r="AF172" s="219">
        <v>64000000</v>
      </c>
      <c r="AG172" s="25">
        <f t="shared" si="56"/>
        <v>64000000</v>
      </c>
      <c r="AH172" s="25">
        <f t="shared" si="57"/>
        <v>64000000</v>
      </c>
      <c r="AI172" s="26">
        <f t="shared" si="54"/>
        <v>3.5857154062503505E-2</v>
      </c>
      <c r="AJ172" s="27">
        <f t="shared" si="58"/>
        <v>3.8488735008788059E-3</v>
      </c>
    </row>
    <row r="173" spans="1:36" ht="24.75" customHeight="1" outlineLevel="1" x14ac:dyDescent="0.25">
      <c r="A173" s="156">
        <v>20</v>
      </c>
      <c r="B173" s="156"/>
      <c r="C173" s="46" t="s">
        <v>371</v>
      </c>
      <c r="D173" s="55">
        <v>45589</v>
      </c>
      <c r="E173" s="197" t="s">
        <v>391</v>
      </c>
      <c r="F173" s="198" t="s">
        <v>117</v>
      </c>
      <c r="G173" s="199" t="s">
        <v>118</v>
      </c>
      <c r="H173" s="158"/>
      <c r="I173" s="158"/>
      <c r="J173" s="416"/>
      <c r="K173" s="218">
        <v>35000000</v>
      </c>
      <c r="L173" s="212" t="s">
        <v>119</v>
      </c>
      <c r="M173" s="159"/>
      <c r="N173" s="159"/>
      <c r="O173" s="161"/>
      <c r="P173" s="22"/>
      <c r="Q173" s="22"/>
      <c r="R173" s="24"/>
      <c r="S173" s="24"/>
      <c r="T173" s="24"/>
      <c r="U173" s="25">
        <f t="shared" si="49"/>
        <v>0</v>
      </c>
      <c r="V173" s="24"/>
      <c r="W173" s="24"/>
      <c r="X173" s="24"/>
      <c r="Y173" s="25">
        <f t="shared" si="50"/>
        <v>0</v>
      </c>
      <c r="Z173" s="24"/>
      <c r="AA173" s="24"/>
      <c r="AB173" s="24"/>
      <c r="AC173" s="25">
        <f t="shared" si="51"/>
        <v>0</v>
      </c>
      <c r="AD173" s="24"/>
      <c r="AE173" s="24"/>
      <c r="AF173" s="219">
        <v>35000000</v>
      </c>
      <c r="AG173" s="25">
        <f>SUM(AD173:AF173)</f>
        <v>35000000</v>
      </c>
      <c r="AH173" s="25">
        <f>SUM(U173,Y173,AC173,AG173)</f>
        <v>35000000</v>
      </c>
      <c r="AI173" s="26">
        <f>IF(ISERROR(AH173/$J$153),0,AH173/$J$153)</f>
        <v>1.9609381127931601E-2</v>
      </c>
      <c r="AJ173" s="27">
        <f>IF(ISERROR(AH173/$AH$354),"-",AH173/$AH$354)</f>
        <v>2.1048526957930971E-3</v>
      </c>
    </row>
    <row r="174" spans="1:36" ht="24.75" customHeight="1" outlineLevel="1" x14ac:dyDescent="0.25">
      <c r="A174" s="156">
        <v>21</v>
      </c>
      <c r="B174" s="156"/>
      <c r="C174" s="46" t="s">
        <v>371</v>
      </c>
      <c r="D174" s="55">
        <v>45589</v>
      </c>
      <c r="E174" s="197" t="s">
        <v>392</v>
      </c>
      <c r="F174" s="198" t="s">
        <v>117</v>
      </c>
      <c r="G174" s="199" t="s">
        <v>118</v>
      </c>
      <c r="H174" s="158"/>
      <c r="I174" s="158"/>
      <c r="J174" s="416"/>
      <c r="K174" s="218">
        <v>49000000</v>
      </c>
      <c r="L174" s="212" t="s">
        <v>119</v>
      </c>
      <c r="M174" s="159"/>
      <c r="N174" s="159"/>
      <c r="O174" s="161"/>
      <c r="P174" s="22"/>
      <c r="Q174" s="22"/>
      <c r="R174" s="24"/>
      <c r="S174" s="24"/>
      <c r="T174" s="24"/>
      <c r="U174" s="25">
        <f t="shared" si="49"/>
        <v>0</v>
      </c>
      <c r="V174" s="24"/>
      <c r="W174" s="24"/>
      <c r="X174" s="24"/>
      <c r="Y174" s="25">
        <f t="shared" si="50"/>
        <v>0</v>
      </c>
      <c r="Z174" s="24"/>
      <c r="AA174" s="24"/>
      <c r="AB174" s="24"/>
      <c r="AC174" s="25">
        <f t="shared" si="51"/>
        <v>0</v>
      </c>
      <c r="AD174" s="24"/>
      <c r="AE174" s="24"/>
      <c r="AF174" s="219">
        <v>49000000</v>
      </c>
      <c r="AG174" s="25">
        <f t="shared" ref="AG174:AG185" si="59">SUM(AD174:AF174)</f>
        <v>49000000</v>
      </c>
      <c r="AH174" s="25">
        <f t="shared" ref="AH174:AH185" si="60">SUM(U174,Y174,AC174,AG174)</f>
        <v>49000000</v>
      </c>
      <c r="AI174" s="26">
        <f t="shared" si="54"/>
        <v>2.7453133579104245E-2</v>
      </c>
      <c r="AJ174" s="27">
        <f t="shared" ref="AJ174:AJ185" si="61">IF(ISERROR(AH174/$AH$354),"-",AH174/$AH$354)</f>
        <v>2.9467937741103358E-3</v>
      </c>
    </row>
    <row r="175" spans="1:36" ht="24.75" customHeight="1" outlineLevel="1" x14ac:dyDescent="0.25">
      <c r="A175" s="156">
        <v>22</v>
      </c>
      <c r="B175" s="156"/>
      <c r="C175" s="46" t="s">
        <v>371</v>
      </c>
      <c r="D175" s="55">
        <v>45589</v>
      </c>
      <c r="E175" s="197" t="s">
        <v>393</v>
      </c>
      <c r="F175" s="198" t="s">
        <v>117</v>
      </c>
      <c r="G175" s="199" t="s">
        <v>118</v>
      </c>
      <c r="H175" s="158"/>
      <c r="I175" s="158"/>
      <c r="J175" s="416"/>
      <c r="K175" s="218">
        <v>93625000</v>
      </c>
      <c r="L175" s="212" t="s">
        <v>119</v>
      </c>
      <c r="M175" s="159"/>
      <c r="N175" s="159"/>
      <c r="O175" s="161"/>
      <c r="P175" s="22"/>
      <c r="Q175" s="22"/>
      <c r="R175" s="24"/>
      <c r="S175" s="24"/>
      <c r="T175" s="24"/>
      <c r="U175" s="25">
        <f t="shared" si="49"/>
        <v>0</v>
      </c>
      <c r="V175" s="24"/>
      <c r="W175" s="24"/>
      <c r="X175" s="24"/>
      <c r="Y175" s="25">
        <f t="shared" si="50"/>
        <v>0</v>
      </c>
      <c r="Z175" s="24"/>
      <c r="AA175" s="24"/>
      <c r="AB175" s="24"/>
      <c r="AC175" s="25">
        <f t="shared" si="51"/>
        <v>0</v>
      </c>
      <c r="AD175" s="24"/>
      <c r="AE175" s="24"/>
      <c r="AF175" s="219">
        <v>93625000</v>
      </c>
      <c r="AG175" s="25">
        <f t="shared" si="59"/>
        <v>93625000</v>
      </c>
      <c r="AH175" s="25">
        <f t="shared" si="60"/>
        <v>93625000</v>
      </c>
      <c r="AI175" s="26">
        <f t="shared" si="54"/>
        <v>5.2455094517217034E-2</v>
      </c>
      <c r="AJ175" s="27">
        <f t="shared" si="61"/>
        <v>5.6304809612465348E-3</v>
      </c>
    </row>
    <row r="176" spans="1:36" ht="24.75" customHeight="1" outlineLevel="1" x14ac:dyDescent="0.25">
      <c r="A176" s="156">
        <v>23</v>
      </c>
      <c r="B176" s="156"/>
      <c r="C176" s="46" t="s">
        <v>371</v>
      </c>
      <c r="D176" s="55">
        <v>45589</v>
      </c>
      <c r="E176" s="197" t="s">
        <v>394</v>
      </c>
      <c r="F176" s="198" t="s">
        <v>117</v>
      </c>
      <c r="G176" s="199" t="s">
        <v>118</v>
      </c>
      <c r="H176" s="158"/>
      <c r="I176" s="158"/>
      <c r="J176" s="416"/>
      <c r="K176" s="218">
        <v>78000000</v>
      </c>
      <c r="L176" s="212" t="s">
        <v>119</v>
      </c>
      <c r="M176" s="159"/>
      <c r="N176" s="159"/>
      <c r="O176" s="161"/>
      <c r="P176" s="22"/>
      <c r="Q176" s="22"/>
      <c r="R176" s="24"/>
      <c r="S176" s="24"/>
      <c r="T176" s="24"/>
      <c r="U176" s="25">
        <f t="shared" si="49"/>
        <v>0</v>
      </c>
      <c r="V176" s="24"/>
      <c r="W176" s="24"/>
      <c r="X176" s="24"/>
      <c r="Y176" s="25">
        <f t="shared" si="50"/>
        <v>0</v>
      </c>
      <c r="Z176" s="24"/>
      <c r="AA176" s="24"/>
      <c r="AB176" s="24"/>
      <c r="AC176" s="25">
        <f t="shared" si="51"/>
        <v>0</v>
      </c>
      <c r="AD176" s="24"/>
      <c r="AE176" s="24"/>
      <c r="AF176" s="219">
        <v>78000000</v>
      </c>
      <c r="AG176" s="25">
        <f t="shared" si="59"/>
        <v>78000000</v>
      </c>
      <c r="AH176" s="25">
        <f t="shared" si="60"/>
        <v>78000000</v>
      </c>
      <c r="AI176" s="26">
        <f t="shared" si="54"/>
        <v>4.3700906513676141E-2</v>
      </c>
      <c r="AJ176" s="27">
        <f t="shared" si="61"/>
        <v>4.690814579196045E-3</v>
      </c>
    </row>
    <row r="177" spans="1:36" ht="24.75" customHeight="1" outlineLevel="1" x14ac:dyDescent="0.25">
      <c r="A177" s="156">
        <v>24</v>
      </c>
      <c r="B177" s="156"/>
      <c r="C177" s="46" t="s">
        <v>371</v>
      </c>
      <c r="D177" s="55">
        <v>45589</v>
      </c>
      <c r="E177" s="197" t="s">
        <v>395</v>
      </c>
      <c r="F177" s="198" t="s">
        <v>117</v>
      </c>
      <c r="G177" s="199" t="s">
        <v>118</v>
      </c>
      <c r="H177" s="158"/>
      <c r="I177" s="158"/>
      <c r="J177" s="416"/>
      <c r="K177" s="218">
        <v>40000000</v>
      </c>
      <c r="L177" s="212" t="s">
        <v>119</v>
      </c>
      <c r="M177" s="159"/>
      <c r="N177" s="159"/>
      <c r="O177" s="161"/>
      <c r="P177" s="22"/>
      <c r="Q177" s="22"/>
      <c r="R177" s="24"/>
      <c r="S177" s="24"/>
      <c r="T177" s="24"/>
      <c r="U177" s="25">
        <f t="shared" si="49"/>
        <v>0</v>
      </c>
      <c r="V177" s="24"/>
      <c r="W177" s="24"/>
      <c r="X177" s="24"/>
      <c r="Y177" s="25">
        <f t="shared" si="50"/>
        <v>0</v>
      </c>
      <c r="Z177" s="24"/>
      <c r="AA177" s="24"/>
      <c r="AB177" s="24"/>
      <c r="AC177" s="25">
        <f t="shared" si="51"/>
        <v>0</v>
      </c>
      <c r="AD177" s="24"/>
      <c r="AE177" s="24"/>
      <c r="AF177" s="219">
        <v>40000000</v>
      </c>
      <c r="AG177" s="25">
        <f t="shared" si="59"/>
        <v>40000000</v>
      </c>
      <c r="AH177" s="25">
        <f t="shared" si="60"/>
        <v>40000000</v>
      </c>
      <c r="AI177" s="26">
        <f t="shared" si="54"/>
        <v>2.2410721289064687E-2</v>
      </c>
      <c r="AJ177" s="27">
        <f t="shared" si="61"/>
        <v>2.405545938049254E-3</v>
      </c>
    </row>
    <row r="178" spans="1:36" ht="24.75" customHeight="1" outlineLevel="1" x14ac:dyDescent="0.25">
      <c r="A178" s="156">
        <v>25</v>
      </c>
      <c r="B178" s="156"/>
      <c r="C178" s="46" t="s">
        <v>371</v>
      </c>
      <c r="D178" s="55">
        <v>45588</v>
      </c>
      <c r="E178" s="197" t="s">
        <v>396</v>
      </c>
      <c r="F178" s="198" t="s">
        <v>117</v>
      </c>
      <c r="G178" s="199" t="s">
        <v>118</v>
      </c>
      <c r="H178" s="158"/>
      <c r="I178" s="158"/>
      <c r="J178" s="416"/>
      <c r="K178" s="218">
        <v>56700000</v>
      </c>
      <c r="L178" s="212" t="s">
        <v>119</v>
      </c>
      <c r="M178" s="159"/>
      <c r="N178" s="159"/>
      <c r="O178" s="161"/>
      <c r="P178" s="22"/>
      <c r="Q178" s="22"/>
      <c r="R178" s="24"/>
      <c r="S178" s="24"/>
      <c r="T178" s="24"/>
      <c r="U178" s="25">
        <f t="shared" si="49"/>
        <v>0</v>
      </c>
      <c r="V178" s="24"/>
      <c r="W178" s="24"/>
      <c r="X178" s="24"/>
      <c r="Y178" s="25">
        <f t="shared" si="50"/>
        <v>0</v>
      </c>
      <c r="Z178" s="24"/>
      <c r="AA178" s="24"/>
      <c r="AB178" s="24"/>
      <c r="AC178" s="25">
        <f t="shared" si="51"/>
        <v>0</v>
      </c>
      <c r="AD178" s="24"/>
      <c r="AE178" s="24"/>
      <c r="AF178" s="219">
        <v>56700000</v>
      </c>
      <c r="AG178" s="25">
        <f t="shared" si="59"/>
        <v>56700000</v>
      </c>
      <c r="AH178" s="25">
        <f t="shared" si="60"/>
        <v>56700000</v>
      </c>
      <c r="AI178" s="26">
        <f t="shared" si="54"/>
        <v>3.1767197427249198E-2</v>
      </c>
      <c r="AJ178" s="27">
        <f t="shared" si="61"/>
        <v>3.4098613671848174E-3</v>
      </c>
    </row>
    <row r="179" spans="1:36" ht="24.75" customHeight="1" outlineLevel="1" x14ac:dyDescent="0.25">
      <c r="A179" s="156">
        <v>26</v>
      </c>
      <c r="B179" s="156"/>
      <c r="C179" s="46" t="s">
        <v>371</v>
      </c>
      <c r="D179" s="55">
        <v>45588</v>
      </c>
      <c r="E179" s="197" t="s">
        <v>397</v>
      </c>
      <c r="F179" s="198" t="s">
        <v>117</v>
      </c>
      <c r="G179" s="199" t="s">
        <v>118</v>
      </c>
      <c r="H179" s="158"/>
      <c r="I179" s="158"/>
      <c r="J179" s="416"/>
      <c r="K179" s="218">
        <v>47700000</v>
      </c>
      <c r="L179" s="212" t="s">
        <v>119</v>
      </c>
      <c r="M179" s="159"/>
      <c r="N179" s="159"/>
      <c r="O179" s="161"/>
      <c r="P179" s="22"/>
      <c r="Q179" s="22"/>
      <c r="R179" s="24"/>
      <c r="S179" s="24"/>
      <c r="T179" s="24"/>
      <c r="U179" s="25">
        <f t="shared" si="49"/>
        <v>0</v>
      </c>
      <c r="V179" s="24"/>
      <c r="W179" s="24"/>
      <c r="X179" s="24"/>
      <c r="Y179" s="25">
        <f t="shared" si="50"/>
        <v>0</v>
      </c>
      <c r="Z179" s="24"/>
      <c r="AA179" s="24"/>
      <c r="AB179" s="24"/>
      <c r="AC179" s="25">
        <f t="shared" si="51"/>
        <v>0</v>
      </c>
      <c r="AD179" s="24"/>
      <c r="AE179" s="24"/>
      <c r="AF179" s="219">
        <v>47700000</v>
      </c>
      <c r="AG179" s="25">
        <f t="shared" si="59"/>
        <v>47700000</v>
      </c>
      <c r="AH179" s="25">
        <f t="shared" si="60"/>
        <v>47700000</v>
      </c>
      <c r="AI179" s="26">
        <f t="shared" si="54"/>
        <v>2.672478513720964E-2</v>
      </c>
      <c r="AJ179" s="27">
        <f t="shared" si="61"/>
        <v>2.8686135311237352E-3</v>
      </c>
    </row>
    <row r="180" spans="1:36" ht="24.75" customHeight="1" outlineLevel="1" x14ac:dyDescent="0.25">
      <c r="A180" s="156">
        <v>27</v>
      </c>
      <c r="B180" s="156"/>
      <c r="C180" s="46" t="s">
        <v>371</v>
      </c>
      <c r="D180" s="55">
        <v>45588</v>
      </c>
      <c r="E180" s="197" t="s">
        <v>398</v>
      </c>
      <c r="F180" s="198" t="s">
        <v>117</v>
      </c>
      <c r="G180" s="199" t="s">
        <v>118</v>
      </c>
      <c r="H180" s="158"/>
      <c r="I180" s="158"/>
      <c r="J180" s="416"/>
      <c r="K180" s="218">
        <v>48000000</v>
      </c>
      <c r="L180" s="212" t="s">
        <v>119</v>
      </c>
      <c r="M180" s="159"/>
      <c r="N180" s="159"/>
      <c r="O180" s="161"/>
      <c r="P180" s="22"/>
      <c r="Q180" s="22"/>
      <c r="R180" s="24"/>
      <c r="S180" s="24"/>
      <c r="T180" s="24"/>
      <c r="U180" s="25">
        <f t="shared" si="49"/>
        <v>0</v>
      </c>
      <c r="V180" s="24"/>
      <c r="W180" s="24"/>
      <c r="X180" s="24"/>
      <c r="Y180" s="25">
        <f t="shared" si="50"/>
        <v>0</v>
      </c>
      <c r="Z180" s="24"/>
      <c r="AA180" s="24"/>
      <c r="AB180" s="24"/>
      <c r="AC180" s="25">
        <f t="shared" si="51"/>
        <v>0</v>
      </c>
      <c r="AD180" s="24"/>
      <c r="AE180" s="24"/>
      <c r="AF180" s="219">
        <v>48000000</v>
      </c>
      <c r="AG180" s="25">
        <f t="shared" si="59"/>
        <v>48000000</v>
      </c>
      <c r="AH180" s="25">
        <f t="shared" si="60"/>
        <v>48000000</v>
      </c>
      <c r="AI180" s="26">
        <f t="shared" si="54"/>
        <v>2.6892865546877625E-2</v>
      </c>
      <c r="AJ180" s="27">
        <f t="shared" si="61"/>
        <v>2.8866551256591043E-3</v>
      </c>
    </row>
    <row r="181" spans="1:36" ht="24.75" customHeight="1" outlineLevel="1" x14ac:dyDescent="0.25">
      <c r="A181" s="156">
        <v>28</v>
      </c>
      <c r="B181" s="156"/>
      <c r="C181" s="46" t="s">
        <v>371</v>
      </c>
      <c r="D181" s="55">
        <v>45588</v>
      </c>
      <c r="E181" s="197" t="s">
        <v>399</v>
      </c>
      <c r="F181" s="198" t="s">
        <v>117</v>
      </c>
      <c r="G181" s="199" t="s">
        <v>118</v>
      </c>
      <c r="H181" s="158"/>
      <c r="I181" s="158"/>
      <c r="J181" s="416"/>
      <c r="K181" s="218">
        <v>35000000</v>
      </c>
      <c r="L181" s="212" t="s">
        <v>119</v>
      </c>
      <c r="M181" s="159"/>
      <c r="N181" s="159"/>
      <c r="O181" s="161"/>
      <c r="P181" s="22"/>
      <c r="Q181" s="22"/>
      <c r="R181" s="24"/>
      <c r="S181" s="24"/>
      <c r="T181" s="24"/>
      <c r="U181" s="25">
        <f t="shared" si="49"/>
        <v>0</v>
      </c>
      <c r="V181" s="24"/>
      <c r="W181" s="24"/>
      <c r="X181" s="24"/>
      <c r="Y181" s="25">
        <f t="shared" si="50"/>
        <v>0</v>
      </c>
      <c r="Z181" s="24"/>
      <c r="AA181" s="24"/>
      <c r="AB181" s="24"/>
      <c r="AC181" s="25">
        <f t="shared" si="51"/>
        <v>0</v>
      </c>
      <c r="AD181" s="24"/>
      <c r="AE181" s="24"/>
      <c r="AF181" s="219">
        <v>35000000</v>
      </c>
      <c r="AG181" s="25">
        <f t="shared" si="59"/>
        <v>35000000</v>
      </c>
      <c r="AH181" s="25">
        <f t="shared" si="60"/>
        <v>35000000</v>
      </c>
      <c r="AI181" s="26">
        <f t="shared" si="54"/>
        <v>1.9609381127931601E-2</v>
      </c>
      <c r="AJ181" s="27">
        <f t="shared" si="61"/>
        <v>2.1048526957930971E-3</v>
      </c>
    </row>
    <row r="182" spans="1:36" ht="24.75" customHeight="1" outlineLevel="1" x14ac:dyDescent="0.25">
      <c r="A182" s="156">
        <v>29</v>
      </c>
      <c r="B182" s="156"/>
      <c r="C182" s="46" t="s">
        <v>371</v>
      </c>
      <c r="D182" s="55">
        <v>45588</v>
      </c>
      <c r="E182" s="197" t="s">
        <v>400</v>
      </c>
      <c r="F182" s="198" t="s">
        <v>117</v>
      </c>
      <c r="G182" s="199" t="s">
        <v>118</v>
      </c>
      <c r="H182" s="158"/>
      <c r="I182" s="158"/>
      <c r="J182" s="416"/>
      <c r="K182" s="218">
        <v>39500000</v>
      </c>
      <c r="L182" s="212" t="s">
        <v>119</v>
      </c>
      <c r="M182" s="159"/>
      <c r="N182" s="159"/>
      <c r="O182" s="161"/>
      <c r="P182" s="22"/>
      <c r="Q182" s="22"/>
      <c r="R182" s="24"/>
      <c r="S182" s="24"/>
      <c r="T182" s="24"/>
      <c r="U182" s="25">
        <f t="shared" si="49"/>
        <v>0</v>
      </c>
      <c r="V182" s="24"/>
      <c r="W182" s="24"/>
      <c r="X182" s="24"/>
      <c r="Y182" s="25">
        <f t="shared" si="50"/>
        <v>0</v>
      </c>
      <c r="Z182" s="24"/>
      <c r="AA182" s="24"/>
      <c r="AB182" s="24"/>
      <c r="AC182" s="25">
        <f t="shared" si="51"/>
        <v>0</v>
      </c>
      <c r="AD182" s="24"/>
      <c r="AE182" s="24"/>
      <c r="AF182" s="219">
        <v>39500000</v>
      </c>
      <c r="AG182" s="25">
        <f t="shared" si="59"/>
        <v>39500000</v>
      </c>
      <c r="AH182" s="25">
        <f t="shared" si="60"/>
        <v>39500000</v>
      </c>
      <c r="AI182" s="26">
        <f t="shared" si="54"/>
        <v>2.213058727295138E-2</v>
      </c>
      <c r="AJ182" s="27">
        <f t="shared" si="61"/>
        <v>2.3754766138236382E-3</v>
      </c>
    </row>
    <row r="183" spans="1:36" ht="24.75" customHeight="1" outlineLevel="1" x14ac:dyDescent="0.25">
      <c r="A183" s="156">
        <v>30</v>
      </c>
      <c r="B183" s="156"/>
      <c r="C183" s="46" t="s">
        <v>371</v>
      </c>
      <c r="D183" s="55">
        <v>45588</v>
      </c>
      <c r="E183" s="197" t="s">
        <v>401</v>
      </c>
      <c r="F183" s="198" t="s">
        <v>117</v>
      </c>
      <c r="G183" s="199" t="s">
        <v>118</v>
      </c>
      <c r="H183" s="158"/>
      <c r="I183" s="158"/>
      <c r="J183" s="416"/>
      <c r="K183" s="218">
        <v>52000000</v>
      </c>
      <c r="L183" s="212" t="s">
        <v>119</v>
      </c>
      <c r="M183" s="159"/>
      <c r="N183" s="159"/>
      <c r="O183" s="161"/>
      <c r="P183" s="22"/>
      <c r="Q183" s="22"/>
      <c r="R183" s="24"/>
      <c r="S183" s="24"/>
      <c r="T183" s="24"/>
      <c r="U183" s="25">
        <f t="shared" si="49"/>
        <v>0</v>
      </c>
      <c r="V183" s="24"/>
      <c r="W183" s="24"/>
      <c r="X183" s="24"/>
      <c r="Y183" s="25">
        <f t="shared" si="50"/>
        <v>0</v>
      </c>
      <c r="Z183" s="24"/>
      <c r="AA183" s="24"/>
      <c r="AB183" s="24"/>
      <c r="AC183" s="25">
        <f t="shared" si="51"/>
        <v>0</v>
      </c>
      <c r="AD183" s="24"/>
      <c r="AE183" s="24"/>
      <c r="AF183" s="219">
        <v>52000000</v>
      </c>
      <c r="AG183" s="25">
        <f t="shared" si="59"/>
        <v>52000000</v>
      </c>
      <c r="AH183" s="25">
        <f t="shared" si="60"/>
        <v>52000000</v>
      </c>
      <c r="AI183" s="26">
        <f t="shared" si="54"/>
        <v>2.9133937675784094E-2</v>
      </c>
      <c r="AJ183" s="27">
        <f t="shared" si="61"/>
        <v>3.1272097194640297E-3</v>
      </c>
    </row>
    <row r="184" spans="1:36" ht="24.75" customHeight="1" outlineLevel="1" x14ac:dyDescent="0.25">
      <c r="A184" s="156">
        <v>31</v>
      </c>
      <c r="B184" s="156"/>
      <c r="C184" s="46" t="s">
        <v>371</v>
      </c>
      <c r="D184" s="55">
        <v>45588</v>
      </c>
      <c r="E184" s="197" t="s">
        <v>402</v>
      </c>
      <c r="F184" s="198" t="s">
        <v>117</v>
      </c>
      <c r="G184" s="199" t="s">
        <v>118</v>
      </c>
      <c r="H184" s="158"/>
      <c r="I184" s="158"/>
      <c r="J184" s="416"/>
      <c r="K184" s="218">
        <v>42200000</v>
      </c>
      <c r="L184" s="212" t="s">
        <v>119</v>
      </c>
      <c r="M184" s="159"/>
      <c r="N184" s="159"/>
      <c r="O184" s="161"/>
      <c r="P184" s="22"/>
      <c r="Q184" s="22"/>
      <c r="R184" s="24"/>
      <c r="S184" s="24"/>
      <c r="T184" s="24"/>
      <c r="U184" s="25">
        <f t="shared" si="49"/>
        <v>0</v>
      </c>
      <c r="V184" s="24"/>
      <c r="W184" s="24"/>
      <c r="X184" s="24"/>
      <c r="Y184" s="25">
        <f t="shared" si="50"/>
        <v>0</v>
      </c>
      <c r="Z184" s="24"/>
      <c r="AA184" s="24"/>
      <c r="AB184" s="24"/>
      <c r="AC184" s="25">
        <f t="shared" si="51"/>
        <v>0</v>
      </c>
      <c r="AD184" s="24"/>
      <c r="AE184" s="24"/>
      <c r="AF184" s="219">
        <v>42200000</v>
      </c>
      <c r="AG184" s="25">
        <f t="shared" si="59"/>
        <v>42200000</v>
      </c>
      <c r="AH184" s="25">
        <f t="shared" si="60"/>
        <v>42200000</v>
      </c>
      <c r="AI184" s="26">
        <f t="shared" si="54"/>
        <v>2.3643310959963245E-2</v>
      </c>
      <c r="AJ184" s="27">
        <f t="shared" si="61"/>
        <v>2.5378509646419626E-3</v>
      </c>
    </row>
    <row r="185" spans="1:36" ht="24.75" customHeight="1" outlineLevel="1" x14ac:dyDescent="0.25">
      <c r="A185" s="156">
        <v>32</v>
      </c>
      <c r="B185" s="156"/>
      <c r="C185" s="46" t="s">
        <v>371</v>
      </c>
      <c r="D185" s="55">
        <v>45588</v>
      </c>
      <c r="E185" s="197" t="s">
        <v>403</v>
      </c>
      <c r="F185" s="198" t="s">
        <v>117</v>
      </c>
      <c r="G185" s="199" t="s">
        <v>118</v>
      </c>
      <c r="H185" s="158"/>
      <c r="I185" s="158"/>
      <c r="J185" s="416"/>
      <c r="K185" s="218">
        <v>94500000</v>
      </c>
      <c r="L185" s="212" t="s">
        <v>119</v>
      </c>
      <c r="M185" s="159"/>
      <c r="N185" s="159"/>
      <c r="O185" s="161"/>
      <c r="P185" s="22"/>
      <c r="Q185" s="22"/>
      <c r="R185" s="24"/>
      <c r="S185" s="24"/>
      <c r="T185" s="24"/>
      <c r="U185" s="25">
        <f t="shared" si="49"/>
        <v>0</v>
      </c>
      <c r="V185" s="24"/>
      <c r="W185" s="24"/>
      <c r="X185" s="24"/>
      <c r="Y185" s="25">
        <f t="shared" si="50"/>
        <v>0</v>
      </c>
      <c r="Z185" s="24"/>
      <c r="AA185" s="24"/>
      <c r="AB185" s="24"/>
      <c r="AC185" s="25">
        <f t="shared" si="51"/>
        <v>0</v>
      </c>
      <c r="AD185" s="24"/>
      <c r="AE185" s="24"/>
      <c r="AF185" s="219">
        <v>94500000</v>
      </c>
      <c r="AG185" s="25">
        <f t="shared" si="59"/>
        <v>94500000</v>
      </c>
      <c r="AH185" s="25">
        <f t="shared" si="60"/>
        <v>94500000</v>
      </c>
      <c r="AI185" s="26">
        <f t="shared" si="54"/>
        <v>5.2945329045415324E-2</v>
      </c>
      <c r="AJ185" s="27">
        <f t="shared" si="61"/>
        <v>5.6831022786413624E-3</v>
      </c>
    </row>
    <row r="186" spans="1:36" s="37" customFormat="1" ht="12.75" customHeight="1" x14ac:dyDescent="0.25">
      <c r="A186" s="404" t="s">
        <v>61</v>
      </c>
      <c r="B186" s="377"/>
      <c r="C186" s="377"/>
      <c r="D186" s="377"/>
      <c r="E186" s="377"/>
      <c r="F186" s="377"/>
      <c r="G186" s="377"/>
      <c r="H186" s="377"/>
      <c r="I186" s="405"/>
      <c r="J186" s="33">
        <f>SUM(J153:J185)</f>
        <v>1784860000</v>
      </c>
      <c r="K186" s="183">
        <f>SUM(K154:K185)</f>
        <v>1784860000</v>
      </c>
      <c r="L186" s="195"/>
      <c r="M186" s="162">
        <f>SUM(M154:M185)</f>
        <v>0</v>
      </c>
      <c r="N186" s="162">
        <f>SUM(N154:N185)</f>
        <v>0</v>
      </c>
      <c r="O186" s="33">
        <f>SUM(O154:O185)</f>
        <v>0</v>
      </c>
      <c r="P186" s="34"/>
      <c r="Q186" s="35"/>
      <c r="R186" s="33">
        <f t="shared" ref="R186:AH186" si="62">SUM(R154:R185)</f>
        <v>0</v>
      </c>
      <c r="S186" s="33">
        <f t="shared" si="62"/>
        <v>0</v>
      </c>
      <c r="T186" s="33">
        <f t="shared" si="62"/>
        <v>0</v>
      </c>
      <c r="U186" s="33">
        <f t="shared" si="62"/>
        <v>0</v>
      </c>
      <c r="V186" s="33">
        <f t="shared" si="62"/>
        <v>0</v>
      </c>
      <c r="W186" s="33">
        <f t="shared" si="62"/>
        <v>0</v>
      </c>
      <c r="X186" s="33">
        <f t="shared" si="62"/>
        <v>0</v>
      </c>
      <c r="Y186" s="33">
        <f t="shared" si="62"/>
        <v>0</v>
      </c>
      <c r="Z186" s="33">
        <f t="shared" si="62"/>
        <v>0</v>
      </c>
      <c r="AA186" s="33">
        <f t="shared" si="62"/>
        <v>0</v>
      </c>
      <c r="AB186" s="33">
        <f t="shared" si="62"/>
        <v>0</v>
      </c>
      <c r="AC186" s="33">
        <f t="shared" si="62"/>
        <v>0</v>
      </c>
      <c r="AD186" s="33">
        <f t="shared" si="62"/>
        <v>0</v>
      </c>
      <c r="AE186" s="33">
        <f t="shared" si="62"/>
        <v>0</v>
      </c>
      <c r="AF186" s="33">
        <f t="shared" si="62"/>
        <v>1784860000</v>
      </c>
      <c r="AG186" s="33">
        <f t="shared" si="62"/>
        <v>1784860000</v>
      </c>
      <c r="AH186" s="33">
        <f t="shared" si="62"/>
        <v>1784860000</v>
      </c>
      <c r="AI186" s="36">
        <f>IF(ISERROR(AH186/J186),0,AH186/J186)</f>
        <v>1</v>
      </c>
      <c r="AJ186" s="36">
        <f>IF(ISERROR(AH186/$AH$354),0,AH186/$AH$354)</f>
        <v>0.10733906807466478</v>
      </c>
    </row>
    <row r="187" spans="1:36" ht="12.75" customHeight="1" x14ac:dyDescent="0.25">
      <c r="A187" s="401" t="s">
        <v>62</v>
      </c>
      <c r="B187" s="402"/>
      <c r="C187" s="402"/>
      <c r="D187" s="402"/>
      <c r="E187" s="403"/>
      <c r="F187" s="173"/>
      <c r="G187" s="170"/>
      <c r="H187" s="168"/>
      <c r="I187" s="168"/>
      <c r="J187" s="398">
        <v>1831007000</v>
      </c>
      <c r="K187" s="152"/>
      <c r="L187" s="153"/>
      <c r="M187" s="234"/>
      <c r="N187" s="15"/>
      <c r="O187" s="15"/>
      <c r="P187" s="10"/>
      <c r="Q187" s="16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7"/>
      <c r="AJ187" s="17"/>
    </row>
    <row r="188" spans="1:36" ht="24.75" customHeight="1" outlineLevel="1" x14ac:dyDescent="0.25">
      <c r="A188" s="156">
        <v>1</v>
      </c>
      <c r="B188" s="156"/>
      <c r="C188" s="46" t="s">
        <v>404</v>
      </c>
      <c r="D188" s="187">
        <v>45601</v>
      </c>
      <c r="E188" s="197" t="s">
        <v>405</v>
      </c>
      <c r="F188" s="198" t="s">
        <v>117</v>
      </c>
      <c r="G188" s="199" t="s">
        <v>118</v>
      </c>
      <c r="H188" s="235"/>
      <c r="I188" s="235"/>
      <c r="J188" s="399"/>
      <c r="K188" s="219">
        <v>48003000</v>
      </c>
      <c r="L188" s="212" t="s">
        <v>119</v>
      </c>
      <c r="M188" s="236"/>
      <c r="N188" s="48"/>
      <c r="O188" s="47"/>
      <c r="P188" s="49"/>
      <c r="Q188" s="49"/>
      <c r="R188" s="24"/>
      <c r="S188" s="24"/>
      <c r="T188" s="24"/>
      <c r="U188" s="25">
        <f>SUM(R188:T188)</f>
        <v>0</v>
      </c>
      <c r="V188" s="24"/>
      <c r="W188" s="24"/>
      <c r="X188" s="24"/>
      <c r="Y188" s="25">
        <f>SUM(V188:X188)</f>
        <v>0</v>
      </c>
      <c r="Z188" s="24"/>
      <c r="AA188" s="24"/>
      <c r="AB188" s="24"/>
      <c r="AC188" s="25">
        <f>SUM(Z188:AB188)</f>
        <v>0</v>
      </c>
      <c r="AD188" s="24"/>
      <c r="AE188" s="24">
        <v>0</v>
      </c>
      <c r="AF188" s="219">
        <v>48003000</v>
      </c>
      <c r="AG188" s="25">
        <f>SUM(AD188:AF188)</f>
        <v>48003000</v>
      </c>
      <c r="AH188" s="25">
        <f>SUM(U188,Y188,AC188,AG188)</f>
        <v>48003000</v>
      </c>
      <c r="AI188" s="26">
        <f>IF(ISERROR(AH188/$J$187),0,AH188/$J$187)</f>
        <v>2.6216721181295321E-2</v>
      </c>
      <c r="AJ188" s="27">
        <f>IF(ISERROR(AH188/$AH$354),"-",AH188/$AH$354)</f>
        <v>2.8868355416044583E-3</v>
      </c>
    </row>
    <row r="189" spans="1:36" ht="24.75" customHeight="1" outlineLevel="1" x14ac:dyDescent="0.25">
      <c r="A189" s="156">
        <v>2</v>
      </c>
      <c r="B189" s="156"/>
      <c r="C189" s="46" t="s">
        <v>406</v>
      </c>
      <c r="D189" s="187">
        <v>45610</v>
      </c>
      <c r="E189" s="197" t="s">
        <v>407</v>
      </c>
      <c r="F189" s="198" t="s">
        <v>117</v>
      </c>
      <c r="G189" s="199" t="s">
        <v>118</v>
      </c>
      <c r="H189" s="235"/>
      <c r="I189" s="235"/>
      <c r="J189" s="399"/>
      <c r="K189" s="219">
        <v>71188607</v>
      </c>
      <c r="L189" s="212" t="s">
        <v>119</v>
      </c>
      <c r="M189" s="236"/>
      <c r="N189" s="102"/>
      <c r="O189" s="47"/>
      <c r="P189" s="49"/>
      <c r="Q189" s="49"/>
      <c r="R189" s="24"/>
      <c r="S189" s="24"/>
      <c r="T189" s="24"/>
      <c r="U189" s="25">
        <f t="shared" ref="U189:U218" si="63">SUM(R189:T189)</f>
        <v>0</v>
      </c>
      <c r="V189" s="24"/>
      <c r="W189" s="24"/>
      <c r="X189" s="24"/>
      <c r="Y189" s="25">
        <f t="shared" ref="Y189:Y218" si="64">SUM(V189:X189)</f>
        <v>0</v>
      </c>
      <c r="Z189" s="24"/>
      <c r="AA189" s="24"/>
      <c r="AB189" s="24"/>
      <c r="AC189" s="25">
        <f t="shared" ref="AC189:AC218" si="65">SUM(Z189:AB189)</f>
        <v>0</v>
      </c>
      <c r="AD189" s="24"/>
      <c r="AE189" s="24"/>
      <c r="AF189" s="219">
        <v>71188607</v>
      </c>
      <c r="AG189" s="25">
        <f t="shared" ref="AG189:AG218" si="66">SUM(AD189:AF189)</f>
        <v>71188607</v>
      </c>
      <c r="AH189" s="25">
        <f t="shared" ref="AH189:AH218" si="67">SUM(U189,Y189,AC189,AG189)</f>
        <v>71188607</v>
      </c>
      <c r="AI189" s="26">
        <f t="shared" ref="AI189:AI218" si="68">IF(ISERROR(AH189/$J$187),0,AH189/$J$187)</f>
        <v>3.8879483803174977E-2</v>
      </c>
      <c r="AJ189" s="27">
        <f t="shared" ref="AJ189:AJ218" si="69">IF(ISERROR(AH189/$AH$354),"-",AH189/$AH$354)</f>
        <v>4.2811866101058671E-3</v>
      </c>
    </row>
    <row r="190" spans="1:36" ht="24.75" customHeight="1" outlineLevel="1" x14ac:dyDescent="0.25">
      <c r="A190" s="156">
        <v>3</v>
      </c>
      <c r="B190" s="156"/>
      <c r="C190" s="46" t="s">
        <v>408</v>
      </c>
      <c r="D190" s="187">
        <v>45610</v>
      </c>
      <c r="E190" s="197" t="s">
        <v>409</v>
      </c>
      <c r="F190" s="198" t="s">
        <v>117</v>
      </c>
      <c r="G190" s="199" t="s">
        <v>118</v>
      </c>
      <c r="H190" s="235"/>
      <c r="I190" s="235"/>
      <c r="J190" s="399"/>
      <c r="K190" s="219">
        <v>33317000</v>
      </c>
      <c r="L190" s="212" t="s">
        <v>119</v>
      </c>
      <c r="M190" s="236"/>
      <c r="N190" s="102"/>
      <c r="O190" s="47"/>
      <c r="P190" s="49"/>
      <c r="Q190" s="49"/>
      <c r="R190" s="24"/>
      <c r="S190" s="24"/>
      <c r="T190" s="24"/>
      <c r="U190" s="25">
        <f t="shared" si="63"/>
        <v>0</v>
      </c>
      <c r="V190" s="24"/>
      <c r="W190" s="24"/>
      <c r="X190" s="24"/>
      <c r="Y190" s="25">
        <f t="shared" si="64"/>
        <v>0</v>
      </c>
      <c r="Z190" s="24"/>
      <c r="AA190" s="24"/>
      <c r="AB190" s="24"/>
      <c r="AC190" s="25">
        <f t="shared" si="65"/>
        <v>0</v>
      </c>
      <c r="AD190" s="24"/>
      <c r="AE190" s="24"/>
      <c r="AF190" s="219">
        <v>33317000</v>
      </c>
      <c r="AG190" s="25">
        <f t="shared" si="66"/>
        <v>33317000</v>
      </c>
      <c r="AH190" s="25">
        <f t="shared" si="67"/>
        <v>33317000</v>
      </c>
      <c r="AI190" s="26">
        <f t="shared" si="68"/>
        <v>1.8195998158390438E-2</v>
      </c>
      <c r="AJ190" s="27">
        <f t="shared" si="69"/>
        <v>2.0036393504496747E-3</v>
      </c>
    </row>
    <row r="191" spans="1:36" ht="24.75" customHeight="1" outlineLevel="1" x14ac:dyDescent="0.25">
      <c r="A191" s="156">
        <v>4</v>
      </c>
      <c r="B191" s="156"/>
      <c r="C191" s="46" t="s">
        <v>410</v>
      </c>
      <c r="D191" s="187">
        <v>45618</v>
      </c>
      <c r="E191" s="197" t="s">
        <v>411</v>
      </c>
      <c r="F191" s="198" t="s">
        <v>117</v>
      </c>
      <c r="G191" s="199" t="s">
        <v>118</v>
      </c>
      <c r="H191" s="235"/>
      <c r="I191" s="235"/>
      <c r="J191" s="399"/>
      <c r="K191" s="219">
        <v>75072000</v>
      </c>
      <c r="L191" s="212" t="s">
        <v>119</v>
      </c>
      <c r="M191" s="236"/>
      <c r="N191" s="102"/>
      <c r="O191" s="47"/>
      <c r="P191" s="49"/>
      <c r="Q191" s="49"/>
      <c r="R191" s="24"/>
      <c r="S191" s="24"/>
      <c r="T191" s="24"/>
      <c r="U191" s="25">
        <f t="shared" si="63"/>
        <v>0</v>
      </c>
      <c r="V191" s="24"/>
      <c r="W191" s="24"/>
      <c r="X191" s="24"/>
      <c r="Y191" s="25">
        <f t="shared" si="64"/>
        <v>0</v>
      </c>
      <c r="Z191" s="24"/>
      <c r="AA191" s="24"/>
      <c r="AB191" s="24"/>
      <c r="AC191" s="25">
        <f t="shared" si="65"/>
        <v>0</v>
      </c>
      <c r="AD191" s="24"/>
      <c r="AE191" s="24"/>
      <c r="AF191" s="219">
        <v>75072000</v>
      </c>
      <c r="AG191" s="25">
        <f t="shared" si="66"/>
        <v>75072000</v>
      </c>
      <c r="AH191" s="25">
        <f t="shared" si="67"/>
        <v>75072000</v>
      </c>
      <c r="AI191" s="26">
        <f t="shared" si="68"/>
        <v>4.100038940320818E-2</v>
      </c>
      <c r="AJ191" s="27">
        <f t="shared" si="69"/>
        <v>4.5147286165308394E-3</v>
      </c>
    </row>
    <row r="192" spans="1:36" ht="24.75" customHeight="1" outlineLevel="1" x14ac:dyDescent="0.25">
      <c r="A192" s="156">
        <v>5</v>
      </c>
      <c r="B192" s="156"/>
      <c r="C192" s="46" t="s">
        <v>412</v>
      </c>
      <c r="D192" s="187">
        <v>45586</v>
      </c>
      <c r="E192" s="197" t="s">
        <v>413</v>
      </c>
      <c r="F192" s="198" t="s">
        <v>117</v>
      </c>
      <c r="G192" s="199" t="s">
        <v>118</v>
      </c>
      <c r="H192" s="235"/>
      <c r="I192" s="235"/>
      <c r="J192" s="399"/>
      <c r="K192" s="219">
        <v>57534000</v>
      </c>
      <c r="L192" s="212" t="s">
        <v>119</v>
      </c>
      <c r="M192" s="236"/>
      <c r="N192" s="102"/>
      <c r="O192" s="47"/>
      <c r="P192" s="49"/>
      <c r="Q192" s="49"/>
      <c r="R192" s="24"/>
      <c r="S192" s="24"/>
      <c r="T192" s="24"/>
      <c r="U192" s="25">
        <f t="shared" si="63"/>
        <v>0</v>
      </c>
      <c r="V192" s="24"/>
      <c r="W192" s="24"/>
      <c r="X192" s="24"/>
      <c r="Y192" s="25">
        <f t="shared" si="64"/>
        <v>0</v>
      </c>
      <c r="Z192" s="24"/>
      <c r="AA192" s="24"/>
      <c r="AB192" s="24"/>
      <c r="AC192" s="25">
        <f t="shared" si="65"/>
        <v>0</v>
      </c>
      <c r="AD192" s="24"/>
      <c r="AE192" s="24"/>
      <c r="AF192" s="219">
        <v>57534000</v>
      </c>
      <c r="AG192" s="25">
        <f t="shared" si="66"/>
        <v>57534000</v>
      </c>
      <c r="AH192" s="25">
        <f t="shared" si="67"/>
        <v>57534000</v>
      </c>
      <c r="AI192" s="26">
        <f t="shared" si="68"/>
        <v>3.142205354758338E-2</v>
      </c>
      <c r="AJ192" s="27">
        <f t="shared" si="69"/>
        <v>3.4600169999931441E-3</v>
      </c>
    </row>
    <row r="193" spans="1:36" ht="24.75" customHeight="1" outlineLevel="1" x14ac:dyDescent="0.25">
      <c r="A193" s="156">
        <v>6</v>
      </c>
      <c r="B193" s="156"/>
      <c r="C193" s="46" t="s">
        <v>414</v>
      </c>
      <c r="D193" s="187">
        <v>45604</v>
      </c>
      <c r="E193" s="197" t="s">
        <v>415</v>
      </c>
      <c r="F193" s="198" t="s">
        <v>117</v>
      </c>
      <c r="G193" s="199" t="s">
        <v>118</v>
      </c>
      <c r="H193" s="235"/>
      <c r="I193" s="235"/>
      <c r="J193" s="399"/>
      <c r="K193" s="219">
        <v>116707000</v>
      </c>
      <c r="L193" s="212" t="s">
        <v>119</v>
      </c>
      <c r="M193" s="236"/>
      <c r="N193" s="102"/>
      <c r="O193" s="47"/>
      <c r="P193" s="49"/>
      <c r="Q193" s="49"/>
      <c r="R193" s="24"/>
      <c r="S193" s="24"/>
      <c r="T193" s="24"/>
      <c r="U193" s="25">
        <f t="shared" si="63"/>
        <v>0</v>
      </c>
      <c r="V193" s="24"/>
      <c r="W193" s="24"/>
      <c r="X193" s="24"/>
      <c r="Y193" s="25">
        <f t="shared" si="64"/>
        <v>0</v>
      </c>
      <c r="Z193" s="24"/>
      <c r="AA193" s="24"/>
      <c r="AB193" s="24"/>
      <c r="AC193" s="25">
        <f t="shared" si="65"/>
        <v>0</v>
      </c>
      <c r="AD193" s="24"/>
      <c r="AE193" s="24"/>
      <c r="AF193" s="219">
        <v>116707000</v>
      </c>
      <c r="AG193" s="25">
        <f t="shared" si="66"/>
        <v>116707000</v>
      </c>
      <c r="AH193" s="25">
        <f t="shared" si="67"/>
        <v>116707000</v>
      </c>
      <c r="AI193" s="26">
        <f t="shared" si="68"/>
        <v>6.3739242941179358E-2</v>
      </c>
      <c r="AJ193" s="27">
        <f t="shared" si="69"/>
        <v>7.0186012447978566E-3</v>
      </c>
    </row>
    <row r="194" spans="1:36" ht="24.75" customHeight="1" outlineLevel="1" x14ac:dyDescent="0.25">
      <c r="A194" s="156">
        <v>7</v>
      </c>
      <c r="B194" s="156"/>
      <c r="C194" s="46" t="s">
        <v>416</v>
      </c>
      <c r="D194" s="187">
        <v>45607</v>
      </c>
      <c r="E194" s="197" t="s">
        <v>417</v>
      </c>
      <c r="F194" s="198" t="s">
        <v>117</v>
      </c>
      <c r="G194" s="199" t="s">
        <v>118</v>
      </c>
      <c r="H194" s="235"/>
      <c r="I194" s="235"/>
      <c r="J194" s="399"/>
      <c r="K194" s="219">
        <v>25657500</v>
      </c>
      <c r="L194" s="212" t="s">
        <v>119</v>
      </c>
      <c r="M194" s="236"/>
      <c r="N194" s="102"/>
      <c r="O194" s="47"/>
      <c r="P194" s="49"/>
      <c r="Q194" s="49"/>
      <c r="R194" s="24"/>
      <c r="S194" s="24"/>
      <c r="T194" s="24"/>
      <c r="U194" s="25">
        <f t="shared" si="63"/>
        <v>0</v>
      </c>
      <c r="V194" s="24"/>
      <c r="W194" s="24"/>
      <c r="X194" s="24"/>
      <c r="Y194" s="25">
        <f t="shared" si="64"/>
        <v>0</v>
      </c>
      <c r="Z194" s="24"/>
      <c r="AA194" s="24"/>
      <c r="AB194" s="24"/>
      <c r="AC194" s="25">
        <f t="shared" si="65"/>
        <v>0</v>
      </c>
      <c r="AD194" s="24"/>
      <c r="AE194" s="24"/>
      <c r="AF194" s="219">
        <v>25657500</v>
      </c>
      <c r="AG194" s="25">
        <f t="shared" si="66"/>
        <v>25657500</v>
      </c>
      <c r="AH194" s="25">
        <f t="shared" si="67"/>
        <v>25657500</v>
      </c>
      <c r="AI194" s="26">
        <f t="shared" si="68"/>
        <v>1.4012780945130194E-2</v>
      </c>
      <c r="AJ194" s="27">
        <f t="shared" si="69"/>
        <v>1.5430073726374683E-3</v>
      </c>
    </row>
    <row r="195" spans="1:36" ht="24.75" customHeight="1" outlineLevel="1" x14ac:dyDescent="0.25">
      <c r="A195" s="156">
        <v>8</v>
      </c>
      <c r="B195" s="156"/>
      <c r="C195" s="46" t="s">
        <v>418</v>
      </c>
      <c r="D195" s="187">
        <v>45623</v>
      </c>
      <c r="E195" s="197" t="s">
        <v>419</v>
      </c>
      <c r="F195" s="198" t="s">
        <v>117</v>
      </c>
      <c r="G195" s="199" t="s">
        <v>118</v>
      </c>
      <c r="H195" s="235"/>
      <c r="I195" s="235"/>
      <c r="J195" s="399"/>
      <c r="K195" s="219">
        <v>36380000</v>
      </c>
      <c r="L195" s="212" t="s">
        <v>119</v>
      </c>
      <c r="M195" s="236"/>
      <c r="N195" s="102"/>
      <c r="O195" s="47"/>
      <c r="P195" s="49"/>
      <c r="Q195" s="49"/>
      <c r="R195" s="24"/>
      <c r="S195" s="24"/>
      <c r="T195" s="24"/>
      <c r="U195" s="25">
        <f t="shared" si="63"/>
        <v>0</v>
      </c>
      <c r="V195" s="24"/>
      <c r="W195" s="24"/>
      <c r="X195" s="24"/>
      <c r="Y195" s="25">
        <f t="shared" si="64"/>
        <v>0</v>
      </c>
      <c r="Z195" s="24"/>
      <c r="AA195" s="24"/>
      <c r="AB195" s="24"/>
      <c r="AC195" s="25">
        <f t="shared" si="65"/>
        <v>0</v>
      </c>
      <c r="AD195" s="24"/>
      <c r="AE195" s="24"/>
      <c r="AF195" s="219">
        <v>36380000</v>
      </c>
      <c r="AG195" s="25">
        <f t="shared" si="66"/>
        <v>36380000</v>
      </c>
      <c r="AH195" s="25">
        <f t="shared" si="67"/>
        <v>36380000</v>
      </c>
      <c r="AI195" s="26">
        <f t="shared" si="68"/>
        <v>1.9868848125648892E-2</v>
      </c>
      <c r="AJ195" s="27">
        <f t="shared" si="69"/>
        <v>2.1878440306557965E-3</v>
      </c>
    </row>
    <row r="196" spans="1:36" ht="24.75" customHeight="1" outlineLevel="1" x14ac:dyDescent="0.25">
      <c r="A196" s="156">
        <v>9</v>
      </c>
      <c r="B196" s="156"/>
      <c r="C196" s="46" t="s">
        <v>420</v>
      </c>
      <c r="D196" s="187">
        <v>45603</v>
      </c>
      <c r="E196" s="197" t="s">
        <v>421</v>
      </c>
      <c r="F196" s="198" t="s">
        <v>117</v>
      </c>
      <c r="G196" s="199" t="s">
        <v>118</v>
      </c>
      <c r="H196" s="235"/>
      <c r="I196" s="235"/>
      <c r="J196" s="399"/>
      <c r="K196" s="219">
        <v>34547000</v>
      </c>
      <c r="L196" s="212" t="s">
        <v>119</v>
      </c>
      <c r="M196" s="236"/>
      <c r="N196" s="102"/>
      <c r="O196" s="47"/>
      <c r="P196" s="49"/>
      <c r="Q196" s="49"/>
      <c r="R196" s="24"/>
      <c r="S196" s="24"/>
      <c r="T196" s="24"/>
      <c r="U196" s="25">
        <f t="shared" si="63"/>
        <v>0</v>
      </c>
      <c r="V196" s="24"/>
      <c r="W196" s="24"/>
      <c r="X196" s="24"/>
      <c r="Y196" s="25">
        <f t="shared" si="64"/>
        <v>0</v>
      </c>
      <c r="Z196" s="24"/>
      <c r="AA196" s="24"/>
      <c r="AB196" s="24"/>
      <c r="AC196" s="25">
        <f t="shared" si="65"/>
        <v>0</v>
      </c>
      <c r="AD196" s="24"/>
      <c r="AE196" s="24"/>
      <c r="AF196" s="219">
        <v>34547000</v>
      </c>
      <c r="AG196" s="25">
        <f t="shared" si="66"/>
        <v>34547000</v>
      </c>
      <c r="AH196" s="25">
        <f t="shared" si="67"/>
        <v>34547000</v>
      </c>
      <c r="AI196" s="26">
        <f t="shared" si="68"/>
        <v>1.886775965356768E-2</v>
      </c>
      <c r="AJ196" s="27">
        <f t="shared" si="69"/>
        <v>2.0776098880446892E-3</v>
      </c>
    </row>
    <row r="197" spans="1:36" ht="24.75" customHeight="1" outlineLevel="1" x14ac:dyDescent="0.25">
      <c r="A197" s="156">
        <v>10</v>
      </c>
      <c r="B197" s="156"/>
      <c r="C197" s="46" t="s">
        <v>132</v>
      </c>
      <c r="D197" s="187">
        <v>45589</v>
      </c>
      <c r="E197" s="197" t="s">
        <v>422</v>
      </c>
      <c r="F197" s="198" t="s">
        <v>117</v>
      </c>
      <c r="G197" s="199" t="s">
        <v>118</v>
      </c>
      <c r="H197" s="235"/>
      <c r="I197" s="235"/>
      <c r="J197" s="399"/>
      <c r="K197" s="219">
        <v>60903607</v>
      </c>
      <c r="L197" s="212" t="s">
        <v>119</v>
      </c>
      <c r="M197" s="236"/>
      <c r="N197" s="102"/>
      <c r="O197" s="47"/>
      <c r="P197" s="49"/>
      <c r="Q197" s="49"/>
      <c r="R197" s="24"/>
      <c r="S197" s="24"/>
      <c r="T197" s="24"/>
      <c r="U197" s="25">
        <f t="shared" si="63"/>
        <v>0</v>
      </c>
      <c r="V197" s="24"/>
      <c r="W197" s="24"/>
      <c r="X197" s="24"/>
      <c r="Y197" s="25">
        <f t="shared" si="64"/>
        <v>0</v>
      </c>
      <c r="Z197" s="24"/>
      <c r="AA197" s="24"/>
      <c r="AB197" s="24"/>
      <c r="AC197" s="25">
        <f t="shared" si="65"/>
        <v>0</v>
      </c>
      <c r="AD197" s="24"/>
      <c r="AE197" s="24"/>
      <c r="AF197" s="219">
        <v>60903607</v>
      </c>
      <c r="AG197" s="25">
        <f t="shared" si="66"/>
        <v>60903607</v>
      </c>
      <c r="AH197" s="25">
        <f t="shared" si="67"/>
        <v>60903607</v>
      </c>
      <c r="AI197" s="26">
        <f t="shared" si="68"/>
        <v>3.3262356178867691E-2</v>
      </c>
      <c r="AJ197" s="27">
        <f t="shared" si="69"/>
        <v>3.6626606107849524E-3</v>
      </c>
    </row>
    <row r="198" spans="1:36" ht="24.75" customHeight="1" outlineLevel="1" x14ac:dyDescent="0.25">
      <c r="A198" s="156">
        <v>11</v>
      </c>
      <c r="B198" s="156"/>
      <c r="C198" s="46" t="s">
        <v>423</v>
      </c>
      <c r="D198" s="187">
        <v>45635</v>
      </c>
      <c r="E198" s="197" t="s">
        <v>424</v>
      </c>
      <c r="F198" s="198" t="s">
        <v>117</v>
      </c>
      <c r="G198" s="199" t="s">
        <v>118</v>
      </c>
      <c r="H198" s="235"/>
      <c r="I198" s="235"/>
      <c r="J198" s="399"/>
      <c r="K198" s="188">
        <v>58122000</v>
      </c>
      <c r="L198" s="212" t="s">
        <v>119</v>
      </c>
      <c r="M198" s="236"/>
      <c r="N198" s="102"/>
      <c r="O198" s="47"/>
      <c r="P198" s="49"/>
      <c r="Q198" s="49"/>
      <c r="R198" s="24"/>
      <c r="S198" s="24"/>
      <c r="T198" s="24"/>
      <c r="U198" s="25">
        <f t="shared" si="63"/>
        <v>0</v>
      </c>
      <c r="V198" s="24"/>
      <c r="W198" s="24"/>
      <c r="X198" s="24"/>
      <c r="Y198" s="25">
        <f t="shared" si="64"/>
        <v>0</v>
      </c>
      <c r="Z198" s="24"/>
      <c r="AA198" s="24"/>
      <c r="AB198" s="24"/>
      <c r="AC198" s="25">
        <f t="shared" si="65"/>
        <v>0</v>
      </c>
      <c r="AD198" s="24"/>
      <c r="AE198" s="24"/>
      <c r="AF198" s="188">
        <v>58122000</v>
      </c>
      <c r="AG198" s="25">
        <f t="shared" si="66"/>
        <v>58122000</v>
      </c>
      <c r="AH198" s="25">
        <f t="shared" si="67"/>
        <v>58122000</v>
      </c>
      <c r="AI198" s="26">
        <f t="shared" si="68"/>
        <v>3.1743188311131522E-2</v>
      </c>
      <c r="AJ198" s="27">
        <f t="shared" si="69"/>
        <v>3.4953785252824681E-3</v>
      </c>
    </row>
    <row r="199" spans="1:36" ht="24.75" customHeight="1" outlineLevel="1" x14ac:dyDescent="0.25">
      <c r="A199" s="156">
        <v>12</v>
      </c>
      <c r="B199" s="156"/>
      <c r="C199" s="46" t="s">
        <v>425</v>
      </c>
      <c r="D199" s="187">
        <v>45589</v>
      </c>
      <c r="E199" s="197" t="s">
        <v>426</v>
      </c>
      <c r="F199" s="198" t="s">
        <v>117</v>
      </c>
      <c r="G199" s="199" t="s">
        <v>118</v>
      </c>
      <c r="H199" s="235"/>
      <c r="I199" s="235"/>
      <c r="J199" s="399"/>
      <c r="K199" s="188">
        <v>81620607</v>
      </c>
      <c r="L199" s="212" t="s">
        <v>119</v>
      </c>
      <c r="M199" s="236"/>
      <c r="N199" s="102"/>
      <c r="O199" s="47"/>
      <c r="P199" s="49"/>
      <c r="Q199" s="49"/>
      <c r="R199" s="24"/>
      <c r="S199" s="24"/>
      <c r="T199" s="24"/>
      <c r="U199" s="25">
        <f t="shared" si="63"/>
        <v>0</v>
      </c>
      <c r="V199" s="24"/>
      <c r="W199" s="24"/>
      <c r="X199" s="24"/>
      <c r="Y199" s="25">
        <f t="shared" si="64"/>
        <v>0</v>
      </c>
      <c r="Z199" s="24"/>
      <c r="AA199" s="24"/>
      <c r="AB199" s="24"/>
      <c r="AC199" s="25">
        <f t="shared" si="65"/>
        <v>0</v>
      </c>
      <c r="AD199" s="24"/>
      <c r="AE199" s="24"/>
      <c r="AF199" s="188">
        <v>81620607</v>
      </c>
      <c r="AG199" s="25">
        <f t="shared" si="66"/>
        <v>81620607</v>
      </c>
      <c r="AH199" s="25">
        <f t="shared" si="67"/>
        <v>81620607</v>
      </c>
      <c r="AI199" s="26">
        <f t="shared" si="68"/>
        <v>4.4576895118369292E-2</v>
      </c>
      <c r="AJ199" s="27">
        <f t="shared" si="69"/>
        <v>4.9085529907491121E-3</v>
      </c>
    </row>
    <row r="200" spans="1:36" ht="24.75" customHeight="1" outlineLevel="1" x14ac:dyDescent="0.25">
      <c r="A200" s="156">
        <v>13</v>
      </c>
      <c r="B200" s="156"/>
      <c r="C200" s="46" t="s">
        <v>427</v>
      </c>
      <c r="D200" s="187">
        <v>45610</v>
      </c>
      <c r="E200" s="197" t="s">
        <v>428</v>
      </c>
      <c r="F200" s="198" t="s">
        <v>117</v>
      </c>
      <c r="G200" s="199" t="s">
        <v>118</v>
      </c>
      <c r="H200" s="235"/>
      <c r="I200" s="235"/>
      <c r="J200" s="399"/>
      <c r="K200" s="188">
        <v>55558607</v>
      </c>
      <c r="L200" s="212" t="s">
        <v>119</v>
      </c>
      <c r="M200" s="236"/>
      <c r="N200" s="102"/>
      <c r="O200" s="47"/>
      <c r="P200" s="49"/>
      <c r="Q200" s="49"/>
      <c r="R200" s="24"/>
      <c r="S200" s="24"/>
      <c r="T200" s="24"/>
      <c r="U200" s="25">
        <f t="shared" si="63"/>
        <v>0</v>
      </c>
      <c r="V200" s="24"/>
      <c r="W200" s="24"/>
      <c r="X200" s="24"/>
      <c r="Y200" s="25">
        <f t="shared" si="64"/>
        <v>0</v>
      </c>
      <c r="Z200" s="24"/>
      <c r="AA200" s="24"/>
      <c r="AB200" s="24"/>
      <c r="AC200" s="25">
        <f t="shared" si="65"/>
        <v>0</v>
      </c>
      <c r="AD200" s="24"/>
      <c r="AE200" s="24"/>
      <c r="AF200" s="188">
        <v>55558607</v>
      </c>
      <c r="AG200" s="25">
        <f t="shared" si="66"/>
        <v>55558607</v>
      </c>
      <c r="AH200" s="25">
        <f t="shared" si="67"/>
        <v>55558607</v>
      </c>
      <c r="AI200" s="26">
        <f t="shared" si="68"/>
        <v>3.0343197486410484E-2</v>
      </c>
      <c r="AJ200" s="27">
        <f t="shared" si="69"/>
        <v>3.3412195348131207E-3</v>
      </c>
    </row>
    <row r="201" spans="1:36" ht="24.75" customHeight="1" outlineLevel="1" x14ac:dyDescent="0.25">
      <c r="A201" s="156">
        <v>14</v>
      </c>
      <c r="B201" s="156"/>
      <c r="C201" s="46" t="s">
        <v>429</v>
      </c>
      <c r="D201" s="187">
        <v>45604</v>
      </c>
      <c r="E201" s="197" t="s">
        <v>430</v>
      </c>
      <c r="F201" s="198" t="s">
        <v>117</v>
      </c>
      <c r="G201" s="199" t="s">
        <v>118</v>
      </c>
      <c r="H201" s="235"/>
      <c r="I201" s="235"/>
      <c r="J201" s="399"/>
      <c r="K201" s="188">
        <v>27000000</v>
      </c>
      <c r="L201" s="212" t="s">
        <v>119</v>
      </c>
      <c r="M201" s="236"/>
      <c r="N201" s="102"/>
      <c r="O201" s="47"/>
      <c r="P201" s="49"/>
      <c r="Q201" s="49"/>
      <c r="R201" s="24"/>
      <c r="S201" s="24"/>
      <c r="T201" s="24"/>
      <c r="U201" s="25">
        <f t="shared" si="63"/>
        <v>0</v>
      </c>
      <c r="V201" s="24"/>
      <c r="W201" s="24"/>
      <c r="X201" s="24"/>
      <c r="Y201" s="25">
        <f t="shared" si="64"/>
        <v>0</v>
      </c>
      <c r="Z201" s="24"/>
      <c r="AA201" s="24"/>
      <c r="AB201" s="24"/>
      <c r="AC201" s="25">
        <f t="shared" si="65"/>
        <v>0</v>
      </c>
      <c r="AD201" s="24"/>
      <c r="AE201" s="24"/>
      <c r="AF201" s="188">
        <v>27000000</v>
      </c>
      <c r="AG201" s="25">
        <f t="shared" si="66"/>
        <v>27000000</v>
      </c>
      <c r="AH201" s="25">
        <f t="shared" si="67"/>
        <v>27000000</v>
      </c>
      <c r="AI201" s="26">
        <f t="shared" si="68"/>
        <v>1.4745984040476088E-2</v>
      </c>
      <c r="AJ201" s="27">
        <f t="shared" si="69"/>
        <v>1.6237435081832463E-3</v>
      </c>
    </row>
    <row r="202" spans="1:36" ht="24.75" customHeight="1" outlineLevel="1" x14ac:dyDescent="0.25">
      <c r="A202" s="156">
        <v>15</v>
      </c>
      <c r="B202" s="156"/>
      <c r="C202" s="46" t="s">
        <v>431</v>
      </c>
      <c r="D202" s="187">
        <v>45614</v>
      </c>
      <c r="E202" s="197" t="s">
        <v>432</v>
      </c>
      <c r="F202" s="198" t="s">
        <v>117</v>
      </c>
      <c r="G202" s="199" t="s">
        <v>118</v>
      </c>
      <c r="H202" s="235"/>
      <c r="I202" s="235"/>
      <c r="J202" s="399"/>
      <c r="K202" s="188">
        <v>58796609</v>
      </c>
      <c r="L202" s="212" t="s">
        <v>119</v>
      </c>
      <c r="M202" s="236"/>
      <c r="N202" s="102"/>
      <c r="O202" s="47"/>
      <c r="P202" s="49"/>
      <c r="Q202" s="49"/>
      <c r="R202" s="24"/>
      <c r="S202" s="24"/>
      <c r="T202" s="24"/>
      <c r="U202" s="25">
        <f t="shared" si="63"/>
        <v>0</v>
      </c>
      <c r="V202" s="24"/>
      <c r="W202" s="24"/>
      <c r="X202" s="24"/>
      <c r="Y202" s="25">
        <f t="shared" si="64"/>
        <v>0</v>
      </c>
      <c r="Z202" s="24"/>
      <c r="AA202" s="24"/>
      <c r="AB202" s="24"/>
      <c r="AC202" s="25">
        <f t="shared" si="65"/>
        <v>0</v>
      </c>
      <c r="AD202" s="24"/>
      <c r="AE202" s="24"/>
      <c r="AF202" s="188">
        <v>58796609</v>
      </c>
      <c r="AG202" s="25">
        <f t="shared" si="66"/>
        <v>58796609</v>
      </c>
      <c r="AH202" s="25">
        <f t="shared" si="67"/>
        <v>58796609</v>
      </c>
      <c r="AI202" s="26">
        <f t="shared" si="68"/>
        <v>3.2111624368448617E-2</v>
      </c>
      <c r="AJ202" s="27">
        <f t="shared" si="69"/>
        <v>3.535948598775505E-3</v>
      </c>
    </row>
    <row r="203" spans="1:36" ht="24.75" customHeight="1" outlineLevel="1" x14ac:dyDescent="0.25">
      <c r="A203" s="156">
        <v>16</v>
      </c>
      <c r="B203" s="156"/>
      <c r="C203" s="46" t="s">
        <v>433</v>
      </c>
      <c r="D203" s="187">
        <v>45589</v>
      </c>
      <c r="E203" s="197" t="s">
        <v>434</v>
      </c>
      <c r="F203" s="198" t="s">
        <v>117</v>
      </c>
      <c r="G203" s="199" t="s">
        <v>118</v>
      </c>
      <c r="H203" s="235"/>
      <c r="I203" s="235"/>
      <c r="J203" s="399"/>
      <c r="K203" s="188">
        <v>64083000</v>
      </c>
      <c r="L203" s="212" t="s">
        <v>119</v>
      </c>
      <c r="M203" s="236"/>
      <c r="N203" s="102"/>
      <c r="O203" s="47"/>
      <c r="P203" s="49"/>
      <c r="Q203" s="49"/>
      <c r="R203" s="24"/>
      <c r="S203" s="24"/>
      <c r="T203" s="24"/>
      <c r="U203" s="25">
        <f t="shared" si="63"/>
        <v>0</v>
      </c>
      <c r="V203" s="24"/>
      <c r="W203" s="24"/>
      <c r="X203" s="24"/>
      <c r="Y203" s="25">
        <f t="shared" si="64"/>
        <v>0</v>
      </c>
      <c r="Z203" s="24"/>
      <c r="AA203" s="24"/>
      <c r="AB203" s="24"/>
      <c r="AC203" s="25">
        <f t="shared" si="65"/>
        <v>0</v>
      </c>
      <c r="AD203" s="24"/>
      <c r="AE203" s="24"/>
      <c r="AF203" s="188">
        <v>64083000</v>
      </c>
      <c r="AG203" s="25">
        <f t="shared" si="66"/>
        <v>64083000</v>
      </c>
      <c r="AH203" s="25">
        <f t="shared" si="67"/>
        <v>64083000</v>
      </c>
      <c r="AI203" s="26">
        <f t="shared" si="68"/>
        <v>3.499877389873441E-2</v>
      </c>
      <c r="AJ203" s="27">
        <f t="shared" si="69"/>
        <v>3.8538650087002581E-3</v>
      </c>
    </row>
    <row r="204" spans="1:36" ht="24.75" customHeight="1" outlineLevel="1" x14ac:dyDescent="0.25">
      <c r="A204" s="156">
        <v>17</v>
      </c>
      <c r="B204" s="156"/>
      <c r="C204" s="46" t="s">
        <v>435</v>
      </c>
      <c r="D204" s="187">
        <v>45607</v>
      </c>
      <c r="E204" s="197" t="s">
        <v>436</v>
      </c>
      <c r="F204" s="198" t="s">
        <v>117</v>
      </c>
      <c r="G204" s="199" t="s">
        <v>118</v>
      </c>
      <c r="H204" s="235"/>
      <c r="I204" s="235"/>
      <c r="J204" s="399"/>
      <c r="K204" s="188">
        <v>65033000</v>
      </c>
      <c r="L204" s="212" t="s">
        <v>119</v>
      </c>
      <c r="M204" s="236"/>
      <c r="N204" s="102"/>
      <c r="O204" s="47"/>
      <c r="P204" s="49"/>
      <c r="Q204" s="49"/>
      <c r="R204" s="24"/>
      <c r="S204" s="24"/>
      <c r="T204" s="24"/>
      <c r="U204" s="25">
        <f t="shared" si="63"/>
        <v>0</v>
      </c>
      <c r="V204" s="24"/>
      <c r="W204" s="24"/>
      <c r="X204" s="24"/>
      <c r="Y204" s="25">
        <f t="shared" si="64"/>
        <v>0</v>
      </c>
      <c r="Z204" s="24"/>
      <c r="AA204" s="24"/>
      <c r="AB204" s="24"/>
      <c r="AC204" s="25">
        <f t="shared" si="65"/>
        <v>0</v>
      </c>
      <c r="AD204" s="24"/>
      <c r="AE204" s="24"/>
      <c r="AF204" s="188">
        <v>65033000</v>
      </c>
      <c r="AG204" s="25">
        <f t="shared" si="66"/>
        <v>65033000</v>
      </c>
      <c r="AH204" s="25">
        <f t="shared" si="67"/>
        <v>65033000</v>
      </c>
      <c r="AI204" s="26">
        <f t="shared" si="68"/>
        <v>3.5517614077936348E-2</v>
      </c>
      <c r="AJ204" s="27">
        <f t="shared" si="69"/>
        <v>3.9109967247289278E-3</v>
      </c>
    </row>
    <row r="205" spans="1:36" ht="24.75" customHeight="1" outlineLevel="1" x14ac:dyDescent="0.25">
      <c r="A205" s="156">
        <v>18</v>
      </c>
      <c r="B205" s="156"/>
      <c r="C205" s="46" t="s">
        <v>437</v>
      </c>
      <c r="D205" s="187">
        <v>45589</v>
      </c>
      <c r="E205" s="197" t="s">
        <v>438</v>
      </c>
      <c r="F205" s="198" t="s">
        <v>117</v>
      </c>
      <c r="G205" s="199" t="s">
        <v>118</v>
      </c>
      <c r="H205" s="235"/>
      <c r="I205" s="235"/>
      <c r="J205" s="399"/>
      <c r="K205" s="188">
        <v>48352000</v>
      </c>
      <c r="L205" s="212" t="s">
        <v>119</v>
      </c>
      <c r="M205" s="236"/>
      <c r="N205" s="102"/>
      <c r="O205" s="47"/>
      <c r="P205" s="49"/>
      <c r="Q205" s="49"/>
      <c r="R205" s="24"/>
      <c r="S205" s="24"/>
      <c r="T205" s="24"/>
      <c r="U205" s="25">
        <f t="shared" si="63"/>
        <v>0</v>
      </c>
      <c r="V205" s="24"/>
      <c r="W205" s="24"/>
      <c r="X205" s="24"/>
      <c r="Y205" s="25">
        <f t="shared" si="64"/>
        <v>0</v>
      </c>
      <c r="Z205" s="24"/>
      <c r="AA205" s="24"/>
      <c r="AB205" s="24"/>
      <c r="AC205" s="25">
        <f t="shared" si="65"/>
        <v>0</v>
      </c>
      <c r="AD205" s="24"/>
      <c r="AE205" s="24"/>
      <c r="AF205" s="188">
        <v>48352000</v>
      </c>
      <c r="AG205" s="25">
        <f t="shared" si="66"/>
        <v>48352000</v>
      </c>
      <c r="AH205" s="25">
        <f t="shared" si="67"/>
        <v>48352000</v>
      </c>
      <c r="AI205" s="26">
        <f t="shared" si="68"/>
        <v>2.6407326678707401E-2</v>
      </c>
      <c r="AJ205" s="27">
        <f t="shared" si="69"/>
        <v>2.9078239299139379E-3</v>
      </c>
    </row>
    <row r="206" spans="1:36" ht="24.75" customHeight="1" outlineLevel="1" x14ac:dyDescent="0.25">
      <c r="A206" s="156">
        <v>19</v>
      </c>
      <c r="B206" s="156"/>
      <c r="C206" s="46" t="s">
        <v>439</v>
      </c>
      <c r="D206" s="187">
        <v>45614</v>
      </c>
      <c r="E206" s="197" t="s">
        <v>440</v>
      </c>
      <c r="F206" s="198" t="s">
        <v>117</v>
      </c>
      <c r="G206" s="199" t="s">
        <v>118</v>
      </c>
      <c r="H206" s="235"/>
      <c r="I206" s="235"/>
      <c r="J206" s="399"/>
      <c r="K206" s="188">
        <v>77495607</v>
      </c>
      <c r="L206" s="212" t="s">
        <v>119</v>
      </c>
      <c r="M206" s="236"/>
      <c r="N206" s="102"/>
      <c r="O206" s="47"/>
      <c r="P206" s="49"/>
      <c r="Q206" s="49"/>
      <c r="R206" s="24"/>
      <c r="S206" s="24"/>
      <c r="T206" s="24"/>
      <c r="U206" s="25">
        <f t="shared" si="63"/>
        <v>0</v>
      </c>
      <c r="V206" s="24"/>
      <c r="W206" s="24"/>
      <c r="X206" s="24"/>
      <c r="Y206" s="25">
        <f t="shared" si="64"/>
        <v>0</v>
      </c>
      <c r="Z206" s="24"/>
      <c r="AA206" s="24"/>
      <c r="AB206" s="24"/>
      <c r="AC206" s="25">
        <f t="shared" si="65"/>
        <v>0</v>
      </c>
      <c r="AD206" s="24"/>
      <c r="AE206" s="24"/>
      <c r="AF206" s="188">
        <v>77495607</v>
      </c>
      <c r="AG206" s="25">
        <f t="shared" si="66"/>
        <v>77495607</v>
      </c>
      <c r="AH206" s="25">
        <f t="shared" si="67"/>
        <v>77495607</v>
      </c>
      <c r="AI206" s="26">
        <f t="shared" si="68"/>
        <v>4.2324036445518777E-2</v>
      </c>
      <c r="AJ206" s="27">
        <f t="shared" si="69"/>
        <v>4.6604810658877832E-3</v>
      </c>
    </row>
    <row r="207" spans="1:36" ht="24.75" customHeight="1" outlineLevel="1" x14ac:dyDescent="0.25">
      <c r="A207" s="156">
        <v>20</v>
      </c>
      <c r="B207" s="156"/>
      <c r="C207" s="46" t="s">
        <v>441</v>
      </c>
      <c r="D207" s="187">
        <v>45594</v>
      </c>
      <c r="E207" s="197" t="s">
        <v>442</v>
      </c>
      <c r="F207" s="198" t="s">
        <v>117</v>
      </c>
      <c r="G207" s="199" t="s">
        <v>118</v>
      </c>
      <c r="H207" s="235"/>
      <c r="I207" s="235"/>
      <c r="J207" s="399"/>
      <c r="K207" s="188">
        <v>79661607</v>
      </c>
      <c r="L207" s="212" t="s">
        <v>119</v>
      </c>
      <c r="M207" s="236"/>
      <c r="N207" s="102"/>
      <c r="O207" s="47"/>
      <c r="P207" s="49"/>
      <c r="Q207" s="49"/>
      <c r="R207" s="24"/>
      <c r="S207" s="24"/>
      <c r="T207" s="24"/>
      <c r="U207" s="25">
        <f t="shared" si="63"/>
        <v>0</v>
      </c>
      <c r="V207" s="24"/>
      <c r="W207" s="24"/>
      <c r="X207" s="24"/>
      <c r="Y207" s="25">
        <f t="shared" si="64"/>
        <v>0</v>
      </c>
      <c r="Z207" s="24"/>
      <c r="AA207" s="24"/>
      <c r="AB207" s="24"/>
      <c r="AC207" s="25">
        <f t="shared" si="65"/>
        <v>0</v>
      </c>
      <c r="AD207" s="24"/>
      <c r="AE207" s="24"/>
      <c r="AF207" s="188">
        <v>79661607</v>
      </c>
      <c r="AG207" s="25">
        <f t="shared" si="66"/>
        <v>79661607</v>
      </c>
      <c r="AH207" s="25">
        <f t="shared" si="67"/>
        <v>79661607</v>
      </c>
      <c r="AI207" s="26">
        <f t="shared" si="68"/>
        <v>4.3506992054099192E-2</v>
      </c>
      <c r="AJ207" s="27">
        <f t="shared" si="69"/>
        <v>4.7907413784331497E-3</v>
      </c>
    </row>
    <row r="208" spans="1:36" ht="24.75" customHeight="1" outlineLevel="1" x14ac:dyDescent="0.25">
      <c r="A208" s="156">
        <v>21</v>
      </c>
      <c r="B208" s="156"/>
      <c r="C208" s="46" t="s">
        <v>437</v>
      </c>
      <c r="D208" s="187">
        <v>45589</v>
      </c>
      <c r="E208" s="197" t="s">
        <v>443</v>
      </c>
      <c r="F208" s="198" t="s">
        <v>117</v>
      </c>
      <c r="G208" s="199" t="s">
        <v>118</v>
      </c>
      <c r="H208" s="235"/>
      <c r="I208" s="235"/>
      <c r="J208" s="399"/>
      <c r="K208" s="188">
        <v>83668607</v>
      </c>
      <c r="L208" s="212" t="s">
        <v>119</v>
      </c>
      <c r="M208" s="236"/>
      <c r="N208" s="102"/>
      <c r="O208" s="47"/>
      <c r="P208" s="49"/>
      <c r="Q208" s="49"/>
      <c r="R208" s="24"/>
      <c r="S208" s="24"/>
      <c r="T208" s="24"/>
      <c r="U208" s="25">
        <f t="shared" si="63"/>
        <v>0</v>
      </c>
      <c r="V208" s="24"/>
      <c r="W208" s="24"/>
      <c r="X208" s="24"/>
      <c r="Y208" s="25">
        <f t="shared" si="64"/>
        <v>0</v>
      </c>
      <c r="Z208" s="24"/>
      <c r="AA208" s="24"/>
      <c r="AB208" s="24"/>
      <c r="AC208" s="25">
        <f t="shared" si="65"/>
        <v>0</v>
      </c>
      <c r="AD208" s="24"/>
      <c r="AE208" s="24"/>
      <c r="AF208" s="188">
        <v>83668607</v>
      </c>
      <c r="AG208" s="25">
        <f t="shared" si="66"/>
        <v>83668607</v>
      </c>
      <c r="AH208" s="25">
        <f t="shared" si="67"/>
        <v>83668607</v>
      </c>
      <c r="AI208" s="26">
        <f t="shared" si="68"/>
        <v>4.5695405315217257E-2</v>
      </c>
      <c r="AJ208" s="27">
        <f t="shared" si="69"/>
        <v>5.0317169427772342E-3</v>
      </c>
    </row>
    <row r="209" spans="1:36" ht="24.75" customHeight="1" outlineLevel="1" x14ac:dyDescent="0.25">
      <c r="A209" s="156">
        <v>22</v>
      </c>
      <c r="B209" s="156"/>
      <c r="C209" s="46" t="s">
        <v>444</v>
      </c>
      <c r="D209" s="187">
        <v>45586</v>
      </c>
      <c r="E209" s="197" t="s">
        <v>445</v>
      </c>
      <c r="F209" s="198" t="s">
        <v>117</v>
      </c>
      <c r="G209" s="199" t="s">
        <v>118</v>
      </c>
      <c r="H209" s="235"/>
      <c r="I209" s="235"/>
      <c r="J209" s="399"/>
      <c r="K209" s="188">
        <v>47187607</v>
      </c>
      <c r="L209" s="212" t="s">
        <v>119</v>
      </c>
      <c r="M209" s="236"/>
      <c r="N209" s="102"/>
      <c r="O209" s="47"/>
      <c r="P209" s="49"/>
      <c r="Q209" s="49"/>
      <c r="R209" s="24"/>
      <c r="S209" s="24"/>
      <c r="T209" s="24"/>
      <c r="U209" s="25">
        <f t="shared" si="63"/>
        <v>0</v>
      </c>
      <c r="V209" s="24"/>
      <c r="W209" s="24"/>
      <c r="X209" s="24"/>
      <c r="Y209" s="25">
        <f t="shared" si="64"/>
        <v>0</v>
      </c>
      <c r="Z209" s="24"/>
      <c r="AA209" s="24"/>
      <c r="AB209" s="24"/>
      <c r="AC209" s="25">
        <f t="shared" si="65"/>
        <v>0</v>
      </c>
      <c r="AD209" s="24"/>
      <c r="AE209" s="24"/>
      <c r="AF209" s="188">
        <v>47187607</v>
      </c>
      <c r="AG209" s="25">
        <f t="shared" si="66"/>
        <v>47187607</v>
      </c>
      <c r="AH209" s="25">
        <f t="shared" si="67"/>
        <v>47187607</v>
      </c>
      <c r="AI209" s="26">
        <f t="shared" si="68"/>
        <v>2.5771396286305842E-2</v>
      </c>
      <c r="AJ209" s="27">
        <f t="shared" si="69"/>
        <v>2.8377989086278634E-3</v>
      </c>
    </row>
    <row r="210" spans="1:36" ht="24.75" customHeight="1" outlineLevel="1" x14ac:dyDescent="0.25">
      <c r="A210" s="156">
        <v>23</v>
      </c>
      <c r="B210" s="156"/>
      <c r="C210" s="46" t="s">
        <v>130</v>
      </c>
      <c r="D210" s="187">
        <v>45589</v>
      </c>
      <c r="E210" s="197" t="s">
        <v>446</v>
      </c>
      <c r="F210" s="198" t="s">
        <v>117</v>
      </c>
      <c r="G210" s="199" t="s">
        <v>118</v>
      </c>
      <c r="H210" s="235"/>
      <c r="I210" s="235"/>
      <c r="J210" s="399"/>
      <c r="K210" s="219">
        <v>60514000</v>
      </c>
      <c r="L210" s="212" t="s">
        <v>119</v>
      </c>
      <c r="M210" s="236"/>
      <c r="N210" s="102"/>
      <c r="O210" s="47"/>
      <c r="P210" s="49"/>
      <c r="Q210" s="49"/>
      <c r="R210" s="24"/>
      <c r="S210" s="24"/>
      <c r="T210" s="24"/>
      <c r="U210" s="25">
        <f t="shared" si="63"/>
        <v>0</v>
      </c>
      <c r="V210" s="24"/>
      <c r="W210" s="24"/>
      <c r="X210" s="24"/>
      <c r="Y210" s="25">
        <f t="shared" si="64"/>
        <v>0</v>
      </c>
      <c r="Z210" s="24"/>
      <c r="AA210" s="24"/>
      <c r="AB210" s="24"/>
      <c r="AC210" s="25">
        <f t="shared" si="65"/>
        <v>0</v>
      </c>
      <c r="AD210" s="24"/>
      <c r="AE210" s="219">
        <v>60514000</v>
      </c>
      <c r="AF210" s="24"/>
      <c r="AG210" s="25">
        <f t="shared" si="66"/>
        <v>60514000</v>
      </c>
      <c r="AH210" s="25">
        <f t="shared" si="67"/>
        <v>60514000</v>
      </c>
      <c r="AI210" s="26">
        <f t="shared" si="68"/>
        <v>3.3049573267606297E-2</v>
      </c>
      <c r="AJ210" s="27">
        <f t="shared" si="69"/>
        <v>3.6392301723778137E-3</v>
      </c>
    </row>
    <row r="211" spans="1:36" ht="24.75" customHeight="1" outlineLevel="1" x14ac:dyDescent="0.25">
      <c r="A211" s="156">
        <v>24</v>
      </c>
      <c r="B211" s="156"/>
      <c r="C211" s="46" t="s">
        <v>447</v>
      </c>
      <c r="D211" s="187">
        <v>45581</v>
      </c>
      <c r="E211" s="197" t="s">
        <v>448</v>
      </c>
      <c r="F211" s="198" t="s">
        <v>117</v>
      </c>
      <c r="G211" s="199" t="s">
        <v>118</v>
      </c>
      <c r="H211" s="235"/>
      <c r="I211" s="235"/>
      <c r="J211" s="399"/>
      <c r="K211" s="219">
        <v>57405607</v>
      </c>
      <c r="L211" s="212" t="s">
        <v>119</v>
      </c>
      <c r="M211" s="236"/>
      <c r="N211" s="102"/>
      <c r="O211" s="47"/>
      <c r="P211" s="49"/>
      <c r="Q211" s="49"/>
      <c r="R211" s="24"/>
      <c r="S211" s="24"/>
      <c r="T211" s="24"/>
      <c r="U211" s="25">
        <f t="shared" si="63"/>
        <v>0</v>
      </c>
      <c r="V211" s="24"/>
      <c r="W211" s="24"/>
      <c r="X211" s="24"/>
      <c r="Y211" s="25">
        <f t="shared" si="64"/>
        <v>0</v>
      </c>
      <c r="Z211" s="24"/>
      <c r="AA211" s="24"/>
      <c r="AB211" s="24"/>
      <c r="AC211" s="25">
        <f t="shared" si="65"/>
        <v>0</v>
      </c>
      <c r="AD211" s="24"/>
      <c r="AE211" s="219">
        <v>57405607</v>
      </c>
      <c r="AF211" s="24"/>
      <c r="AG211" s="25">
        <f t="shared" si="66"/>
        <v>57405607</v>
      </c>
      <c r="AH211" s="25">
        <f t="shared" si="67"/>
        <v>57405607</v>
      </c>
      <c r="AI211" s="26">
        <f t="shared" si="68"/>
        <v>3.1351932024290458E-2</v>
      </c>
      <c r="AJ211" s="27">
        <f t="shared" si="69"/>
        <v>3.4522956185025454E-3</v>
      </c>
    </row>
    <row r="212" spans="1:36" ht="24.75" customHeight="1" outlineLevel="1" x14ac:dyDescent="0.25">
      <c r="A212" s="156">
        <v>25</v>
      </c>
      <c r="B212" s="156"/>
      <c r="C212" s="46" t="s">
        <v>449</v>
      </c>
      <c r="D212" s="187">
        <v>45604</v>
      </c>
      <c r="E212" s="197" t="s">
        <v>450</v>
      </c>
      <c r="F212" s="198" t="s">
        <v>117</v>
      </c>
      <c r="G212" s="199" t="s">
        <v>118</v>
      </c>
      <c r="H212" s="235"/>
      <c r="I212" s="235"/>
      <c r="J212" s="399"/>
      <c r="K212" s="219">
        <v>53599607</v>
      </c>
      <c r="L212" s="212" t="s">
        <v>119</v>
      </c>
      <c r="M212" s="236"/>
      <c r="N212" s="102"/>
      <c r="O212" s="47"/>
      <c r="P212" s="49"/>
      <c r="Q212" s="49"/>
      <c r="R212" s="24"/>
      <c r="S212" s="24"/>
      <c r="T212" s="24"/>
      <c r="U212" s="25">
        <f t="shared" si="63"/>
        <v>0</v>
      </c>
      <c r="V212" s="24"/>
      <c r="W212" s="24"/>
      <c r="X212" s="24"/>
      <c r="Y212" s="25">
        <f t="shared" si="64"/>
        <v>0</v>
      </c>
      <c r="Z212" s="24"/>
      <c r="AA212" s="24"/>
      <c r="AB212" s="24"/>
      <c r="AC212" s="25">
        <f t="shared" si="65"/>
        <v>0</v>
      </c>
      <c r="AD212" s="24"/>
      <c r="AE212" s="219">
        <v>53599607</v>
      </c>
      <c r="AF212" s="24"/>
      <c r="AG212" s="25">
        <f t="shared" si="66"/>
        <v>53599607</v>
      </c>
      <c r="AH212" s="25">
        <f t="shared" si="67"/>
        <v>53599607</v>
      </c>
      <c r="AI212" s="26">
        <f t="shared" si="68"/>
        <v>2.9273294422140383E-2</v>
      </c>
      <c r="AJ212" s="27">
        <f t="shared" si="69"/>
        <v>3.2234079224971587E-3</v>
      </c>
    </row>
    <row r="213" spans="1:36" ht="24.75" customHeight="1" outlineLevel="1" x14ac:dyDescent="0.25">
      <c r="A213" s="156">
        <v>26</v>
      </c>
      <c r="B213" s="156"/>
      <c r="C213" s="46" t="s">
        <v>451</v>
      </c>
      <c r="D213" s="187">
        <v>45583</v>
      </c>
      <c r="E213" s="197" t="s">
        <v>452</v>
      </c>
      <c r="F213" s="198" t="s">
        <v>117</v>
      </c>
      <c r="G213" s="199" t="s">
        <v>118</v>
      </c>
      <c r="H213" s="235"/>
      <c r="I213" s="235"/>
      <c r="J213" s="399"/>
      <c r="K213" s="219">
        <v>80001607</v>
      </c>
      <c r="L213" s="212" t="s">
        <v>119</v>
      </c>
      <c r="M213" s="236"/>
      <c r="N213" s="102"/>
      <c r="O213" s="47"/>
      <c r="P213" s="49"/>
      <c r="Q213" s="49"/>
      <c r="R213" s="24"/>
      <c r="S213" s="24"/>
      <c r="T213" s="24"/>
      <c r="U213" s="25">
        <f t="shared" si="63"/>
        <v>0</v>
      </c>
      <c r="V213" s="24"/>
      <c r="W213" s="24"/>
      <c r="X213" s="24"/>
      <c r="Y213" s="25">
        <f t="shared" si="64"/>
        <v>0</v>
      </c>
      <c r="Z213" s="24"/>
      <c r="AA213" s="24"/>
      <c r="AB213" s="24"/>
      <c r="AC213" s="25">
        <f t="shared" si="65"/>
        <v>0</v>
      </c>
      <c r="AD213" s="24"/>
      <c r="AE213" s="219">
        <v>80001607</v>
      </c>
      <c r="AF213" s="24"/>
      <c r="AG213" s="25">
        <f t="shared" si="66"/>
        <v>80001607</v>
      </c>
      <c r="AH213" s="25">
        <f t="shared" si="67"/>
        <v>80001607</v>
      </c>
      <c r="AI213" s="26">
        <f t="shared" si="68"/>
        <v>4.3692682223497779E-2</v>
      </c>
      <c r="AJ213" s="27">
        <f t="shared" si="69"/>
        <v>4.8111885189065689E-3</v>
      </c>
    </row>
    <row r="214" spans="1:36" ht="24.75" customHeight="1" outlineLevel="1" x14ac:dyDescent="0.25">
      <c r="A214" s="156">
        <v>27</v>
      </c>
      <c r="B214" s="156"/>
      <c r="C214" s="46" t="s">
        <v>453</v>
      </c>
      <c r="D214" s="187">
        <v>45589</v>
      </c>
      <c r="E214" s="197" t="s">
        <v>454</v>
      </c>
      <c r="F214" s="198" t="s">
        <v>117</v>
      </c>
      <c r="G214" s="199" t="s">
        <v>118</v>
      </c>
      <c r="H214" s="235"/>
      <c r="I214" s="235"/>
      <c r="J214" s="399"/>
      <c r="K214" s="219">
        <v>64658000</v>
      </c>
      <c r="L214" s="212" t="s">
        <v>119</v>
      </c>
      <c r="M214" s="236"/>
      <c r="N214" s="102"/>
      <c r="O214" s="47"/>
      <c r="P214" s="49"/>
      <c r="Q214" s="49"/>
      <c r="R214" s="24"/>
      <c r="S214" s="24"/>
      <c r="T214" s="24"/>
      <c r="U214" s="25">
        <f t="shared" si="63"/>
        <v>0</v>
      </c>
      <c r="V214" s="24"/>
      <c r="W214" s="24"/>
      <c r="X214" s="24"/>
      <c r="Y214" s="25">
        <f t="shared" si="64"/>
        <v>0</v>
      </c>
      <c r="Z214" s="24"/>
      <c r="AA214" s="24"/>
      <c r="AB214" s="24"/>
      <c r="AC214" s="25">
        <f t="shared" si="65"/>
        <v>0</v>
      </c>
      <c r="AD214" s="24"/>
      <c r="AE214" s="219">
        <v>64658000</v>
      </c>
      <c r="AF214" s="24"/>
      <c r="AG214" s="25">
        <f t="shared" si="66"/>
        <v>64658000</v>
      </c>
      <c r="AH214" s="25">
        <f t="shared" si="67"/>
        <v>64658000</v>
      </c>
      <c r="AI214" s="26">
        <f t="shared" si="68"/>
        <v>3.5312808744040851E-2</v>
      </c>
      <c r="AJ214" s="27">
        <f t="shared" si="69"/>
        <v>3.8884447315597165E-3</v>
      </c>
    </row>
    <row r="215" spans="1:36" ht="24.75" customHeight="1" outlineLevel="1" x14ac:dyDescent="0.25">
      <c r="A215" s="156">
        <v>28</v>
      </c>
      <c r="B215" s="156"/>
      <c r="C215" s="46" t="s">
        <v>455</v>
      </c>
      <c r="D215" s="187">
        <v>45586</v>
      </c>
      <c r="E215" s="197" t="s">
        <v>456</v>
      </c>
      <c r="F215" s="198" t="s">
        <v>117</v>
      </c>
      <c r="G215" s="199" t="s">
        <v>118</v>
      </c>
      <c r="H215" s="235"/>
      <c r="I215" s="235"/>
      <c r="J215" s="399"/>
      <c r="K215" s="219">
        <v>44828000</v>
      </c>
      <c r="L215" s="212" t="s">
        <v>119</v>
      </c>
      <c r="M215" s="236"/>
      <c r="N215" s="102"/>
      <c r="O215" s="47"/>
      <c r="P215" s="49"/>
      <c r="Q215" s="49"/>
      <c r="R215" s="24"/>
      <c r="S215" s="24"/>
      <c r="T215" s="24"/>
      <c r="U215" s="25">
        <f t="shared" si="63"/>
        <v>0</v>
      </c>
      <c r="V215" s="24"/>
      <c r="W215" s="24"/>
      <c r="X215" s="24"/>
      <c r="Y215" s="25">
        <f t="shared" si="64"/>
        <v>0</v>
      </c>
      <c r="Z215" s="24"/>
      <c r="AA215" s="24"/>
      <c r="AB215" s="24"/>
      <c r="AC215" s="25">
        <f t="shared" si="65"/>
        <v>0</v>
      </c>
      <c r="AD215" s="24"/>
      <c r="AE215" s="219">
        <v>44828000</v>
      </c>
      <c r="AF215" s="24"/>
      <c r="AG215" s="25">
        <f t="shared" si="66"/>
        <v>44828000</v>
      </c>
      <c r="AH215" s="25">
        <f t="shared" si="67"/>
        <v>44828000</v>
      </c>
      <c r="AI215" s="26">
        <f t="shared" si="68"/>
        <v>2.4482702687646744E-2</v>
      </c>
      <c r="AJ215" s="27">
        <f t="shared" si="69"/>
        <v>2.6958953327717986E-3</v>
      </c>
    </row>
    <row r="216" spans="1:36" ht="24.75" customHeight="1" outlineLevel="1" x14ac:dyDescent="0.25">
      <c r="A216" s="156">
        <v>29</v>
      </c>
      <c r="B216" s="156"/>
      <c r="C216" s="46" t="s">
        <v>457</v>
      </c>
      <c r="D216" s="187">
        <v>45589</v>
      </c>
      <c r="E216" s="197" t="s">
        <v>458</v>
      </c>
      <c r="F216" s="198" t="s">
        <v>117</v>
      </c>
      <c r="G216" s="199" t="s">
        <v>118</v>
      </c>
      <c r="H216" s="235"/>
      <c r="I216" s="235"/>
      <c r="J216" s="399"/>
      <c r="K216" s="219">
        <v>56294607</v>
      </c>
      <c r="L216" s="212" t="s">
        <v>119</v>
      </c>
      <c r="M216" s="236"/>
      <c r="N216" s="102"/>
      <c r="O216" s="47"/>
      <c r="P216" s="49"/>
      <c r="Q216" s="49"/>
      <c r="R216" s="24"/>
      <c r="S216" s="24"/>
      <c r="T216" s="24"/>
      <c r="U216" s="25">
        <f t="shared" si="63"/>
        <v>0</v>
      </c>
      <c r="V216" s="24"/>
      <c r="W216" s="24"/>
      <c r="X216" s="24"/>
      <c r="Y216" s="25">
        <f t="shared" si="64"/>
        <v>0</v>
      </c>
      <c r="Z216" s="24"/>
      <c r="AA216" s="24"/>
      <c r="AB216" s="24"/>
      <c r="AC216" s="25">
        <f t="shared" si="65"/>
        <v>0</v>
      </c>
      <c r="AD216" s="24"/>
      <c r="AE216" s="219">
        <v>56294607</v>
      </c>
      <c r="AF216" s="24"/>
      <c r="AG216" s="25">
        <f t="shared" si="66"/>
        <v>56294607</v>
      </c>
      <c r="AH216" s="25">
        <f t="shared" si="67"/>
        <v>56294607</v>
      </c>
      <c r="AI216" s="26">
        <f t="shared" si="68"/>
        <v>3.0745162088402722E-2</v>
      </c>
      <c r="AJ216" s="27">
        <f t="shared" si="69"/>
        <v>3.3854815800732274E-3</v>
      </c>
    </row>
    <row r="217" spans="1:36" ht="24.75" customHeight="1" outlineLevel="1" x14ac:dyDescent="0.25">
      <c r="A217" s="156">
        <v>30</v>
      </c>
      <c r="B217" s="156"/>
      <c r="C217" s="46" t="s">
        <v>128</v>
      </c>
      <c r="D217" s="187">
        <v>45589</v>
      </c>
      <c r="E217" s="197" t="s">
        <v>459</v>
      </c>
      <c r="F217" s="198" t="s">
        <v>117</v>
      </c>
      <c r="G217" s="199" t="s">
        <v>118</v>
      </c>
      <c r="H217" s="235"/>
      <c r="I217" s="235"/>
      <c r="J217" s="399"/>
      <c r="K217" s="219">
        <v>27297000</v>
      </c>
      <c r="L217" s="212" t="s">
        <v>119</v>
      </c>
      <c r="M217" s="236"/>
      <c r="N217" s="102"/>
      <c r="O217" s="47"/>
      <c r="P217" s="49"/>
      <c r="Q217" s="49"/>
      <c r="R217" s="24"/>
      <c r="S217" s="24"/>
      <c r="T217" s="24"/>
      <c r="U217" s="25">
        <f t="shared" si="63"/>
        <v>0</v>
      </c>
      <c r="V217" s="24"/>
      <c r="W217" s="24"/>
      <c r="X217" s="24"/>
      <c r="Y217" s="25">
        <f t="shared" si="64"/>
        <v>0</v>
      </c>
      <c r="Z217" s="24"/>
      <c r="AA217" s="24"/>
      <c r="AB217" s="24"/>
      <c r="AC217" s="25">
        <f t="shared" si="65"/>
        <v>0</v>
      </c>
      <c r="AD217" s="24"/>
      <c r="AE217" s="219">
        <v>27297000</v>
      </c>
      <c r="AF217" s="24"/>
      <c r="AG217" s="25">
        <f t="shared" si="66"/>
        <v>27297000</v>
      </c>
      <c r="AH217" s="25">
        <f t="shared" si="67"/>
        <v>27297000</v>
      </c>
      <c r="AI217" s="26">
        <f t="shared" si="68"/>
        <v>1.4908189864921324E-2</v>
      </c>
      <c r="AJ217" s="27">
        <f t="shared" si="69"/>
        <v>1.641604686773262E-3</v>
      </c>
    </row>
    <row r="218" spans="1:36" ht="24.75" customHeight="1" outlineLevel="1" x14ac:dyDescent="0.25">
      <c r="A218" s="156">
        <v>31</v>
      </c>
      <c r="B218" s="156"/>
      <c r="C218" s="46" t="s">
        <v>460</v>
      </c>
      <c r="D218" s="187">
        <v>45581</v>
      </c>
      <c r="E218" s="197" t="s">
        <v>461</v>
      </c>
      <c r="F218" s="198" t="s">
        <v>117</v>
      </c>
      <c r="G218" s="199" t="s">
        <v>118</v>
      </c>
      <c r="H218" s="235"/>
      <c r="I218" s="235"/>
      <c r="J218" s="399"/>
      <c r="K218" s="219">
        <v>80519607</v>
      </c>
      <c r="L218" s="212" t="s">
        <v>119</v>
      </c>
      <c r="M218" s="236"/>
      <c r="N218" s="102"/>
      <c r="O218" s="47"/>
      <c r="P218" s="49"/>
      <c r="Q218" s="49"/>
      <c r="R218" s="24"/>
      <c r="S218" s="24"/>
      <c r="T218" s="24"/>
      <c r="U218" s="25">
        <f t="shared" si="63"/>
        <v>0</v>
      </c>
      <c r="V218" s="24"/>
      <c r="W218" s="24"/>
      <c r="X218" s="24"/>
      <c r="Y218" s="25">
        <f t="shared" si="64"/>
        <v>0</v>
      </c>
      <c r="Z218" s="24"/>
      <c r="AA218" s="24"/>
      <c r="AB218" s="24"/>
      <c r="AC218" s="25">
        <f t="shared" si="65"/>
        <v>0</v>
      </c>
      <c r="AD218" s="24"/>
      <c r="AE218" s="219">
        <v>80519607</v>
      </c>
      <c r="AF218" s="24"/>
      <c r="AG218" s="25">
        <f t="shared" si="66"/>
        <v>80519607</v>
      </c>
      <c r="AH218" s="25">
        <f t="shared" si="67"/>
        <v>80519607</v>
      </c>
      <c r="AI218" s="26">
        <f t="shared" si="68"/>
        <v>4.3975586658052096E-2</v>
      </c>
      <c r="AJ218" s="27">
        <f t="shared" si="69"/>
        <v>4.8423403388043063E-3</v>
      </c>
    </row>
    <row r="219" spans="1:36" s="37" customFormat="1" ht="12.75" customHeight="1" x14ac:dyDescent="0.25">
      <c r="A219" s="404" t="s">
        <v>63</v>
      </c>
      <c r="B219" s="377"/>
      <c r="C219" s="377"/>
      <c r="D219" s="377"/>
      <c r="E219" s="377"/>
      <c r="F219" s="377"/>
      <c r="G219" s="377"/>
      <c r="H219" s="377"/>
      <c r="I219" s="405"/>
      <c r="J219" s="33">
        <f>+J187</f>
        <v>1831007000</v>
      </c>
      <c r="K219" s="162">
        <f>SUM(K188:K218)</f>
        <v>1831007000</v>
      </c>
      <c r="L219" s="146"/>
      <c r="M219" s="33">
        <f>SUM(M188:M218)</f>
        <v>0</v>
      </c>
      <c r="N219" s="33">
        <f>SUM(N188:N218)</f>
        <v>0</v>
      </c>
      <c r="O219" s="33">
        <f>SUM(O188:O218)</f>
        <v>0</v>
      </c>
      <c r="P219" s="34"/>
      <c r="Q219" s="35"/>
      <c r="R219" s="33">
        <f t="shared" ref="R219:AH219" si="70">SUM(R188:R218)</f>
        <v>0</v>
      </c>
      <c r="S219" s="33">
        <f t="shared" si="70"/>
        <v>0</v>
      </c>
      <c r="T219" s="33">
        <f t="shared" si="70"/>
        <v>0</v>
      </c>
      <c r="U219" s="33">
        <f t="shared" si="70"/>
        <v>0</v>
      </c>
      <c r="V219" s="33">
        <f t="shared" si="70"/>
        <v>0</v>
      </c>
      <c r="W219" s="33">
        <f t="shared" si="70"/>
        <v>0</v>
      </c>
      <c r="X219" s="33">
        <f t="shared" si="70"/>
        <v>0</v>
      </c>
      <c r="Y219" s="33">
        <f t="shared" si="70"/>
        <v>0</v>
      </c>
      <c r="Z219" s="33">
        <f t="shared" si="70"/>
        <v>0</v>
      </c>
      <c r="AA219" s="33">
        <f t="shared" si="70"/>
        <v>0</v>
      </c>
      <c r="AB219" s="33">
        <f t="shared" si="70"/>
        <v>0</v>
      </c>
      <c r="AC219" s="33">
        <f t="shared" si="70"/>
        <v>0</v>
      </c>
      <c r="AD219" s="33">
        <f t="shared" si="70"/>
        <v>0</v>
      </c>
      <c r="AE219" s="33">
        <f t="shared" si="70"/>
        <v>525118035</v>
      </c>
      <c r="AF219" s="33">
        <f t="shared" si="70"/>
        <v>1305888965</v>
      </c>
      <c r="AG219" s="33">
        <f t="shared" si="70"/>
        <v>1831007000</v>
      </c>
      <c r="AH219" s="33">
        <f t="shared" si="70"/>
        <v>1831007000</v>
      </c>
      <c r="AI219" s="36">
        <f>IF(ISERROR(AH219/J219),0,AH219/J219)</f>
        <v>1</v>
      </c>
      <c r="AJ219" s="36">
        <f>IF(ISERROR(AH219/$AH$354),0,AH219/$AH$354)</f>
        <v>0.11011428628474375</v>
      </c>
    </row>
    <row r="220" spans="1:36" ht="12.75" customHeight="1" x14ac:dyDescent="0.25">
      <c r="A220" s="401" t="s">
        <v>64</v>
      </c>
      <c r="B220" s="402"/>
      <c r="C220" s="402"/>
      <c r="D220" s="402"/>
      <c r="E220" s="403"/>
      <c r="F220" s="173"/>
      <c r="G220" s="170"/>
      <c r="H220" s="168"/>
      <c r="I220" s="168"/>
      <c r="J220" s="396">
        <v>1219575000</v>
      </c>
      <c r="K220" s="13"/>
      <c r="L220" s="14"/>
      <c r="M220" s="15"/>
      <c r="N220" s="15"/>
      <c r="O220" s="15"/>
      <c r="P220" s="10"/>
      <c r="Q220" s="16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7"/>
      <c r="AJ220" s="17"/>
    </row>
    <row r="221" spans="1:36" ht="24.75" customHeight="1" outlineLevel="1" x14ac:dyDescent="0.25">
      <c r="A221" s="156">
        <v>1</v>
      </c>
      <c r="B221" s="156"/>
      <c r="C221" s="46" t="s">
        <v>462</v>
      </c>
      <c r="D221" s="187">
        <v>45628</v>
      </c>
      <c r="E221" s="197" t="s">
        <v>463</v>
      </c>
      <c r="F221" s="198" t="s">
        <v>117</v>
      </c>
      <c r="G221" s="199" t="s">
        <v>118</v>
      </c>
      <c r="H221" s="235"/>
      <c r="I221" s="235"/>
      <c r="J221" s="397"/>
      <c r="K221" s="219">
        <v>44240000</v>
      </c>
      <c r="L221" s="212" t="s">
        <v>119</v>
      </c>
      <c r="M221" s="236"/>
      <c r="N221" s="102"/>
      <c r="O221" s="47"/>
      <c r="P221" s="49"/>
      <c r="Q221" s="49"/>
      <c r="R221" s="24">
        <v>0</v>
      </c>
      <c r="S221" s="24">
        <v>0</v>
      </c>
      <c r="T221" s="24">
        <v>0</v>
      </c>
      <c r="U221" s="25">
        <f>SUM(R221:T221)</f>
        <v>0</v>
      </c>
      <c r="V221" s="24">
        <v>0</v>
      </c>
      <c r="W221" s="24">
        <v>0</v>
      </c>
      <c r="X221" s="24">
        <v>0</v>
      </c>
      <c r="Y221" s="25">
        <f>SUM(V221:X221)</f>
        <v>0</v>
      </c>
      <c r="Z221" s="24">
        <v>0</v>
      </c>
      <c r="AA221" s="24">
        <v>0</v>
      </c>
      <c r="AB221" s="24">
        <v>0</v>
      </c>
      <c r="AC221" s="25">
        <f>SUM(Z221:AB221)</f>
        <v>0</v>
      </c>
      <c r="AD221" s="24">
        <v>0</v>
      </c>
      <c r="AE221" s="219">
        <v>0</v>
      </c>
      <c r="AF221" s="219">
        <v>44240000</v>
      </c>
      <c r="AG221" s="25">
        <f>SUM(AD221:AF221)</f>
        <v>44240000</v>
      </c>
      <c r="AH221" s="25">
        <f>SUM(U221,Y221,AC221,AG221)</f>
        <v>44240000</v>
      </c>
      <c r="AI221" s="26">
        <f>IF(ISERROR(AH221/$J$220),0,AH221/$J$220)</f>
        <v>3.6274931841010188E-2</v>
      </c>
      <c r="AJ221" s="27">
        <f>IF(ISERROR(AH221/$AH$354),"-",AH221/$AH$354)</f>
        <v>2.6605338074824746E-3</v>
      </c>
    </row>
    <row r="222" spans="1:36" ht="24.75" customHeight="1" outlineLevel="1" x14ac:dyDescent="0.25">
      <c r="A222" s="156">
        <v>2</v>
      </c>
      <c r="B222" s="156"/>
      <c r="C222" s="46" t="s">
        <v>464</v>
      </c>
      <c r="D222" s="187">
        <v>45628</v>
      </c>
      <c r="E222" s="197" t="s">
        <v>465</v>
      </c>
      <c r="F222" s="198" t="s">
        <v>117</v>
      </c>
      <c r="G222" s="199" t="s">
        <v>118</v>
      </c>
      <c r="H222" s="235"/>
      <c r="I222" s="235"/>
      <c r="J222" s="397"/>
      <c r="K222" s="57">
        <v>57815000</v>
      </c>
      <c r="L222" s="212" t="s">
        <v>119</v>
      </c>
      <c r="M222" s="47"/>
      <c r="N222" s="102"/>
      <c r="O222" s="47"/>
      <c r="P222" s="49"/>
      <c r="Q222" s="49"/>
      <c r="R222" s="24"/>
      <c r="S222" s="24"/>
      <c r="T222" s="24"/>
      <c r="U222" s="25">
        <f t="shared" ref="U222:U248" si="71">SUM(R222:T222)</f>
        <v>0</v>
      </c>
      <c r="V222" s="24">
        <v>0</v>
      </c>
      <c r="W222" s="24">
        <v>0</v>
      </c>
      <c r="X222" s="24">
        <v>0</v>
      </c>
      <c r="Y222" s="25">
        <f t="shared" ref="Y222:Y248" si="72">SUM(V222:X222)</f>
        <v>0</v>
      </c>
      <c r="Z222" s="24">
        <v>0</v>
      </c>
      <c r="AA222" s="24">
        <v>0</v>
      </c>
      <c r="AB222" s="24">
        <v>0</v>
      </c>
      <c r="AC222" s="25">
        <f t="shared" ref="AC222:AC248" si="73">SUM(Z222:AB222)</f>
        <v>0</v>
      </c>
      <c r="AD222" s="24"/>
      <c r="AE222" s="24"/>
      <c r="AF222" s="57">
        <v>57815000</v>
      </c>
      <c r="AG222" s="25">
        <f t="shared" ref="AG222:AG248" si="74">SUM(AD222:AF222)</f>
        <v>57815000</v>
      </c>
      <c r="AH222" s="25">
        <f t="shared" ref="AH222:AH248" si="75">SUM(U222,Y222,AC222,AG222)</f>
        <v>57815000</v>
      </c>
      <c r="AI222" s="26">
        <f t="shared" ref="AI222:AI248" si="76">IF(ISERROR(AH222/$J$220),0,AH222/$J$220)</f>
        <v>4.740585859828219E-2</v>
      </c>
      <c r="AJ222" s="27">
        <f t="shared" ref="AJ222:AJ248" si="77">IF(ISERROR(AH222/$AH$354),"-",AH222/$AH$354)</f>
        <v>3.4769159602079402E-3</v>
      </c>
    </row>
    <row r="223" spans="1:36" ht="24.75" customHeight="1" outlineLevel="1" x14ac:dyDescent="0.25">
      <c r="A223" s="156">
        <v>3</v>
      </c>
      <c r="B223" s="156"/>
      <c r="C223" s="46" t="s">
        <v>466</v>
      </c>
      <c r="D223" s="187">
        <v>45629</v>
      </c>
      <c r="E223" s="197" t="s">
        <v>467</v>
      </c>
      <c r="F223" s="198" t="s">
        <v>117</v>
      </c>
      <c r="G223" s="199" t="s">
        <v>118</v>
      </c>
      <c r="H223" s="235"/>
      <c r="I223" s="235"/>
      <c r="J223" s="397"/>
      <c r="K223" s="57">
        <v>38710000</v>
      </c>
      <c r="L223" s="212" t="s">
        <v>119</v>
      </c>
      <c r="M223" s="47"/>
      <c r="N223" s="102"/>
      <c r="O223" s="47"/>
      <c r="P223" s="49"/>
      <c r="Q223" s="49"/>
      <c r="R223" s="24"/>
      <c r="S223" s="24"/>
      <c r="T223" s="24"/>
      <c r="U223" s="25">
        <f t="shared" si="71"/>
        <v>0</v>
      </c>
      <c r="V223" s="24">
        <v>0</v>
      </c>
      <c r="W223" s="24">
        <v>0</v>
      </c>
      <c r="X223" s="24">
        <v>0</v>
      </c>
      <c r="Y223" s="25">
        <f t="shared" si="72"/>
        <v>0</v>
      </c>
      <c r="Z223" s="24">
        <v>0</v>
      </c>
      <c r="AA223" s="24">
        <v>0</v>
      </c>
      <c r="AB223" s="24">
        <v>0</v>
      </c>
      <c r="AC223" s="25">
        <f t="shared" si="73"/>
        <v>0</v>
      </c>
      <c r="AD223" s="24"/>
      <c r="AE223" s="24"/>
      <c r="AF223" s="57">
        <v>38710000</v>
      </c>
      <c r="AG223" s="25">
        <f t="shared" si="74"/>
        <v>38710000</v>
      </c>
      <c r="AH223" s="25">
        <f t="shared" si="75"/>
        <v>38710000</v>
      </c>
      <c r="AI223" s="26">
        <f t="shared" si="76"/>
        <v>3.1740565360883911E-2</v>
      </c>
      <c r="AJ223" s="27">
        <f t="shared" si="77"/>
        <v>2.3279670815471655E-3</v>
      </c>
    </row>
    <row r="224" spans="1:36" ht="24.75" customHeight="1" outlineLevel="1" x14ac:dyDescent="0.25">
      <c r="A224" s="156">
        <v>4</v>
      </c>
      <c r="B224" s="156"/>
      <c r="C224" s="46" t="s">
        <v>468</v>
      </c>
      <c r="D224" s="187">
        <v>45624</v>
      </c>
      <c r="E224" s="197" t="s">
        <v>469</v>
      </c>
      <c r="F224" s="198" t="s">
        <v>117</v>
      </c>
      <c r="G224" s="199" t="s">
        <v>118</v>
      </c>
      <c r="H224" s="235"/>
      <c r="I224" s="235"/>
      <c r="J224" s="397"/>
      <c r="K224" s="57">
        <v>44240000</v>
      </c>
      <c r="L224" s="212" t="s">
        <v>119</v>
      </c>
      <c r="M224" s="47"/>
      <c r="N224" s="102"/>
      <c r="O224" s="47"/>
      <c r="P224" s="49"/>
      <c r="Q224" s="49"/>
      <c r="R224" s="24"/>
      <c r="S224" s="24"/>
      <c r="T224" s="24"/>
      <c r="U224" s="25">
        <f t="shared" si="71"/>
        <v>0</v>
      </c>
      <c r="V224" s="24">
        <v>0</v>
      </c>
      <c r="W224" s="24">
        <v>0</v>
      </c>
      <c r="X224" s="24">
        <v>0</v>
      </c>
      <c r="Y224" s="25">
        <f t="shared" si="72"/>
        <v>0</v>
      </c>
      <c r="Z224" s="24">
        <v>0</v>
      </c>
      <c r="AA224" s="24">
        <v>0</v>
      </c>
      <c r="AB224" s="24">
        <v>0</v>
      </c>
      <c r="AC224" s="25">
        <f t="shared" si="73"/>
        <v>0</v>
      </c>
      <c r="AD224" s="24"/>
      <c r="AE224" s="24"/>
      <c r="AF224" s="57">
        <v>44240000</v>
      </c>
      <c r="AG224" s="25">
        <f t="shared" si="74"/>
        <v>44240000</v>
      </c>
      <c r="AH224" s="25">
        <f t="shared" si="75"/>
        <v>44240000</v>
      </c>
      <c r="AI224" s="26">
        <f t="shared" si="76"/>
        <v>3.6274931841010188E-2</v>
      </c>
      <c r="AJ224" s="27">
        <f t="shared" si="77"/>
        <v>2.6605338074824746E-3</v>
      </c>
    </row>
    <row r="225" spans="1:36" ht="24.75" customHeight="1" outlineLevel="1" x14ac:dyDescent="0.25">
      <c r="A225" s="156">
        <v>5</v>
      </c>
      <c r="B225" s="156"/>
      <c r="C225" s="46" t="s">
        <v>470</v>
      </c>
      <c r="D225" s="187">
        <v>45628</v>
      </c>
      <c r="E225" s="197" t="s">
        <v>471</v>
      </c>
      <c r="F225" s="198" t="s">
        <v>117</v>
      </c>
      <c r="G225" s="199" t="s">
        <v>118</v>
      </c>
      <c r="H225" s="235"/>
      <c r="I225" s="235"/>
      <c r="J225" s="397"/>
      <c r="K225" s="57">
        <v>38710000</v>
      </c>
      <c r="L225" s="212" t="s">
        <v>119</v>
      </c>
      <c r="M225" s="47"/>
      <c r="N225" s="102"/>
      <c r="O225" s="47"/>
      <c r="P225" s="49"/>
      <c r="Q225" s="49"/>
      <c r="R225" s="24"/>
      <c r="S225" s="24"/>
      <c r="T225" s="24"/>
      <c r="U225" s="25">
        <f t="shared" si="71"/>
        <v>0</v>
      </c>
      <c r="V225" s="24">
        <v>0</v>
      </c>
      <c r="W225" s="24">
        <v>0</v>
      </c>
      <c r="X225" s="24">
        <v>0</v>
      </c>
      <c r="Y225" s="25">
        <f t="shared" si="72"/>
        <v>0</v>
      </c>
      <c r="Z225" s="24">
        <v>0</v>
      </c>
      <c r="AA225" s="24">
        <v>0</v>
      </c>
      <c r="AB225" s="24">
        <v>0</v>
      </c>
      <c r="AC225" s="25">
        <f t="shared" si="73"/>
        <v>0</v>
      </c>
      <c r="AD225" s="24"/>
      <c r="AE225" s="24"/>
      <c r="AF225" s="57">
        <v>38710000</v>
      </c>
      <c r="AG225" s="25">
        <f t="shared" si="74"/>
        <v>38710000</v>
      </c>
      <c r="AH225" s="25">
        <f t="shared" si="75"/>
        <v>38710000</v>
      </c>
      <c r="AI225" s="26">
        <f t="shared" si="76"/>
        <v>3.1740565360883911E-2</v>
      </c>
      <c r="AJ225" s="27">
        <f t="shared" si="77"/>
        <v>2.3279670815471655E-3</v>
      </c>
    </row>
    <row r="226" spans="1:36" ht="24.75" customHeight="1" outlineLevel="1" x14ac:dyDescent="0.25">
      <c r="A226" s="156">
        <v>6</v>
      </c>
      <c r="B226" s="156"/>
      <c r="C226" s="46" t="s">
        <v>472</v>
      </c>
      <c r="D226" s="187">
        <v>45628</v>
      </c>
      <c r="E226" s="197" t="s">
        <v>473</v>
      </c>
      <c r="F226" s="198" t="s">
        <v>117</v>
      </c>
      <c r="G226" s="199" t="s">
        <v>118</v>
      </c>
      <c r="H226" s="235"/>
      <c r="I226" s="235"/>
      <c r="J226" s="397"/>
      <c r="K226" s="57">
        <v>44240000</v>
      </c>
      <c r="L226" s="212" t="s">
        <v>119</v>
      </c>
      <c r="M226" s="47"/>
      <c r="N226" s="102"/>
      <c r="O226" s="47"/>
      <c r="P226" s="49"/>
      <c r="Q226" s="49"/>
      <c r="R226" s="24"/>
      <c r="S226" s="24"/>
      <c r="T226" s="24"/>
      <c r="U226" s="25">
        <f t="shared" si="71"/>
        <v>0</v>
      </c>
      <c r="V226" s="24">
        <v>0</v>
      </c>
      <c r="W226" s="24">
        <v>0</v>
      </c>
      <c r="X226" s="24">
        <v>0</v>
      </c>
      <c r="Y226" s="25">
        <f t="shared" si="72"/>
        <v>0</v>
      </c>
      <c r="Z226" s="24">
        <v>0</v>
      </c>
      <c r="AA226" s="24">
        <v>0</v>
      </c>
      <c r="AB226" s="24">
        <v>0</v>
      </c>
      <c r="AC226" s="25">
        <f t="shared" si="73"/>
        <v>0</v>
      </c>
      <c r="AD226" s="24"/>
      <c r="AE226" s="24"/>
      <c r="AF226" s="57">
        <v>44240000</v>
      </c>
      <c r="AG226" s="25">
        <f t="shared" si="74"/>
        <v>44240000</v>
      </c>
      <c r="AH226" s="25">
        <f t="shared" si="75"/>
        <v>44240000</v>
      </c>
      <c r="AI226" s="26">
        <f t="shared" si="76"/>
        <v>3.6274931841010188E-2</v>
      </c>
      <c r="AJ226" s="27">
        <f t="shared" si="77"/>
        <v>2.6605338074824746E-3</v>
      </c>
    </row>
    <row r="227" spans="1:36" ht="24.75" customHeight="1" outlineLevel="1" x14ac:dyDescent="0.25">
      <c r="A227" s="156">
        <v>7</v>
      </c>
      <c r="B227" s="156"/>
      <c r="C227" s="46" t="s">
        <v>474</v>
      </c>
      <c r="D227" s="187">
        <v>45628</v>
      </c>
      <c r="E227" s="197" t="s">
        <v>475</v>
      </c>
      <c r="F227" s="198" t="s">
        <v>117</v>
      </c>
      <c r="G227" s="199" t="s">
        <v>118</v>
      </c>
      <c r="H227" s="235"/>
      <c r="I227" s="235"/>
      <c r="J227" s="397"/>
      <c r="K227" s="57">
        <v>38710000</v>
      </c>
      <c r="L227" s="212" t="s">
        <v>119</v>
      </c>
      <c r="M227" s="47"/>
      <c r="N227" s="102"/>
      <c r="O227" s="47"/>
      <c r="P227" s="49"/>
      <c r="Q227" s="49"/>
      <c r="R227" s="24"/>
      <c r="S227" s="24"/>
      <c r="T227" s="24"/>
      <c r="U227" s="25">
        <f t="shared" si="71"/>
        <v>0</v>
      </c>
      <c r="V227" s="24">
        <v>0</v>
      </c>
      <c r="W227" s="24">
        <v>0</v>
      </c>
      <c r="X227" s="24">
        <v>0</v>
      </c>
      <c r="Y227" s="25">
        <f t="shared" si="72"/>
        <v>0</v>
      </c>
      <c r="Z227" s="24">
        <v>0</v>
      </c>
      <c r="AA227" s="24">
        <v>0</v>
      </c>
      <c r="AB227" s="24">
        <v>0</v>
      </c>
      <c r="AC227" s="25">
        <f t="shared" si="73"/>
        <v>0</v>
      </c>
      <c r="AD227" s="24"/>
      <c r="AE227" s="24"/>
      <c r="AF227" s="57">
        <v>38710000</v>
      </c>
      <c r="AG227" s="25">
        <f t="shared" si="74"/>
        <v>38710000</v>
      </c>
      <c r="AH227" s="25">
        <f t="shared" si="75"/>
        <v>38710000</v>
      </c>
      <c r="AI227" s="26">
        <f t="shared" si="76"/>
        <v>3.1740565360883911E-2</v>
      </c>
      <c r="AJ227" s="27">
        <f t="shared" si="77"/>
        <v>2.3279670815471655E-3</v>
      </c>
    </row>
    <row r="228" spans="1:36" ht="24.75" customHeight="1" outlineLevel="1" x14ac:dyDescent="0.25">
      <c r="A228" s="156">
        <v>8</v>
      </c>
      <c r="B228" s="156"/>
      <c r="C228" s="46" t="s">
        <v>476</v>
      </c>
      <c r="D228" s="187">
        <v>45628</v>
      </c>
      <c r="E228" s="197" t="s">
        <v>477</v>
      </c>
      <c r="F228" s="198" t="s">
        <v>117</v>
      </c>
      <c r="G228" s="199" t="s">
        <v>118</v>
      </c>
      <c r="H228" s="235"/>
      <c r="I228" s="235"/>
      <c r="J228" s="397"/>
      <c r="K228" s="57">
        <v>33180000</v>
      </c>
      <c r="L228" s="212" t="s">
        <v>119</v>
      </c>
      <c r="M228" s="47"/>
      <c r="N228" s="102"/>
      <c r="O228" s="47"/>
      <c r="P228" s="49"/>
      <c r="Q228" s="49"/>
      <c r="R228" s="24"/>
      <c r="S228" s="24"/>
      <c r="T228" s="24"/>
      <c r="U228" s="25">
        <f t="shared" si="71"/>
        <v>0</v>
      </c>
      <c r="V228" s="24">
        <v>0</v>
      </c>
      <c r="W228" s="24">
        <v>0</v>
      </c>
      <c r="X228" s="24">
        <v>0</v>
      </c>
      <c r="Y228" s="25">
        <f t="shared" si="72"/>
        <v>0</v>
      </c>
      <c r="Z228" s="24">
        <v>0</v>
      </c>
      <c r="AA228" s="24">
        <v>0</v>
      </c>
      <c r="AB228" s="24">
        <v>0</v>
      </c>
      <c r="AC228" s="25">
        <f t="shared" si="73"/>
        <v>0</v>
      </c>
      <c r="AD228" s="24"/>
      <c r="AE228" s="24"/>
      <c r="AF228" s="57">
        <v>33180000</v>
      </c>
      <c r="AG228" s="25">
        <f t="shared" si="74"/>
        <v>33180000</v>
      </c>
      <c r="AH228" s="25">
        <f t="shared" si="75"/>
        <v>33180000</v>
      </c>
      <c r="AI228" s="26">
        <f t="shared" si="76"/>
        <v>2.7206198880757641E-2</v>
      </c>
      <c r="AJ228" s="27">
        <f t="shared" si="77"/>
        <v>1.995400355611856E-3</v>
      </c>
    </row>
    <row r="229" spans="1:36" ht="24.75" customHeight="1" outlineLevel="1" x14ac:dyDescent="0.25">
      <c r="A229" s="156">
        <v>9</v>
      </c>
      <c r="B229" s="156"/>
      <c r="C229" s="46" t="s">
        <v>478</v>
      </c>
      <c r="D229" s="187">
        <v>45628</v>
      </c>
      <c r="E229" s="197" t="s">
        <v>479</v>
      </c>
      <c r="F229" s="198" t="s">
        <v>117</v>
      </c>
      <c r="G229" s="199" t="s">
        <v>118</v>
      </c>
      <c r="H229" s="235"/>
      <c r="I229" s="235"/>
      <c r="J229" s="397"/>
      <c r="K229" s="57">
        <v>38710000</v>
      </c>
      <c r="L229" s="212" t="s">
        <v>119</v>
      </c>
      <c r="M229" s="47"/>
      <c r="N229" s="102"/>
      <c r="O229" s="47"/>
      <c r="P229" s="49"/>
      <c r="Q229" s="49"/>
      <c r="R229" s="24"/>
      <c r="S229" s="24"/>
      <c r="T229" s="24"/>
      <c r="U229" s="25">
        <f t="shared" si="71"/>
        <v>0</v>
      </c>
      <c r="V229" s="24">
        <v>0</v>
      </c>
      <c r="W229" s="24">
        <v>0</v>
      </c>
      <c r="X229" s="24">
        <v>0</v>
      </c>
      <c r="Y229" s="25">
        <f t="shared" si="72"/>
        <v>0</v>
      </c>
      <c r="Z229" s="24">
        <v>0</v>
      </c>
      <c r="AA229" s="24">
        <v>0</v>
      </c>
      <c r="AB229" s="24">
        <v>0</v>
      </c>
      <c r="AC229" s="25">
        <f t="shared" si="73"/>
        <v>0</v>
      </c>
      <c r="AD229" s="24"/>
      <c r="AE229" s="24"/>
      <c r="AF229" s="57">
        <v>38710000</v>
      </c>
      <c r="AG229" s="25">
        <f t="shared" si="74"/>
        <v>38710000</v>
      </c>
      <c r="AH229" s="25">
        <f t="shared" si="75"/>
        <v>38710000</v>
      </c>
      <c r="AI229" s="26">
        <f t="shared" si="76"/>
        <v>3.1740565360883911E-2</v>
      </c>
      <c r="AJ229" s="27">
        <f t="shared" si="77"/>
        <v>2.3279670815471655E-3</v>
      </c>
    </row>
    <row r="230" spans="1:36" ht="24.75" customHeight="1" outlineLevel="1" x14ac:dyDescent="0.25">
      <c r="A230" s="156">
        <v>10</v>
      </c>
      <c r="B230" s="156"/>
      <c r="C230" s="46" t="s">
        <v>480</v>
      </c>
      <c r="D230" s="187">
        <v>45631</v>
      </c>
      <c r="E230" s="197" t="s">
        <v>481</v>
      </c>
      <c r="F230" s="198" t="s">
        <v>117</v>
      </c>
      <c r="G230" s="199" t="s">
        <v>118</v>
      </c>
      <c r="H230" s="235"/>
      <c r="I230" s="235"/>
      <c r="J230" s="397"/>
      <c r="K230" s="57">
        <v>33180000</v>
      </c>
      <c r="L230" s="212" t="s">
        <v>119</v>
      </c>
      <c r="M230" s="47"/>
      <c r="N230" s="102"/>
      <c r="O230" s="47"/>
      <c r="P230" s="49"/>
      <c r="Q230" s="49"/>
      <c r="R230" s="24"/>
      <c r="S230" s="24"/>
      <c r="T230" s="24"/>
      <c r="U230" s="25">
        <f t="shared" si="71"/>
        <v>0</v>
      </c>
      <c r="V230" s="24">
        <v>0</v>
      </c>
      <c r="W230" s="24">
        <v>0</v>
      </c>
      <c r="X230" s="24">
        <v>0</v>
      </c>
      <c r="Y230" s="25">
        <f t="shared" si="72"/>
        <v>0</v>
      </c>
      <c r="Z230" s="24">
        <v>0</v>
      </c>
      <c r="AA230" s="24">
        <v>0</v>
      </c>
      <c r="AB230" s="24">
        <v>0</v>
      </c>
      <c r="AC230" s="25">
        <f t="shared" si="73"/>
        <v>0</v>
      </c>
      <c r="AD230" s="24"/>
      <c r="AE230" s="24"/>
      <c r="AF230" s="57">
        <v>33180000</v>
      </c>
      <c r="AG230" s="25">
        <f t="shared" si="74"/>
        <v>33180000</v>
      </c>
      <c r="AH230" s="25">
        <f t="shared" si="75"/>
        <v>33180000</v>
      </c>
      <c r="AI230" s="26">
        <f t="shared" si="76"/>
        <v>2.7206198880757641E-2</v>
      </c>
      <c r="AJ230" s="27">
        <f t="shared" si="77"/>
        <v>1.995400355611856E-3</v>
      </c>
    </row>
    <row r="231" spans="1:36" ht="24.75" customHeight="1" outlineLevel="1" x14ac:dyDescent="0.25">
      <c r="A231" s="156">
        <v>11</v>
      </c>
      <c r="B231" s="156"/>
      <c r="C231" s="46" t="s">
        <v>482</v>
      </c>
      <c r="D231" s="187">
        <v>45631</v>
      </c>
      <c r="E231" s="197" t="s">
        <v>483</v>
      </c>
      <c r="F231" s="198" t="s">
        <v>117</v>
      </c>
      <c r="G231" s="199" t="s">
        <v>118</v>
      </c>
      <c r="H231" s="235"/>
      <c r="I231" s="235"/>
      <c r="J231" s="397"/>
      <c r="K231" s="57">
        <v>33180000</v>
      </c>
      <c r="L231" s="212" t="s">
        <v>119</v>
      </c>
      <c r="M231" s="47"/>
      <c r="N231" s="102"/>
      <c r="O231" s="47"/>
      <c r="P231" s="49"/>
      <c r="Q231" s="49"/>
      <c r="R231" s="24"/>
      <c r="S231" s="24"/>
      <c r="T231" s="24"/>
      <c r="U231" s="25">
        <f t="shared" si="71"/>
        <v>0</v>
      </c>
      <c r="V231" s="24">
        <v>0</v>
      </c>
      <c r="W231" s="24">
        <v>0</v>
      </c>
      <c r="X231" s="24">
        <v>0</v>
      </c>
      <c r="Y231" s="25">
        <f t="shared" si="72"/>
        <v>0</v>
      </c>
      <c r="Z231" s="24">
        <v>0</v>
      </c>
      <c r="AA231" s="24">
        <v>0</v>
      </c>
      <c r="AB231" s="24">
        <v>0</v>
      </c>
      <c r="AC231" s="25">
        <f t="shared" si="73"/>
        <v>0</v>
      </c>
      <c r="AD231" s="24"/>
      <c r="AE231" s="24"/>
      <c r="AF231" s="57">
        <v>33180000</v>
      </c>
      <c r="AG231" s="25">
        <f t="shared" si="74"/>
        <v>33180000</v>
      </c>
      <c r="AH231" s="25">
        <f t="shared" si="75"/>
        <v>33180000</v>
      </c>
      <c r="AI231" s="26">
        <f t="shared" si="76"/>
        <v>2.7206198880757641E-2</v>
      </c>
      <c r="AJ231" s="27">
        <f t="shared" si="77"/>
        <v>1.995400355611856E-3</v>
      </c>
    </row>
    <row r="232" spans="1:36" ht="24.75" customHeight="1" outlineLevel="1" x14ac:dyDescent="0.25">
      <c r="A232" s="156">
        <v>12</v>
      </c>
      <c r="B232" s="156"/>
      <c r="C232" s="46" t="s">
        <v>484</v>
      </c>
      <c r="D232" s="187">
        <v>45628</v>
      </c>
      <c r="E232" s="197" t="s">
        <v>485</v>
      </c>
      <c r="F232" s="198" t="s">
        <v>117</v>
      </c>
      <c r="G232" s="199" t="s">
        <v>118</v>
      </c>
      <c r="H232" s="235"/>
      <c r="I232" s="235"/>
      <c r="J232" s="397"/>
      <c r="K232" s="57">
        <v>33180000</v>
      </c>
      <c r="L232" s="212" t="s">
        <v>119</v>
      </c>
      <c r="M232" s="47"/>
      <c r="N232" s="102"/>
      <c r="O232" s="47"/>
      <c r="P232" s="49"/>
      <c r="Q232" s="49"/>
      <c r="R232" s="24"/>
      <c r="S232" s="24"/>
      <c r="T232" s="24"/>
      <c r="U232" s="25">
        <f t="shared" si="71"/>
        <v>0</v>
      </c>
      <c r="V232" s="24">
        <v>0</v>
      </c>
      <c r="W232" s="24">
        <v>0</v>
      </c>
      <c r="X232" s="24">
        <v>0</v>
      </c>
      <c r="Y232" s="25">
        <f t="shared" si="72"/>
        <v>0</v>
      </c>
      <c r="Z232" s="24">
        <v>0</v>
      </c>
      <c r="AA232" s="24">
        <v>0</v>
      </c>
      <c r="AB232" s="24">
        <v>0</v>
      </c>
      <c r="AC232" s="25">
        <f t="shared" si="73"/>
        <v>0</v>
      </c>
      <c r="AD232" s="24"/>
      <c r="AE232" s="24"/>
      <c r="AF232" s="57">
        <v>33180000</v>
      </c>
      <c r="AG232" s="25">
        <f t="shared" si="74"/>
        <v>33180000</v>
      </c>
      <c r="AH232" s="25">
        <f t="shared" si="75"/>
        <v>33180000</v>
      </c>
      <c r="AI232" s="26">
        <f t="shared" si="76"/>
        <v>2.7206198880757641E-2</v>
      </c>
      <c r="AJ232" s="27">
        <f t="shared" si="77"/>
        <v>1.995400355611856E-3</v>
      </c>
    </row>
    <row r="233" spans="1:36" ht="24.75" customHeight="1" outlineLevel="1" x14ac:dyDescent="0.25">
      <c r="A233" s="156">
        <v>13</v>
      </c>
      <c r="B233" s="156"/>
      <c r="C233" s="46" t="s">
        <v>486</v>
      </c>
      <c r="D233" s="187">
        <v>45631</v>
      </c>
      <c r="E233" s="197" t="s">
        <v>487</v>
      </c>
      <c r="F233" s="198" t="s">
        <v>117</v>
      </c>
      <c r="G233" s="199" t="s">
        <v>118</v>
      </c>
      <c r="H233" s="235"/>
      <c r="I233" s="235"/>
      <c r="J233" s="397"/>
      <c r="K233" s="57">
        <v>94010000</v>
      </c>
      <c r="L233" s="212" t="s">
        <v>119</v>
      </c>
      <c r="M233" s="47"/>
      <c r="N233" s="102"/>
      <c r="O233" s="47"/>
      <c r="P233" s="49"/>
      <c r="Q233" s="49"/>
      <c r="R233" s="24"/>
      <c r="S233" s="24"/>
      <c r="T233" s="24"/>
      <c r="U233" s="25">
        <f t="shared" si="71"/>
        <v>0</v>
      </c>
      <c r="V233" s="24">
        <v>0</v>
      </c>
      <c r="W233" s="24">
        <v>0</v>
      </c>
      <c r="X233" s="24">
        <v>0</v>
      </c>
      <c r="Y233" s="25">
        <f t="shared" si="72"/>
        <v>0</v>
      </c>
      <c r="Z233" s="24">
        <v>0</v>
      </c>
      <c r="AA233" s="24">
        <v>0</v>
      </c>
      <c r="AB233" s="24">
        <v>0</v>
      </c>
      <c r="AC233" s="25">
        <f t="shared" si="73"/>
        <v>0</v>
      </c>
      <c r="AD233" s="24"/>
      <c r="AE233" s="24"/>
      <c r="AF233" s="57">
        <v>94010000</v>
      </c>
      <c r="AG233" s="25">
        <f t="shared" si="74"/>
        <v>94010000</v>
      </c>
      <c r="AH233" s="25">
        <f t="shared" si="75"/>
        <v>94010000</v>
      </c>
      <c r="AI233" s="26">
        <f t="shared" si="76"/>
        <v>7.7084230162146647E-2</v>
      </c>
      <c r="AJ233" s="27">
        <f t="shared" si="77"/>
        <v>5.6536343409002588E-3</v>
      </c>
    </row>
    <row r="234" spans="1:36" ht="24.75" customHeight="1" outlineLevel="1" x14ac:dyDescent="0.25">
      <c r="A234" s="156">
        <v>14</v>
      </c>
      <c r="B234" s="156"/>
      <c r="C234" s="46" t="s">
        <v>488</v>
      </c>
      <c r="D234" s="187">
        <v>45628</v>
      </c>
      <c r="E234" s="197" t="s">
        <v>489</v>
      </c>
      <c r="F234" s="198" t="s">
        <v>117</v>
      </c>
      <c r="G234" s="199" t="s">
        <v>118</v>
      </c>
      <c r="H234" s="235"/>
      <c r="I234" s="235"/>
      <c r="J234" s="397"/>
      <c r="K234" s="57">
        <v>38710000</v>
      </c>
      <c r="L234" s="212" t="s">
        <v>119</v>
      </c>
      <c r="M234" s="47"/>
      <c r="N234" s="102"/>
      <c r="O234" s="47"/>
      <c r="P234" s="49"/>
      <c r="Q234" s="49"/>
      <c r="R234" s="24"/>
      <c r="S234" s="24"/>
      <c r="T234" s="24"/>
      <c r="U234" s="25">
        <f t="shared" si="71"/>
        <v>0</v>
      </c>
      <c r="V234" s="24">
        <v>0</v>
      </c>
      <c r="W234" s="24">
        <v>0</v>
      </c>
      <c r="X234" s="24">
        <v>0</v>
      </c>
      <c r="Y234" s="25">
        <f t="shared" si="72"/>
        <v>0</v>
      </c>
      <c r="Z234" s="24">
        <v>0</v>
      </c>
      <c r="AA234" s="24">
        <v>0</v>
      </c>
      <c r="AB234" s="24">
        <v>0</v>
      </c>
      <c r="AC234" s="25">
        <f t="shared" si="73"/>
        <v>0</v>
      </c>
      <c r="AD234" s="24"/>
      <c r="AE234" s="24"/>
      <c r="AF234" s="57">
        <v>38710000</v>
      </c>
      <c r="AG234" s="25">
        <f t="shared" si="74"/>
        <v>38710000</v>
      </c>
      <c r="AH234" s="25">
        <f t="shared" si="75"/>
        <v>38710000</v>
      </c>
      <c r="AI234" s="26">
        <f t="shared" si="76"/>
        <v>3.1740565360883911E-2</v>
      </c>
      <c r="AJ234" s="27">
        <f t="shared" si="77"/>
        <v>2.3279670815471655E-3</v>
      </c>
    </row>
    <row r="235" spans="1:36" ht="24.75" customHeight="1" outlineLevel="1" x14ac:dyDescent="0.25">
      <c r="A235" s="156">
        <v>15</v>
      </c>
      <c r="B235" s="156"/>
      <c r="C235" s="46" t="s">
        <v>490</v>
      </c>
      <c r="D235" s="187">
        <v>45629</v>
      </c>
      <c r="E235" s="197" t="s">
        <v>491</v>
      </c>
      <c r="F235" s="198" t="s">
        <v>117</v>
      </c>
      <c r="G235" s="199" t="s">
        <v>118</v>
      </c>
      <c r="H235" s="235"/>
      <c r="I235" s="235"/>
      <c r="J235" s="397"/>
      <c r="K235" s="57">
        <v>94010000</v>
      </c>
      <c r="L235" s="212" t="s">
        <v>119</v>
      </c>
      <c r="M235" s="47"/>
      <c r="N235" s="102"/>
      <c r="O235" s="47"/>
      <c r="P235" s="49"/>
      <c r="Q235" s="49"/>
      <c r="R235" s="24"/>
      <c r="S235" s="24"/>
      <c r="T235" s="24"/>
      <c r="U235" s="25">
        <f t="shared" si="71"/>
        <v>0</v>
      </c>
      <c r="V235" s="24">
        <v>0</v>
      </c>
      <c r="W235" s="24">
        <v>0</v>
      </c>
      <c r="X235" s="24">
        <v>0</v>
      </c>
      <c r="Y235" s="25">
        <f t="shared" si="72"/>
        <v>0</v>
      </c>
      <c r="Z235" s="24">
        <v>0</v>
      </c>
      <c r="AA235" s="24">
        <v>0</v>
      </c>
      <c r="AB235" s="24">
        <v>0</v>
      </c>
      <c r="AC235" s="25">
        <f t="shared" si="73"/>
        <v>0</v>
      </c>
      <c r="AD235" s="24"/>
      <c r="AE235" s="24"/>
      <c r="AF235" s="57">
        <v>94010000</v>
      </c>
      <c r="AG235" s="25">
        <f t="shared" si="74"/>
        <v>94010000</v>
      </c>
      <c r="AH235" s="25">
        <f t="shared" si="75"/>
        <v>94010000</v>
      </c>
      <c r="AI235" s="26">
        <f t="shared" si="76"/>
        <v>7.7084230162146647E-2</v>
      </c>
      <c r="AJ235" s="27">
        <f t="shared" si="77"/>
        <v>5.6536343409002588E-3</v>
      </c>
    </row>
    <row r="236" spans="1:36" ht="24.75" customHeight="1" outlineLevel="1" x14ac:dyDescent="0.25">
      <c r="A236" s="156">
        <v>16</v>
      </c>
      <c r="B236" s="156"/>
      <c r="C236" s="46" t="s">
        <v>492</v>
      </c>
      <c r="D236" s="187">
        <v>45631</v>
      </c>
      <c r="E236" s="197" t="s">
        <v>493</v>
      </c>
      <c r="F236" s="198" t="s">
        <v>117</v>
      </c>
      <c r="G236" s="199" t="s">
        <v>118</v>
      </c>
      <c r="H236" s="235"/>
      <c r="I236" s="235"/>
      <c r="J236" s="397"/>
      <c r="K236" s="57">
        <v>44700000</v>
      </c>
      <c r="L236" s="212" t="s">
        <v>119</v>
      </c>
      <c r="M236" s="47"/>
      <c r="N236" s="102"/>
      <c r="O236" s="47"/>
      <c r="P236" s="49"/>
      <c r="Q236" s="49"/>
      <c r="R236" s="24"/>
      <c r="S236" s="24"/>
      <c r="T236" s="24"/>
      <c r="U236" s="25">
        <f t="shared" si="71"/>
        <v>0</v>
      </c>
      <c r="V236" s="24">
        <v>0</v>
      </c>
      <c r="W236" s="24">
        <v>0</v>
      </c>
      <c r="X236" s="24">
        <v>0</v>
      </c>
      <c r="Y236" s="25">
        <f t="shared" si="72"/>
        <v>0</v>
      </c>
      <c r="Z236" s="24">
        <v>0</v>
      </c>
      <c r="AA236" s="24">
        <v>0</v>
      </c>
      <c r="AB236" s="24">
        <v>0</v>
      </c>
      <c r="AC236" s="25">
        <f t="shared" si="73"/>
        <v>0</v>
      </c>
      <c r="AD236" s="24"/>
      <c r="AE236" s="24"/>
      <c r="AF236" s="57">
        <v>44700000</v>
      </c>
      <c r="AG236" s="25">
        <f t="shared" si="74"/>
        <v>44700000</v>
      </c>
      <c r="AH236" s="25">
        <f t="shared" si="75"/>
        <v>44700000</v>
      </c>
      <c r="AI236" s="26">
        <f t="shared" si="76"/>
        <v>3.6652112416210567E-2</v>
      </c>
      <c r="AJ236" s="27">
        <f t="shared" si="77"/>
        <v>2.6881975857700412E-3</v>
      </c>
    </row>
    <row r="237" spans="1:36" ht="24.75" customHeight="1" outlineLevel="1" x14ac:dyDescent="0.25">
      <c r="A237" s="156">
        <v>17</v>
      </c>
      <c r="B237" s="156"/>
      <c r="C237" s="46" t="s">
        <v>494</v>
      </c>
      <c r="D237" s="187">
        <v>45631</v>
      </c>
      <c r="E237" s="197" t="s">
        <v>495</v>
      </c>
      <c r="F237" s="198" t="s">
        <v>117</v>
      </c>
      <c r="G237" s="199" t="s">
        <v>118</v>
      </c>
      <c r="H237" s="235"/>
      <c r="I237" s="235"/>
      <c r="J237" s="397"/>
      <c r="K237" s="57">
        <v>44240000</v>
      </c>
      <c r="L237" s="212" t="s">
        <v>119</v>
      </c>
      <c r="M237" s="47"/>
      <c r="N237" s="102"/>
      <c r="O237" s="47"/>
      <c r="P237" s="49"/>
      <c r="Q237" s="49"/>
      <c r="R237" s="24"/>
      <c r="S237" s="24"/>
      <c r="T237" s="24"/>
      <c r="U237" s="25">
        <f t="shared" si="71"/>
        <v>0</v>
      </c>
      <c r="V237" s="24">
        <v>0</v>
      </c>
      <c r="W237" s="24">
        <v>0</v>
      </c>
      <c r="X237" s="24">
        <v>0</v>
      </c>
      <c r="Y237" s="25">
        <f t="shared" si="72"/>
        <v>0</v>
      </c>
      <c r="Z237" s="24">
        <v>0</v>
      </c>
      <c r="AA237" s="24">
        <v>0</v>
      </c>
      <c r="AB237" s="24">
        <v>0</v>
      </c>
      <c r="AC237" s="25">
        <f t="shared" si="73"/>
        <v>0</v>
      </c>
      <c r="AD237" s="24"/>
      <c r="AE237" s="24"/>
      <c r="AF237" s="57">
        <v>44240000</v>
      </c>
      <c r="AG237" s="25">
        <f t="shared" si="74"/>
        <v>44240000</v>
      </c>
      <c r="AH237" s="25">
        <f t="shared" si="75"/>
        <v>44240000</v>
      </c>
      <c r="AI237" s="26">
        <f t="shared" si="76"/>
        <v>3.6274931841010188E-2</v>
      </c>
      <c r="AJ237" s="27">
        <f t="shared" si="77"/>
        <v>2.6605338074824746E-3</v>
      </c>
    </row>
    <row r="238" spans="1:36" ht="24.75" customHeight="1" outlineLevel="1" x14ac:dyDescent="0.25">
      <c r="A238" s="156">
        <v>18</v>
      </c>
      <c r="B238" s="156"/>
      <c r="C238" s="46" t="s">
        <v>496</v>
      </c>
      <c r="D238" s="187">
        <v>45628</v>
      </c>
      <c r="E238" s="197" t="s">
        <v>497</v>
      </c>
      <c r="F238" s="198" t="s">
        <v>117</v>
      </c>
      <c r="G238" s="199" t="s">
        <v>118</v>
      </c>
      <c r="H238" s="235"/>
      <c r="I238" s="235"/>
      <c r="J238" s="397"/>
      <c r="K238" s="57">
        <v>38710000</v>
      </c>
      <c r="L238" s="212" t="s">
        <v>119</v>
      </c>
      <c r="M238" s="47"/>
      <c r="N238" s="102"/>
      <c r="O238" s="47"/>
      <c r="P238" s="49"/>
      <c r="Q238" s="49"/>
      <c r="R238" s="24"/>
      <c r="S238" s="24"/>
      <c r="T238" s="24"/>
      <c r="U238" s="25">
        <f t="shared" si="71"/>
        <v>0</v>
      </c>
      <c r="V238" s="24">
        <v>0</v>
      </c>
      <c r="W238" s="24">
        <v>0</v>
      </c>
      <c r="X238" s="24">
        <v>0</v>
      </c>
      <c r="Y238" s="25">
        <f t="shared" si="72"/>
        <v>0</v>
      </c>
      <c r="Z238" s="24">
        <v>0</v>
      </c>
      <c r="AA238" s="24">
        <v>0</v>
      </c>
      <c r="AB238" s="24">
        <v>0</v>
      </c>
      <c r="AC238" s="25">
        <f t="shared" si="73"/>
        <v>0</v>
      </c>
      <c r="AD238" s="24"/>
      <c r="AE238" s="24"/>
      <c r="AF238" s="57">
        <v>38710000</v>
      </c>
      <c r="AG238" s="25">
        <f t="shared" si="74"/>
        <v>38710000</v>
      </c>
      <c r="AH238" s="25">
        <f t="shared" si="75"/>
        <v>38710000</v>
      </c>
      <c r="AI238" s="26">
        <f t="shared" si="76"/>
        <v>3.1740565360883911E-2</v>
      </c>
      <c r="AJ238" s="27">
        <f t="shared" si="77"/>
        <v>2.3279670815471655E-3</v>
      </c>
    </row>
    <row r="239" spans="1:36" ht="24.75" customHeight="1" outlineLevel="1" x14ac:dyDescent="0.25">
      <c r="A239" s="156">
        <v>19</v>
      </c>
      <c r="B239" s="156"/>
      <c r="C239" s="46" t="s">
        <v>498</v>
      </c>
      <c r="D239" s="187">
        <v>45631</v>
      </c>
      <c r="E239" s="197" t="s">
        <v>499</v>
      </c>
      <c r="F239" s="198" t="s">
        <v>117</v>
      </c>
      <c r="G239" s="199" t="s">
        <v>118</v>
      </c>
      <c r="H239" s="235"/>
      <c r="I239" s="235"/>
      <c r="J239" s="397"/>
      <c r="K239" s="57">
        <v>33180000</v>
      </c>
      <c r="L239" s="212" t="s">
        <v>119</v>
      </c>
      <c r="M239" s="47"/>
      <c r="N239" s="102"/>
      <c r="O239" s="47"/>
      <c r="P239" s="49"/>
      <c r="Q239" s="49"/>
      <c r="R239" s="24"/>
      <c r="S239" s="24"/>
      <c r="T239" s="24"/>
      <c r="U239" s="25">
        <f t="shared" si="71"/>
        <v>0</v>
      </c>
      <c r="V239" s="24">
        <v>0</v>
      </c>
      <c r="W239" s="24">
        <v>0</v>
      </c>
      <c r="X239" s="24">
        <v>0</v>
      </c>
      <c r="Y239" s="25">
        <f t="shared" si="72"/>
        <v>0</v>
      </c>
      <c r="Z239" s="24">
        <v>0</v>
      </c>
      <c r="AA239" s="24">
        <v>0</v>
      </c>
      <c r="AB239" s="24">
        <v>0</v>
      </c>
      <c r="AC239" s="25">
        <f t="shared" si="73"/>
        <v>0</v>
      </c>
      <c r="AD239" s="24"/>
      <c r="AE239" s="24"/>
      <c r="AF239" s="57">
        <v>33180000</v>
      </c>
      <c r="AG239" s="25">
        <f t="shared" si="74"/>
        <v>33180000</v>
      </c>
      <c r="AH239" s="25">
        <f t="shared" si="75"/>
        <v>33180000</v>
      </c>
      <c r="AI239" s="26">
        <f t="shared" si="76"/>
        <v>2.7206198880757641E-2</v>
      </c>
      <c r="AJ239" s="27">
        <f t="shared" si="77"/>
        <v>1.995400355611856E-3</v>
      </c>
    </row>
    <row r="240" spans="1:36" ht="24.75" customHeight="1" outlineLevel="1" x14ac:dyDescent="0.25">
      <c r="A240" s="156">
        <v>20</v>
      </c>
      <c r="B240" s="156"/>
      <c r="C240" s="46" t="s">
        <v>500</v>
      </c>
      <c r="D240" s="187">
        <v>45628</v>
      </c>
      <c r="E240" s="197" t="s">
        <v>501</v>
      </c>
      <c r="F240" s="198" t="s">
        <v>117</v>
      </c>
      <c r="G240" s="199" t="s">
        <v>118</v>
      </c>
      <c r="H240" s="235"/>
      <c r="I240" s="235"/>
      <c r="J240" s="397"/>
      <c r="K240" s="57">
        <v>33180000</v>
      </c>
      <c r="L240" s="212" t="s">
        <v>119</v>
      </c>
      <c r="M240" s="47"/>
      <c r="N240" s="102"/>
      <c r="O240" s="47"/>
      <c r="P240" s="49"/>
      <c r="Q240" s="49"/>
      <c r="R240" s="24"/>
      <c r="S240" s="24"/>
      <c r="T240" s="24"/>
      <c r="U240" s="25">
        <f t="shared" si="71"/>
        <v>0</v>
      </c>
      <c r="V240" s="24">
        <v>0</v>
      </c>
      <c r="W240" s="24">
        <v>0</v>
      </c>
      <c r="X240" s="24">
        <v>0</v>
      </c>
      <c r="Y240" s="25">
        <f t="shared" si="72"/>
        <v>0</v>
      </c>
      <c r="Z240" s="24">
        <v>0</v>
      </c>
      <c r="AA240" s="24">
        <v>0</v>
      </c>
      <c r="AB240" s="24">
        <v>0</v>
      </c>
      <c r="AC240" s="25">
        <f t="shared" si="73"/>
        <v>0</v>
      </c>
      <c r="AD240" s="24"/>
      <c r="AE240" s="24"/>
      <c r="AF240" s="57">
        <v>33180000</v>
      </c>
      <c r="AG240" s="25">
        <f t="shared" si="74"/>
        <v>33180000</v>
      </c>
      <c r="AH240" s="25">
        <f t="shared" si="75"/>
        <v>33180000</v>
      </c>
      <c r="AI240" s="26">
        <f t="shared" si="76"/>
        <v>2.7206198880757641E-2</v>
      </c>
      <c r="AJ240" s="27">
        <f t="shared" si="77"/>
        <v>1.995400355611856E-3</v>
      </c>
    </row>
    <row r="241" spans="1:36" ht="24.75" customHeight="1" outlineLevel="1" x14ac:dyDescent="0.25">
      <c r="A241" s="156">
        <v>21</v>
      </c>
      <c r="B241" s="156"/>
      <c r="C241" s="46" t="s">
        <v>502</v>
      </c>
      <c r="D241" s="187">
        <v>45628</v>
      </c>
      <c r="E241" s="197" t="s">
        <v>503</v>
      </c>
      <c r="F241" s="198" t="s">
        <v>117</v>
      </c>
      <c r="G241" s="199" t="s">
        <v>118</v>
      </c>
      <c r="H241" s="235"/>
      <c r="I241" s="235"/>
      <c r="J241" s="397"/>
      <c r="K241" s="57">
        <v>38710000</v>
      </c>
      <c r="L241" s="212" t="s">
        <v>119</v>
      </c>
      <c r="M241" s="47"/>
      <c r="N241" s="102"/>
      <c r="O241" s="47"/>
      <c r="P241" s="49"/>
      <c r="Q241" s="49"/>
      <c r="R241" s="24"/>
      <c r="S241" s="24"/>
      <c r="T241" s="24"/>
      <c r="U241" s="25">
        <f t="shared" si="71"/>
        <v>0</v>
      </c>
      <c r="V241" s="24">
        <v>0</v>
      </c>
      <c r="W241" s="24">
        <v>0</v>
      </c>
      <c r="X241" s="24">
        <v>0</v>
      </c>
      <c r="Y241" s="25">
        <f t="shared" si="72"/>
        <v>0</v>
      </c>
      <c r="Z241" s="24">
        <v>0</v>
      </c>
      <c r="AA241" s="24">
        <v>0</v>
      </c>
      <c r="AB241" s="24">
        <v>0</v>
      </c>
      <c r="AC241" s="25">
        <f t="shared" si="73"/>
        <v>0</v>
      </c>
      <c r="AD241" s="24"/>
      <c r="AE241" s="24"/>
      <c r="AF241" s="57">
        <v>38710000</v>
      </c>
      <c r="AG241" s="25">
        <f t="shared" si="74"/>
        <v>38710000</v>
      </c>
      <c r="AH241" s="25">
        <f t="shared" si="75"/>
        <v>38710000</v>
      </c>
      <c r="AI241" s="26">
        <f t="shared" si="76"/>
        <v>3.1740565360883911E-2</v>
      </c>
      <c r="AJ241" s="27">
        <f t="shared" si="77"/>
        <v>2.3279670815471655E-3</v>
      </c>
    </row>
    <row r="242" spans="1:36" ht="24.75" customHeight="1" outlineLevel="1" x14ac:dyDescent="0.25">
      <c r="A242" s="156">
        <v>22</v>
      </c>
      <c r="B242" s="156"/>
      <c r="C242" s="46" t="s">
        <v>504</v>
      </c>
      <c r="D242" s="187">
        <v>45631</v>
      </c>
      <c r="E242" s="197" t="s">
        <v>505</v>
      </c>
      <c r="F242" s="198" t="s">
        <v>117</v>
      </c>
      <c r="G242" s="199" t="s">
        <v>118</v>
      </c>
      <c r="H242" s="235"/>
      <c r="I242" s="235"/>
      <c r="J242" s="397"/>
      <c r="K242" s="57">
        <v>33180000</v>
      </c>
      <c r="L242" s="212" t="s">
        <v>119</v>
      </c>
      <c r="M242" s="47"/>
      <c r="N242" s="102"/>
      <c r="O242" s="47"/>
      <c r="P242" s="49"/>
      <c r="Q242" s="49"/>
      <c r="R242" s="24"/>
      <c r="S242" s="24"/>
      <c r="T242" s="24"/>
      <c r="U242" s="25">
        <f t="shared" si="71"/>
        <v>0</v>
      </c>
      <c r="V242" s="24">
        <v>0</v>
      </c>
      <c r="W242" s="24">
        <v>0</v>
      </c>
      <c r="X242" s="24">
        <v>0</v>
      </c>
      <c r="Y242" s="25">
        <f t="shared" si="72"/>
        <v>0</v>
      </c>
      <c r="Z242" s="24">
        <v>0</v>
      </c>
      <c r="AA242" s="24">
        <v>0</v>
      </c>
      <c r="AB242" s="24">
        <v>0</v>
      </c>
      <c r="AC242" s="25">
        <f t="shared" si="73"/>
        <v>0</v>
      </c>
      <c r="AD242" s="24"/>
      <c r="AE242" s="24"/>
      <c r="AF242" s="57">
        <v>33180000</v>
      </c>
      <c r="AG242" s="25">
        <f t="shared" si="74"/>
        <v>33180000</v>
      </c>
      <c r="AH242" s="25">
        <f t="shared" si="75"/>
        <v>33180000</v>
      </c>
      <c r="AI242" s="26">
        <f t="shared" si="76"/>
        <v>2.7206198880757641E-2</v>
      </c>
      <c r="AJ242" s="27">
        <f t="shared" si="77"/>
        <v>1.995400355611856E-3</v>
      </c>
    </row>
    <row r="243" spans="1:36" ht="24.75" customHeight="1" outlineLevel="1" x14ac:dyDescent="0.25">
      <c r="A243" s="156">
        <v>23</v>
      </c>
      <c r="B243" s="156"/>
      <c r="C243" s="46" t="s">
        <v>506</v>
      </c>
      <c r="D243" s="187">
        <v>45628</v>
      </c>
      <c r="E243" s="197" t="s">
        <v>507</v>
      </c>
      <c r="F243" s="198" t="s">
        <v>117</v>
      </c>
      <c r="G243" s="199" t="s">
        <v>118</v>
      </c>
      <c r="H243" s="235"/>
      <c r="I243" s="235"/>
      <c r="J243" s="397"/>
      <c r="K243" s="57">
        <v>44240000</v>
      </c>
      <c r="L243" s="212" t="s">
        <v>119</v>
      </c>
      <c r="M243" s="47"/>
      <c r="N243" s="102"/>
      <c r="O243" s="47"/>
      <c r="P243" s="49"/>
      <c r="Q243" s="49"/>
      <c r="R243" s="24"/>
      <c r="S243" s="24"/>
      <c r="T243" s="24"/>
      <c r="U243" s="25">
        <f t="shared" si="71"/>
        <v>0</v>
      </c>
      <c r="V243" s="24">
        <v>0</v>
      </c>
      <c r="W243" s="24">
        <v>0</v>
      </c>
      <c r="X243" s="24">
        <v>0</v>
      </c>
      <c r="Y243" s="25">
        <f t="shared" si="72"/>
        <v>0</v>
      </c>
      <c r="Z243" s="24">
        <v>0</v>
      </c>
      <c r="AA243" s="24">
        <v>0</v>
      </c>
      <c r="AB243" s="24">
        <v>0</v>
      </c>
      <c r="AC243" s="25">
        <f t="shared" si="73"/>
        <v>0</v>
      </c>
      <c r="AD243" s="24"/>
      <c r="AE243" s="24"/>
      <c r="AF243" s="57">
        <v>44240000</v>
      </c>
      <c r="AG243" s="25">
        <f t="shared" si="74"/>
        <v>44240000</v>
      </c>
      <c r="AH243" s="25">
        <f t="shared" si="75"/>
        <v>44240000</v>
      </c>
      <c r="AI243" s="26">
        <f t="shared" si="76"/>
        <v>3.6274931841010188E-2</v>
      </c>
      <c r="AJ243" s="27">
        <f t="shared" si="77"/>
        <v>2.6605338074824746E-3</v>
      </c>
    </row>
    <row r="244" spans="1:36" ht="24.75" customHeight="1" outlineLevel="1" x14ac:dyDescent="0.25">
      <c r="A244" s="156">
        <v>24</v>
      </c>
      <c r="B244" s="156"/>
      <c r="C244" s="46" t="s">
        <v>508</v>
      </c>
      <c r="D244" s="187">
        <v>45624</v>
      </c>
      <c r="E244" s="197" t="s">
        <v>509</v>
      </c>
      <c r="F244" s="198" t="s">
        <v>117</v>
      </c>
      <c r="G244" s="199" t="s">
        <v>118</v>
      </c>
      <c r="H244" s="235"/>
      <c r="I244" s="235"/>
      <c r="J244" s="397"/>
      <c r="K244" s="57">
        <v>44240000</v>
      </c>
      <c r="L244" s="212" t="s">
        <v>119</v>
      </c>
      <c r="M244" s="47"/>
      <c r="N244" s="102"/>
      <c r="O244" s="47"/>
      <c r="P244" s="49"/>
      <c r="Q244" s="49"/>
      <c r="R244" s="24"/>
      <c r="S244" s="24"/>
      <c r="T244" s="24"/>
      <c r="U244" s="25">
        <f t="shared" si="71"/>
        <v>0</v>
      </c>
      <c r="V244" s="24">
        <v>0</v>
      </c>
      <c r="W244" s="24">
        <v>0</v>
      </c>
      <c r="X244" s="24">
        <v>0</v>
      </c>
      <c r="Y244" s="25">
        <f t="shared" si="72"/>
        <v>0</v>
      </c>
      <c r="Z244" s="24">
        <v>0</v>
      </c>
      <c r="AA244" s="24">
        <v>0</v>
      </c>
      <c r="AB244" s="24">
        <v>0</v>
      </c>
      <c r="AC244" s="25">
        <f t="shared" si="73"/>
        <v>0</v>
      </c>
      <c r="AD244" s="24"/>
      <c r="AE244" s="24"/>
      <c r="AF244" s="57">
        <v>44240000</v>
      </c>
      <c r="AG244" s="25">
        <f t="shared" si="74"/>
        <v>44240000</v>
      </c>
      <c r="AH244" s="25">
        <f t="shared" si="75"/>
        <v>44240000</v>
      </c>
      <c r="AI244" s="26">
        <f t="shared" si="76"/>
        <v>3.6274931841010188E-2</v>
      </c>
      <c r="AJ244" s="27">
        <f t="shared" si="77"/>
        <v>2.6605338074824746E-3</v>
      </c>
    </row>
    <row r="245" spans="1:36" ht="24.75" customHeight="1" outlineLevel="1" x14ac:dyDescent="0.25">
      <c r="A245" s="156">
        <v>25</v>
      </c>
      <c r="B245" s="156"/>
      <c r="C245" s="46" t="s">
        <v>510</v>
      </c>
      <c r="D245" s="187">
        <v>45628</v>
      </c>
      <c r="E245" s="197" t="s">
        <v>511</v>
      </c>
      <c r="F245" s="198" t="s">
        <v>117</v>
      </c>
      <c r="G245" s="199" t="s">
        <v>118</v>
      </c>
      <c r="H245" s="235"/>
      <c r="I245" s="235"/>
      <c r="J245" s="397"/>
      <c r="K245" s="57">
        <v>38710000</v>
      </c>
      <c r="L245" s="212" t="s">
        <v>119</v>
      </c>
      <c r="M245" s="47"/>
      <c r="N245" s="102"/>
      <c r="O245" s="47"/>
      <c r="P245" s="49"/>
      <c r="Q245" s="49"/>
      <c r="R245" s="24"/>
      <c r="S245" s="24"/>
      <c r="T245" s="24"/>
      <c r="U245" s="25">
        <f t="shared" si="71"/>
        <v>0</v>
      </c>
      <c r="V245" s="24">
        <v>0</v>
      </c>
      <c r="W245" s="24">
        <v>0</v>
      </c>
      <c r="X245" s="24">
        <v>0</v>
      </c>
      <c r="Y245" s="25">
        <f t="shared" si="72"/>
        <v>0</v>
      </c>
      <c r="Z245" s="24">
        <v>0</v>
      </c>
      <c r="AA245" s="24">
        <v>0</v>
      </c>
      <c r="AB245" s="24">
        <v>0</v>
      </c>
      <c r="AC245" s="25">
        <f t="shared" si="73"/>
        <v>0</v>
      </c>
      <c r="AD245" s="24"/>
      <c r="AE245" s="24"/>
      <c r="AF245" s="57">
        <v>38710000</v>
      </c>
      <c r="AG245" s="25">
        <f t="shared" si="74"/>
        <v>38710000</v>
      </c>
      <c r="AH245" s="25">
        <f t="shared" si="75"/>
        <v>38710000</v>
      </c>
      <c r="AI245" s="26">
        <f t="shared" si="76"/>
        <v>3.1740565360883911E-2</v>
      </c>
      <c r="AJ245" s="27">
        <f t="shared" si="77"/>
        <v>2.3279670815471655E-3</v>
      </c>
    </row>
    <row r="246" spans="1:36" ht="24.75" customHeight="1" outlineLevel="1" x14ac:dyDescent="0.25">
      <c r="A246" s="156">
        <v>26</v>
      </c>
      <c r="B246" s="156"/>
      <c r="C246" s="46" t="s">
        <v>512</v>
      </c>
      <c r="D246" s="187">
        <v>45629</v>
      </c>
      <c r="E246" s="197" t="s">
        <v>513</v>
      </c>
      <c r="F246" s="198" t="s">
        <v>117</v>
      </c>
      <c r="G246" s="199" t="s">
        <v>118</v>
      </c>
      <c r="H246" s="235"/>
      <c r="I246" s="235"/>
      <c r="J246" s="397"/>
      <c r="K246" s="57">
        <v>33180000</v>
      </c>
      <c r="L246" s="212" t="s">
        <v>119</v>
      </c>
      <c r="M246" s="47"/>
      <c r="N246" s="102"/>
      <c r="O246" s="47"/>
      <c r="P246" s="49"/>
      <c r="Q246" s="49"/>
      <c r="R246" s="24"/>
      <c r="S246" s="24"/>
      <c r="T246" s="24"/>
      <c r="U246" s="25">
        <f t="shared" si="71"/>
        <v>0</v>
      </c>
      <c r="V246" s="24">
        <v>0</v>
      </c>
      <c r="W246" s="24">
        <v>0</v>
      </c>
      <c r="X246" s="24">
        <v>0</v>
      </c>
      <c r="Y246" s="25">
        <f t="shared" si="72"/>
        <v>0</v>
      </c>
      <c r="Z246" s="24">
        <v>0</v>
      </c>
      <c r="AA246" s="24">
        <v>0</v>
      </c>
      <c r="AB246" s="24">
        <v>0</v>
      </c>
      <c r="AC246" s="25">
        <f t="shared" si="73"/>
        <v>0</v>
      </c>
      <c r="AD246" s="24"/>
      <c r="AE246" s="24"/>
      <c r="AF246" s="57">
        <v>33180000</v>
      </c>
      <c r="AG246" s="25">
        <f t="shared" si="74"/>
        <v>33180000</v>
      </c>
      <c r="AH246" s="25">
        <f t="shared" si="75"/>
        <v>33180000</v>
      </c>
      <c r="AI246" s="26">
        <f t="shared" si="76"/>
        <v>2.7206198880757641E-2</v>
      </c>
      <c r="AJ246" s="27">
        <f t="shared" si="77"/>
        <v>1.995400355611856E-3</v>
      </c>
    </row>
    <row r="247" spans="1:36" ht="24.75" customHeight="1" outlineLevel="1" x14ac:dyDescent="0.25">
      <c r="A247" s="156">
        <v>27</v>
      </c>
      <c r="B247" s="156"/>
      <c r="C247" s="46" t="s">
        <v>514</v>
      </c>
      <c r="D247" s="187">
        <v>45631</v>
      </c>
      <c r="E247" s="197" t="s">
        <v>515</v>
      </c>
      <c r="F247" s="198" t="s">
        <v>117</v>
      </c>
      <c r="G247" s="199" t="s">
        <v>118</v>
      </c>
      <c r="H247" s="235"/>
      <c r="I247" s="235"/>
      <c r="J247" s="397"/>
      <c r="K247" s="57">
        <v>44240000</v>
      </c>
      <c r="L247" s="212" t="s">
        <v>119</v>
      </c>
      <c r="M247" s="47"/>
      <c r="N247" s="102"/>
      <c r="O247" s="47"/>
      <c r="P247" s="49"/>
      <c r="Q247" s="49"/>
      <c r="R247" s="24"/>
      <c r="S247" s="24"/>
      <c r="T247" s="24"/>
      <c r="U247" s="25">
        <f t="shared" si="71"/>
        <v>0</v>
      </c>
      <c r="V247" s="24">
        <v>0</v>
      </c>
      <c r="W247" s="24">
        <v>0</v>
      </c>
      <c r="X247" s="24">
        <v>0</v>
      </c>
      <c r="Y247" s="25">
        <f t="shared" si="72"/>
        <v>0</v>
      </c>
      <c r="Z247" s="24">
        <v>0</v>
      </c>
      <c r="AA247" s="24">
        <v>0</v>
      </c>
      <c r="AB247" s="24">
        <v>0</v>
      </c>
      <c r="AC247" s="25">
        <f t="shared" si="73"/>
        <v>0</v>
      </c>
      <c r="AD247" s="24"/>
      <c r="AE247" s="24"/>
      <c r="AF247" s="57">
        <v>44240000</v>
      </c>
      <c r="AG247" s="25">
        <f t="shared" si="74"/>
        <v>44240000</v>
      </c>
      <c r="AH247" s="25">
        <f t="shared" si="75"/>
        <v>44240000</v>
      </c>
      <c r="AI247" s="26">
        <f t="shared" si="76"/>
        <v>3.6274931841010188E-2</v>
      </c>
      <c r="AJ247" s="27">
        <f t="shared" si="77"/>
        <v>2.6605338074824746E-3</v>
      </c>
    </row>
    <row r="248" spans="1:36" ht="24.75" customHeight="1" outlineLevel="1" x14ac:dyDescent="0.25">
      <c r="A248" s="156">
        <v>28</v>
      </c>
      <c r="B248" s="156"/>
      <c r="C248" s="46" t="s">
        <v>516</v>
      </c>
      <c r="D248" s="187">
        <v>45631</v>
      </c>
      <c r="E248" s="197" t="s">
        <v>517</v>
      </c>
      <c r="F248" s="198" t="s">
        <v>117</v>
      </c>
      <c r="G248" s="199" t="s">
        <v>118</v>
      </c>
      <c r="H248" s="235"/>
      <c r="I248" s="235"/>
      <c r="J248" s="397"/>
      <c r="K248" s="57">
        <v>44240000</v>
      </c>
      <c r="L248" s="212" t="s">
        <v>119</v>
      </c>
      <c r="M248" s="47"/>
      <c r="N248" s="102"/>
      <c r="O248" s="47"/>
      <c r="P248" s="49"/>
      <c r="Q248" s="49"/>
      <c r="R248" s="24"/>
      <c r="S248" s="24"/>
      <c r="T248" s="24"/>
      <c r="U248" s="25">
        <f t="shared" si="71"/>
        <v>0</v>
      </c>
      <c r="V248" s="24">
        <v>0</v>
      </c>
      <c r="W248" s="24">
        <v>0</v>
      </c>
      <c r="X248" s="24">
        <v>0</v>
      </c>
      <c r="Y248" s="25">
        <f t="shared" si="72"/>
        <v>0</v>
      </c>
      <c r="Z248" s="24">
        <v>0</v>
      </c>
      <c r="AA248" s="24">
        <v>0</v>
      </c>
      <c r="AB248" s="24">
        <v>0</v>
      </c>
      <c r="AC248" s="25">
        <f t="shared" si="73"/>
        <v>0</v>
      </c>
      <c r="AD248" s="24"/>
      <c r="AE248" s="24"/>
      <c r="AF248" s="57">
        <v>44240000</v>
      </c>
      <c r="AG248" s="25">
        <f t="shared" si="74"/>
        <v>44240000</v>
      </c>
      <c r="AH248" s="25">
        <f t="shared" si="75"/>
        <v>44240000</v>
      </c>
      <c r="AI248" s="26">
        <f t="shared" si="76"/>
        <v>3.6274931841010188E-2</v>
      </c>
      <c r="AJ248" s="27">
        <f t="shared" si="77"/>
        <v>2.6605338074824746E-3</v>
      </c>
    </row>
    <row r="249" spans="1:36" s="37" customFormat="1" ht="12.75" customHeight="1" x14ac:dyDescent="0.25">
      <c r="A249" s="404" t="s">
        <v>65</v>
      </c>
      <c r="B249" s="377"/>
      <c r="C249" s="377"/>
      <c r="D249" s="377"/>
      <c r="E249" s="377"/>
      <c r="F249" s="377"/>
      <c r="G249" s="377"/>
      <c r="H249" s="377"/>
      <c r="I249" s="405"/>
      <c r="J249" s="33">
        <f>+J220</f>
        <v>1219575000</v>
      </c>
      <c r="K249" s="33">
        <f>SUM(K221:K248)</f>
        <v>1219575000</v>
      </c>
      <c r="L249" s="32"/>
      <c r="M249" s="33">
        <f>SUM(M221:M248)</f>
        <v>0</v>
      </c>
      <c r="N249" s="33">
        <f>SUM(N221:N248)</f>
        <v>0</v>
      </c>
      <c r="O249" s="33">
        <f>SUM(O221:O248)</f>
        <v>0</v>
      </c>
      <c r="P249" s="34"/>
      <c r="Q249" s="35"/>
      <c r="R249" s="33">
        <f t="shared" ref="R249:AH249" si="78">SUM(R221:R248)</f>
        <v>0</v>
      </c>
      <c r="S249" s="33">
        <f t="shared" si="78"/>
        <v>0</v>
      </c>
      <c r="T249" s="33">
        <f t="shared" si="78"/>
        <v>0</v>
      </c>
      <c r="U249" s="33">
        <f t="shared" si="78"/>
        <v>0</v>
      </c>
      <c r="V249" s="33">
        <f t="shared" si="78"/>
        <v>0</v>
      </c>
      <c r="W249" s="33">
        <f t="shared" si="78"/>
        <v>0</v>
      </c>
      <c r="X249" s="33">
        <f t="shared" si="78"/>
        <v>0</v>
      </c>
      <c r="Y249" s="33">
        <f t="shared" si="78"/>
        <v>0</v>
      </c>
      <c r="Z249" s="33">
        <f t="shared" si="78"/>
        <v>0</v>
      </c>
      <c r="AA249" s="33">
        <f t="shared" si="78"/>
        <v>0</v>
      </c>
      <c r="AB249" s="33">
        <f t="shared" si="78"/>
        <v>0</v>
      </c>
      <c r="AC249" s="33">
        <f t="shared" si="78"/>
        <v>0</v>
      </c>
      <c r="AD249" s="33">
        <f t="shared" si="78"/>
        <v>0</v>
      </c>
      <c r="AE249" s="33">
        <f t="shared" si="78"/>
        <v>0</v>
      </c>
      <c r="AF249" s="33">
        <f t="shared" si="78"/>
        <v>1219575000</v>
      </c>
      <c r="AG249" s="33">
        <f t="shared" si="78"/>
        <v>1219575000</v>
      </c>
      <c r="AH249" s="33">
        <f t="shared" si="78"/>
        <v>1219575000</v>
      </c>
      <c r="AI249" s="36">
        <f>IF(ISERROR(AH249/J249),0,AH249/J249)</f>
        <v>1</v>
      </c>
      <c r="AJ249" s="36">
        <f>IF(ISERROR(AH249/$AH$354),0,AH249/$AH$354)</f>
        <v>7.3343592184910461E-2</v>
      </c>
    </row>
    <row r="250" spans="1:36" ht="12.75" customHeight="1" x14ac:dyDescent="0.25">
      <c r="A250" s="401" t="s">
        <v>66</v>
      </c>
      <c r="B250" s="402"/>
      <c r="C250" s="402"/>
      <c r="D250" s="402"/>
      <c r="E250" s="403"/>
      <c r="F250" s="173"/>
      <c r="G250" s="170"/>
      <c r="H250" s="168"/>
      <c r="I250" s="168"/>
      <c r="J250" s="396">
        <v>278688000</v>
      </c>
      <c r="K250" s="13"/>
      <c r="L250" s="14"/>
      <c r="M250" s="147"/>
      <c r="N250" s="147"/>
      <c r="O250" s="147"/>
      <c r="P250" s="170"/>
      <c r="Q250" s="171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7"/>
      <c r="AJ250" s="17"/>
    </row>
    <row r="251" spans="1:36" ht="24.75" customHeight="1" outlineLevel="1" x14ac:dyDescent="0.25">
      <c r="A251" s="156">
        <v>1</v>
      </c>
      <c r="B251" s="212"/>
      <c r="C251" s="212" t="s">
        <v>518</v>
      </c>
      <c r="D251" s="187">
        <v>45611</v>
      </c>
      <c r="E251" s="221" t="s">
        <v>519</v>
      </c>
      <c r="F251" s="198" t="s">
        <v>117</v>
      </c>
      <c r="G251" s="199" t="s">
        <v>118</v>
      </c>
      <c r="H251" s="235"/>
      <c r="I251" s="235"/>
      <c r="J251" s="397"/>
      <c r="K251" s="57">
        <v>17000000</v>
      </c>
      <c r="L251" s="239" t="s">
        <v>119</v>
      </c>
      <c r="M251" s="196"/>
      <c r="N251" s="196"/>
      <c r="O251" s="150"/>
      <c r="P251" s="150"/>
      <c r="Q251" s="150"/>
      <c r="R251" s="240"/>
      <c r="S251" s="63"/>
      <c r="T251" s="63"/>
      <c r="U251" s="25">
        <f>SUM(R251:T251)</f>
        <v>0</v>
      </c>
      <c r="V251" s="24"/>
      <c r="W251" s="24"/>
      <c r="X251" s="24"/>
      <c r="Y251" s="25">
        <f>SUM(V251:X251)</f>
        <v>0</v>
      </c>
      <c r="Z251" s="24"/>
      <c r="AA251" s="24"/>
      <c r="AB251" s="24"/>
      <c r="AC251" s="25">
        <f>SUM(Z251:AB251)</f>
        <v>0</v>
      </c>
      <c r="AD251" s="24"/>
      <c r="AE251" s="24"/>
      <c r="AF251" s="57">
        <v>17000000</v>
      </c>
      <c r="AG251" s="25">
        <f>SUM(AD251:AF251)</f>
        <v>17000000</v>
      </c>
      <c r="AH251" s="25">
        <f>SUM(U251,Y251,AC251,AG251)</f>
        <v>17000000</v>
      </c>
      <c r="AI251" s="26">
        <f>IF(ISERROR(AH251/$J$250),0,AH251/$J$250)</f>
        <v>6.1000114823745552E-2</v>
      </c>
      <c r="AJ251" s="27">
        <f>IF(ISERROR(AH251/$AH$354),"-",AH251/$AH$354)</f>
        <v>1.0223570236709328E-3</v>
      </c>
    </row>
    <row r="252" spans="1:36" ht="24.75" customHeight="1" outlineLevel="1" x14ac:dyDescent="0.25">
      <c r="A252" s="156">
        <v>2</v>
      </c>
      <c r="B252" s="156"/>
      <c r="C252" s="212" t="s">
        <v>520</v>
      </c>
      <c r="D252" s="187">
        <v>45626</v>
      </c>
      <c r="E252" s="221" t="s">
        <v>521</v>
      </c>
      <c r="F252" s="198" t="s">
        <v>117</v>
      </c>
      <c r="G252" s="199" t="s">
        <v>118</v>
      </c>
      <c r="H252" s="158"/>
      <c r="I252" s="158"/>
      <c r="J252" s="397"/>
      <c r="K252" s="57">
        <v>51373500</v>
      </c>
      <c r="L252" s="239" t="s">
        <v>119</v>
      </c>
      <c r="M252" s="159"/>
      <c r="N252" s="159"/>
      <c r="O252" s="159"/>
      <c r="P252" s="157"/>
      <c r="Q252" s="157"/>
      <c r="R252" s="161"/>
      <c r="S252" s="24"/>
      <c r="T252" s="24"/>
      <c r="U252" s="25">
        <f t="shared" ref="U252:U255" si="79">SUM(R252:T252)</f>
        <v>0</v>
      </c>
      <c r="V252" s="24"/>
      <c r="W252" s="24"/>
      <c r="X252" s="24"/>
      <c r="Y252" s="25">
        <f t="shared" ref="Y252:Y255" si="80">SUM(V252:X252)</f>
        <v>0</v>
      </c>
      <c r="Z252" s="24"/>
      <c r="AA252" s="24"/>
      <c r="AB252" s="24"/>
      <c r="AC252" s="25">
        <f t="shared" ref="AC252:AC255" si="81">SUM(Z252:AB252)</f>
        <v>0</v>
      </c>
      <c r="AD252" s="24"/>
      <c r="AE252" s="24"/>
      <c r="AF252" s="57">
        <v>51373500</v>
      </c>
      <c r="AG252" s="25">
        <f t="shared" ref="AG252:AG255" si="82">SUM(AD252:AF252)</f>
        <v>51373500</v>
      </c>
      <c r="AH252" s="25">
        <f t="shared" ref="AH252:AH255" si="83">SUM(U252,Y252,AC252,AG252)</f>
        <v>51373500</v>
      </c>
      <c r="AI252" s="26">
        <f t="shared" ref="AI252:AI255" si="84">IF(ISERROR(AH252/$J$250),0,AH252/$J$250)</f>
        <v>0.18434055287633483</v>
      </c>
      <c r="AJ252" s="27">
        <f t="shared" ref="AJ252:AJ255" si="85">IF(ISERROR(AH252/$AH$354),"-",AH252/$AH$354)</f>
        <v>3.0895328562093333E-3</v>
      </c>
    </row>
    <row r="253" spans="1:36" ht="24.75" customHeight="1" outlineLevel="1" x14ac:dyDescent="0.25">
      <c r="A253" s="156">
        <v>3</v>
      </c>
      <c r="B253" s="156"/>
      <c r="C253" s="212" t="s">
        <v>522</v>
      </c>
      <c r="D253" s="187">
        <v>45565</v>
      </c>
      <c r="E253" s="221" t="s">
        <v>523</v>
      </c>
      <c r="F253" s="198" t="s">
        <v>117</v>
      </c>
      <c r="G253" s="199" t="s">
        <v>118</v>
      </c>
      <c r="H253" s="158"/>
      <c r="I253" s="158"/>
      <c r="J253" s="397"/>
      <c r="K253" s="57">
        <v>81159000</v>
      </c>
      <c r="L253" s="239" t="s">
        <v>119</v>
      </c>
      <c r="M253" s="159"/>
      <c r="N253" s="159"/>
      <c r="O253" s="159"/>
      <c r="P253" s="157"/>
      <c r="Q253" s="157"/>
      <c r="R253" s="161"/>
      <c r="S253" s="24"/>
      <c r="T253" s="24"/>
      <c r="U253" s="25">
        <f t="shared" si="79"/>
        <v>0</v>
      </c>
      <c r="V253" s="24"/>
      <c r="W253" s="24"/>
      <c r="X253" s="24"/>
      <c r="Y253" s="25">
        <f t="shared" si="80"/>
        <v>0</v>
      </c>
      <c r="Z253" s="24"/>
      <c r="AA253" s="24"/>
      <c r="AB253" s="24"/>
      <c r="AC253" s="25">
        <f t="shared" si="81"/>
        <v>0</v>
      </c>
      <c r="AD253" s="24"/>
      <c r="AE253" s="57">
        <v>81159000</v>
      </c>
      <c r="AF253" s="57"/>
      <c r="AG253" s="25">
        <f t="shared" si="82"/>
        <v>81159000</v>
      </c>
      <c r="AH253" s="25">
        <f t="shared" si="83"/>
        <v>81159000</v>
      </c>
      <c r="AI253" s="26">
        <f t="shared" si="84"/>
        <v>0.29121813641060973</v>
      </c>
      <c r="AJ253" s="27">
        <f t="shared" si="85"/>
        <v>4.8807925696534851E-3</v>
      </c>
    </row>
    <row r="254" spans="1:36" ht="24.75" customHeight="1" outlineLevel="1" x14ac:dyDescent="0.25">
      <c r="A254" s="156">
        <v>4</v>
      </c>
      <c r="B254" s="156"/>
      <c r="C254" s="212" t="s">
        <v>524</v>
      </c>
      <c r="D254" s="187">
        <v>45565</v>
      </c>
      <c r="E254" s="221" t="s">
        <v>525</v>
      </c>
      <c r="F254" s="198" t="s">
        <v>117</v>
      </c>
      <c r="G254" s="199" t="s">
        <v>118</v>
      </c>
      <c r="H254" s="158"/>
      <c r="I254" s="158"/>
      <c r="J254" s="397"/>
      <c r="K254" s="57">
        <v>70471000</v>
      </c>
      <c r="L254" s="239" t="s">
        <v>119</v>
      </c>
      <c r="M254" s="159"/>
      <c r="N254" s="159"/>
      <c r="O254" s="159"/>
      <c r="P254" s="157"/>
      <c r="Q254" s="157"/>
      <c r="R254" s="161"/>
      <c r="S254" s="24"/>
      <c r="T254" s="24"/>
      <c r="U254" s="25">
        <f t="shared" si="79"/>
        <v>0</v>
      </c>
      <c r="V254" s="24"/>
      <c r="W254" s="24"/>
      <c r="X254" s="24"/>
      <c r="Y254" s="25">
        <f t="shared" si="80"/>
        <v>0</v>
      </c>
      <c r="Z254" s="24"/>
      <c r="AA254" s="24"/>
      <c r="AB254" s="24"/>
      <c r="AC254" s="25">
        <f t="shared" si="81"/>
        <v>0</v>
      </c>
      <c r="AD254" s="24"/>
      <c r="AE254" s="57">
        <v>70471000</v>
      </c>
      <c r="AF254" s="57"/>
      <c r="AG254" s="25">
        <f t="shared" si="82"/>
        <v>70471000</v>
      </c>
      <c r="AH254" s="25">
        <f t="shared" si="83"/>
        <v>70471000</v>
      </c>
      <c r="AI254" s="26">
        <f t="shared" si="84"/>
        <v>0.25286700539671603</v>
      </c>
      <c r="AJ254" s="27">
        <f t="shared" si="85"/>
        <v>4.2380306950067243E-3</v>
      </c>
    </row>
    <row r="255" spans="1:36" ht="24.75" customHeight="1" outlineLevel="1" x14ac:dyDescent="0.25">
      <c r="A255" s="156">
        <v>5</v>
      </c>
      <c r="B255" s="156"/>
      <c r="C255" s="212" t="s">
        <v>526</v>
      </c>
      <c r="D255" s="187">
        <v>45566</v>
      </c>
      <c r="E255" s="221" t="s">
        <v>527</v>
      </c>
      <c r="F255" s="198" t="s">
        <v>117</v>
      </c>
      <c r="G255" s="199" t="s">
        <v>118</v>
      </c>
      <c r="H255" s="158"/>
      <c r="I255" s="158"/>
      <c r="J255" s="397"/>
      <c r="K255" s="57">
        <v>58684500</v>
      </c>
      <c r="L255" s="239" t="s">
        <v>119</v>
      </c>
      <c r="M255" s="159"/>
      <c r="N255" s="159"/>
      <c r="O255" s="159"/>
      <c r="P255" s="157"/>
      <c r="Q255" s="157"/>
      <c r="R255" s="161"/>
      <c r="S255" s="24"/>
      <c r="T255" s="24"/>
      <c r="U255" s="25">
        <f t="shared" si="79"/>
        <v>0</v>
      </c>
      <c r="V255" s="24"/>
      <c r="W255" s="24"/>
      <c r="X255" s="24"/>
      <c r="Y255" s="25">
        <f t="shared" si="80"/>
        <v>0</v>
      </c>
      <c r="Z255" s="24"/>
      <c r="AA255" s="24"/>
      <c r="AB255" s="24"/>
      <c r="AC255" s="25">
        <f t="shared" si="81"/>
        <v>0</v>
      </c>
      <c r="AD255" s="24"/>
      <c r="AE255" s="57">
        <v>58684500</v>
      </c>
      <c r="AF255" s="57"/>
      <c r="AG255" s="25">
        <f t="shared" si="82"/>
        <v>58684500</v>
      </c>
      <c r="AH255" s="25">
        <f t="shared" si="83"/>
        <v>58684500</v>
      </c>
      <c r="AI255" s="26">
        <f t="shared" si="84"/>
        <v>0.21057419049259388</v>
      </c>
      <c r="AJ255" s="27">
        <f t="shared" si="85"/>
        <v>3.5292065150362858E-3</v>
      </c>
    </row>
    <row r="256" spans="1:36" s="37" customFormat="1" ht="12.75" customHeight="1" x14ac:dyDescent="0.25">
      <c r="A256" s="409" t="s">
        <v>67</v>
      </c>
      <c r="B256" s="409"/>
      <c r="C256" s="409"/>
      <c r="D256" s="409"/>
      <c r="E256" s="409"/>
      <c r="F256" s="409"/>
      <c r="G256" s="409"/>
      <c r="H256" s="409"/>
      <c r="I256" s="409"/>
      <c r="J256" s="33">
        <f>+J250</f>
        <v>278688000</v>
      </c>
      <c r="K256" s="33">
        <f>SUM(K251:K255)</f>
        <v>278688000</v>
      </c>
      <c r="L256" s="32"/>
      <c r="M256" s="162">
        <f>SUM(M251:M252)</f>
        <v>0</v>
      </c>
      <c r="N256" s="162">
        <f>SUM(N251:N252)</f>
        <v>0</v>
      </c>
      <c r="O256" s="162">
        <f>SUM(O251:O252)</f>
        <v>0</v>
      </c>
      <c r="P256" s="163"/>
      <c r="Q256" s="164"/>
      <c r="R256" s="33">
        <f t="shared" ref="R256:AD256" si="86">SUM(R251:R252)</f>
        <v>0</v>
      </c>
      <c r="S256" s="33">
        <f t="shared" si="86"/>
        <v>0</v>
      </c>
      <c r="T256" s="33">
        <f t="shared" si="86"/>
        <v>0</v>
      </c>
      <c r="U256" s="33">
        <f t="shared" si="86"/>
        <v>0</v>
      </c>
      <c r="V256" s="33">
        <f t="shared" si="86"/>
        <v>0</v>
      </c>
      <c r="W256" s="33">
        <f t="shared" si="86"/>
        <v>0</v>
      </c>
      <c r="X256" s="33">
        <f t="shared" si="86"/>
        <v>0</v>
      </c>
      <c r="Y256" s="33">
        <f t="shared" si="86"/>
        <v>0</v>
      </c>
      <c r="Z256" s="33">
        <f t="shared" si="86"/>
        <v>0</v>
      </c>
      <c r="AA256" s="33">
        <f t="shared" si="86"/>
        <v>0</v>
      </c>
      <c r="AB256" s="33">
        <f t="shared" si="86"/>
        <v>0</v>
      </c>
      <c r="AC256" s="33">
        <f t="shared" si="86"/>
        <v>0</v>
      </c>
      <c r="AD256" s="33">
        <f t="shared" si="86"/>
        <v>0</v>
      </c>
      <c r="AE256" s="33">
        <f>SUM(AE251:AE255)</f>
        <v>210314500</v>
      </c>
      <c r="AF256" s="33">
        <f>SUM(AF251:AF255)</f>
        <v>68373500</v>
      </c>
      <c r="AG256" s="33">
        <f>SUM(AG251:AG255)</f>
        <v>278688000</v>
      </c>
      <c r="AH256" s="33">
        <f>SUM(AH251:AH255)</f>
        <v>278688000</v>
      </c>
      <c r="AI256" s="36">
        <f>IF(ISERROR(AH256/J256),0,AH256/J256)</f>
        <v>1</v>
      </c>
      <c r="AJ256" s="36">
        <f>IF(ISERROR(AH256/$AH$354),0,AH256/$AH$354)</f>
        <v>1.6759919659576759E-2</v>
      </c>
    </row>
    <row r="257" spans="1:36" ht="12.75" customHeight="1" x14ac:dyDescent="0.25">
      <c r="A257" s="410" t="s">
        <v>68</v>
      </c>
      <c r="B257" s="411"/>
      <c r="C257" s="411"/>
      <c r="D257" s="411"/>
      <c r="E257" s="412"/>
      <c r="F257" s="231"/>
      <c r="G257" s="232"/>
      <c r="H257" s="233"/>
      <c r="I257" s="233"/>
      <c r="J257" s="398">
        <v>80360358</v>
      </c>
      <c r="K257" s="179"/>
      <c r="L257" s="180"/>
      <c r="M257" s="147"/>
      <c r="N257" s="147"/>
      <c r="O257" s="147"/>
      <c r="P257" s="170"/>
      <c r="Q257" s="171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7"/>
      <c r="AJ257" s="17"/>
    </row>
    <row r="258" spans="1:36" ht="24.75" customHeight="1" outlineLevel="1" x14ac:dyDescent="0.25">
      <c r="A258" s="156">
        <v>1</v>
      </c>
      <c r="B258" s="156"/>
      <c r="C258" s="212" t="s">
        <v>528</v>
      </c>
      <c r="D258" s="187">
        <v>45601</v>
      </c>
      <c r="E258" s="221" t="s">
        <v>529</v>
      </c>
      <c r="F258" s="198" t="s">
        <v>117</v>
      </c>
      <c r="G258" s="199" t="s">
        <v>118</v>
      </c>
      <c r="H258" s="158"/>
      <c r="I258" s="158"/>
      <c r="J258" s="399"/>
      <c r="K258" s="57">
        <v>80360358</v>
      </c>
      <c r="L258" s="239" t="s">
        <v>119</v>
      </c>
      <c r="M258" s="159"/>
      <c r="N258" s="159"/>
      <c r="O258" s="159"/>
      <c r="P258" s="157"/>
      <c r="Q258" s="157"/>
      <c r="R258" s="161"/>
      <c r="S258" s="24"/>
      <c r="T258" s="24"/>
      <c r="U258" s="25">
        <f>SUM(R258:T258)</f>
        <v>0</v>
      </c>
      <c r="V258" s="24"/>
      <c r="W258" s="24"/>
      <c r="X258" s="24"/>
      <c r="Y258" s="25">
        <f>SUM(V258:X258)</f>
        <v>0</v>
      </c>
      <c r="Z258" s="24"/>
      <c r="AA258" s="24"/>
      <c r="AB258" s="24"/>
      <c r="AC258" s="25">
        <f>SUM(Z258:AB258)</f>
        <v>0</v>
      </c>
      <c r="AD258" s="24"/>
      <c r="AE258" s="24"/>
      <c r="AF258" s="24">
        <v>80360358</v>
      </c>
      <c r="AG258" s="25">
        <f>SUM(AD258:AF258)</f>
        <v>80360358</v>
      </c>
      <c r="AH258" s="25">
        <f>SUM(U258,Y258,AC258,AG258)</f>
        <v>80360358</v>
      </c>
      <c r="AI258" s="26">
        <f>IF(ISERROR(AH258/$J$257),0,AH258/$J$257)</f>
        <v>1</v>
      </c>
      <c r="AJ258" s="27">
        <f>IF(ISERROR(AH258/$AH$354),"-",AH258/$AH$354)</f>
        <v>4.8327633191770965E-3</v>
      </c>
    </row>
    <row r="259" spans="1:36" s="37" customFormat="1" ht="12.75" customHeight="1" x14ac:dyDescent="0.25">
      <c r="A259" s="404" t="s">
        <v>69</v>
      </c>
      <c r="B259" s="377"/>
      <c r="C259" s="377"/>
      <c r="D259" s="377"/>
      <c r="E259" s="377"/>
      <c r="F259" s="377"/>
      <c r="G259" s="377"/>
      <c r="H259" s="377"/>
      <c r="I259" s="405"/>
      <c r="J259" s="162">
        <f>+J257</f>
        <v>80360358</v>
      </c>
      <c r="K259" s="162">
        <f>SUM(K258:K258)</f>
        <v>80360358</v>
      </c>
      <c r="L259" s="146"/>
      <c r="M259" s="162">
        <f>SUM(M258:M258)</f>
        <v>0</v>
      </c>
      <c r="N259" s="162">
        <f>SUM(N258:N258)</f>
        <v>0</v>
      </c>
      <c r="O259" s="162">
        <f>SUM(O258:O258)</f>
        <v>0</v>
      </c>
      <c r="P259" s="163"/>
      <c r="Q259" s="164"/>
      <c r="R259" s="33">
        <f t="shared" ref="R259:AH259" si="87">SUM(R258:R258)</f>
        <v>0</v>
      </c>
      <c r="S259" s="33">
        <f t="shared" si="87"/>
        <v>0</v>
      </c>
      <c r="T259" s="33">
        <f t="shared" si="87"/>
        <v>0</v>
      </c>
      <c r="U259" s="33">
        <f t="shared" si="87"/>
        <v>0</v>
      </c>
      <c r="V259" s="33">
        <f t="shared" si="87"/>
        <v>0</v>
      </c>
      <c r="W259" s="33">
        <f t="shared" si="87"/>
        <v>0</v>
      </c>
      <c r="X259" s="33">
        <f t="shared" si="87"/>
        <v>0</v>
      </c>
      <c r="Y259" s="33">
        <f t="shared" si="87"/>
        <v>0</v>
      </c>
      <c r="Z259" s="33">
        <f t="shared" si="87"/>
        <v>0</v>
      </c>
      <c r="AA259" s="33">
        <f t="shared" si="87"/>
        <v>0</v>
      </c>
      <c r="AB259" s="33">
        <f t="shared" si="87"/>
        <v>0</v>
      </c>
      <c r="AC259" s="33">
        <f t="shared" si="87"/>
        <v>0</v>
      </c>
      <c r="AD259" s="33">
        <f t="shared" si="87"/>
        <v>0</v>
      </c>
      <c r="AE259" s="33">
        <f t="shared" si="87"/>
        <v>0</v>
      </c>
      <c r="AF259" s="33">
        <f t="shared" si="87"/>
        <v>80360358</v>
      </c>
      <c r="AG259" s="33">
        <f t="shared" si="87"/>
        <v>80360358</v>
      </c>
      <c r="AH259" s="33">
        <f t="shared" si="87"/>
        <v>80360358</v>
      </c>
      <c r="AI259" s="36">
        <f>IF(ISERROR(AH259/J259),0,AH259/J259)</f>
        <v>1</v>
      </c>
      <c r="AJ259" s="36">
        <f>IF(ISERROR(AH259/$AH$354),0,AH259/$AH$354)</f>
        <v>4.8327633191770965E-3</v>
      </c>
    </row>
    <row r="260" spans="1:36" ht="12.75" customHeight="1" x14ac:dyDescent="0.25">
      <c r="A260" s="401" t="s">
        <v>70</v>
      </c>
      <c r="B260" s="402"/>
      <c r="C260" s="402"/>
      <c r="D260" s="402"/>
      <c r="E260" s="403"/>
      <c r="F260" s="173"/>
      <c r="G260" s="170"/>
      <c r="H260" s="168"/>
      <c r="I260" s="168"/>
      <c r="J260" s="396">
        <v>528670000</v>
      </c>
      <c r="K260" s="13"/>
      <c r="L260" s="14"/>
      <c r="M260" s="15"/>
      <c r="N260" s="15"/>
      <c r="O260" s="15"/>
      <c r="P260" s="10"/>
      <c r="Q260" s="16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7"/>
      <c r="AJ260" s="17"/>
    </row>
    <row r="261" spans="1:36" ht="24.75" customHeight="1" outlineLevel="1" x14ac:dyDescent="0.25">
      <c r="A261" s="156">
        <v>1</v>
      </c>
      <c r="B261" s="156"/>
      <c r="C261" s="212" t="s">
        <v>530</v>
      </c>
      <c r="D261" s="187">
        <v>45630</v>
      </c>
      <c r="E261" s="221" t="s">
        <v>531</v>
      </c>
      <c r="F261" s="198" t="s">
        <v>117</v>
      </c>
      <c r="G261" s="199" t="s">
        <v>118</v>
      </c>
      <c r="H261" s="158"/>
      <c r="I261" s="158"/>
      <c r="J261" s="397"/>
      <c r="K261" s="98">
        <v>50445000</v>
      </c>
      <c r="L261" s="239" t="s">
        <v>119</v>
      </c>
      <c r="M261" s="24"/>
      <c r="N261" s="24"/>
      <c r="O261" s="24"/>
      <c r="P261" s="22"/>
      <c r="Q261" s="22"/>
      <c r="R261" s="24"/>
      <c r="S261" s="24"/>
      <c r="T261" s="24"/>
      <c r="U261" s="25">
        <f>SUM(R261:T261)</f>
        <v>0</v>
      </c>
      <c r="V261" s="24"/>
      <c r="W261" s="24"/>
      <c r="X261" s="24"/>
      <c r="Y261" s="25">
        <f>SUM(V261:X261)</f>
        <v>0</v>
      </c>
      <c r="Z261" s="24"/>
      <c r="AA261" s="24"/>
      <c r="AB261" s="24"/>
      <c r="AC261" s="25">
        <f>SUM(Z261:AB261)</f>
        <v>0</v>
      </c>
      <c r="AD261" s="24"/>
      <c r="AE261" s="24"/>
      <c r="AF261" s="98">
        <v>50445000</v>
      </c>
      <c r="AG261" s="25">
        <f>SUM(AD261:AF261)</f>
        <v>50445000</v>
      </c>
      <c r="AH261" s="25">
        <f>SUM(U261,Y261,AC261,AG261)</f>
        <v>50445000</v>
      </c>
      <c r="AI261" s="26">
        <f>IF(ISERROR(AH261/$J$260),0,AH261/$J$260)</f>
        <v>9.5418692189834869E-2</v>
      </c>
      <c r="AJ261" s="27">
        <f>IF(ISERROR(AH261/$AH$354),"-",AH261/$AH$354)</f>
        <v>3.0336941211223651E-3</v>
      </c>
    </row>
    <row r="262" spans="1:36" ht="24.75" customHeight="1" outlineLevel="1" x14ac:dyDescent="0.25">
      <c r="A262" s="156">
        <v>2</v>
      </c>
      <c r="B262" s="156"/>
      <c r="C262" s="212" t="s">
        <v>246</v>
      </c>
      <c r="D262" s="187">
        <v>45617</v>
      </c>
      <c r="E262" s="221" t="s">
        <v>532</v>
      </c>
      <c r="F262" s="198" t="s">
        <v>117</v>
      </c>
      <c r="G262" s="199" t="s">
        <v>118</v>
      </c>
      <c r="H262" s="158"/>
      <c r="I262" s="158"/>
      <c r="J262" s="397"/>
      <c r="K262" s="98">
        <v>44840000</v>
      </c>
      <c r="L262" s="239" t="s">
        <v>119</v>
      </c>
      <c r="M262" s="24"/>
      <c r="N262" s="24"/>
      <c r="O262" s="24"/>
      <c r="P262" s="22"/>
      <c r="Q262" s="22"/>
      <c r="R262" s="24"/>
      <c r="S262" s="24"/>
      <c r="T262" s="24"/>
      <c r="U262" s="25">
        <f t="shared" ref="U262:U271" si="88">SUM(R262:T262)</f>
        <v>0</v>
      </c>
      <c r="V262" s="24"/>
      <c r="W262" s="24"/>
      <c r="X262" s="24"/>
      <c r="Y262" s="25">
        <f t="shared" ref="Y262:Y271" si="89">SUM(V262:X262)</f>
        <v>0</v>
      </c>
      <c r="Z262" s="24"/>
      <c r="AA262" s="24"/>
      <c r="AB262" s="24"/>
      <c r="AC262" s="25">
        <f t="shared" ref="AC262:AC271" si="90">SUM(Z262:AB262)</f>
        <v>0</v>
      </c>
      <c r="AD262" s="24"/>
      <c r="AE262" s="24"/>
      <c r="AF262" s="98">
        <v>44840000</v>
      </c>
      <c r="AG262" s="25">
        <f t="shared" ref="AG262:AG271" si="91">SUM(AD262:AF262)</f>
        <v>44840000</v>
      </c>
      <c r="AH262" s="25">
        <f t="shared" ref="AH262:AH271" si="92">SUM(U262,Y262,AC262,AG262)</f>
        <v>44840000</v>
      </c>
      <c r="AI262" s="26">
        <f t="shared" ref="AI262:AI271" si="93">IF(ISERROR(AH262/$J$260),0,AH262/$J$260)</f>
        <v>8.4816615279853222E-2</v>
      </c>
      <c r="AJ262" s="27">
        <f t="shared" ref="AJ262:AJ271" si="94">IF(ISERROR(AH262/$AH$354),"-",AH262/$AH$354)</f>
        <v>2.6966169965532134E-3</v>
      </c>
    </row>
    <row r="263" spans="1:36" ht="24.75" customHeight="1" outlineLevel="1" x14ac:dyDescent="0.25">
      <c r="A263" s="156">
        <v>3</v>
      </c>
      <c r="B263" s="156"/>
      <c r="C263" s="212" t="s">
        <v>533</v>
      </c>
      <c r="D263" s="187">
        <v>45604</v>
      </c>
      <c r="E263" s="221" t="s">
        <v>534</v>
      </c>
      <c r="F263" s="198" t="s">
        <v>117</v>
      </c>
      <c r="G263" s="199" t="s">
        <v>118</v>
      </c>
      <c r="H263" s="158"/>
      <c r="I263" s="158"/>
      <c r="J263" s="397"/>
      <c r="K263" s="98">
        <v>43600000</v>
      </c>
      <c r="L263" s="239" t="s">
        <v>119</v>
      </c>
      <c r="M263" s="24"/>
      <c r="N263" s="24"/>
      <c r="O263" s="24"/>
      <c r="P263" s="22"/>
      <c r="Q263" s="22"/>
      <c r="R263" s="24"/>
      <c r="S263" s="24"/>
      <c r="T263" s="24"/>
      <c r="U263" s="25">
        <f t="shared" si="88"/>
        <v>0</v>
      </c>
      <c r="V263" s="24"/>
      <c r="W263" s="24"/>
      <c r="X263" s="24"/>
      <c r="Y263" s="25">
        <f t="shared" si="89"/>
        <v>0</v>
      </c>
      <c r="Z263" s="24"/>
      <c r="AA263" s="24"/>
      <c r="AB263" s="24"/>
      <c r="AC263" s="25">
        <f t="shared" si="90"/>
        <v>0</v>
      </c>
      <c r="AD263" s="24"/>
      <c r="AE263" s="98">
        <v>43600000</v>
      </c>
      <c r="AF263" s="24"/>
      <c r="AG263" s="25">
        <f t="shared" si="91"/>
        <v>43600000</v>
      </c>
      <c r="AH263" s="25">
        <f t="shared" si="92"/>
        <v>43600000</v>
      </c>
      <c r="AI263" s="26">
        <f t="shared" si="93"/>
        <v>8.2471106739553976E-2</v>
      </c>
      <c r="AJ263" s="27">
        <f t="shared" si="94"/>
        <v>2.6220450724736867E-3</v>
      </c>
    </row>
    <row r="264" spans="1:36" ht="24.75" customHeight="1" outlineLevel="1" x14ac:dyDescent="0.25">
      <c r="A264" s="156">
        <v>4</v>
      </c>
      <c r="B264" s="156"/>
      <c r="C264" s="212" t="s">
        <v>535</v>
      </c>
      <c r="D264" s="187">
        <v>45614</v>
      </c>
      <c r="E264" s="221" t="s">
        <v>536</v>
      </c>
      <c r="F264" s="198" t="s">
        <v>117</v>
      </c>
      <c r="G264" s="199" t="s">
        <v>118</v>
      </c>
      <c r="H264" s="158"/>
      <c r="I264" s="158"/>
      <c r="J264" s="397"/>
      <c r="K264" s="98">
        <v>50445000</v>
      </c>
      <c r="L264" s="239" t="s">
        <v>119</v>
      </c>
      <c r="M264" s="24"/>
      <c r="N264" s="24"/>
      <c r="O264" s="24"/>
      <c r="P264" s="22"/>
      <c r="Q264" s="22"/>
      <c r="R264" s="24"/>
      <c r="S264" s="24"/>
      <c r="T264" s="24"/>
      <c r="U264" s="25">
        <f t="shared" si="88"/>
        <v>0</v>
      </c>
      <c r="V264" s="24"/>
      <c r="W264" s="24"/>
      <c r="X264" s="24"/>
      <c r="Y264" s="25">
        <f t="shared" si="89"/>
        <v>0</v>
      </c>
      <c r="Z264" s="24"/>
      <c r="AA264" s="24"/>
      <c r="AB264" s="24"/>
      <c r="AC264" s="25">
        <f t="shared" si="90"/>
        <v>0</v>
      </c>
      <c r="AD264" s="24"/>
      <c r="AE264" s="98">
        <v>50445000</v>
      </c>
      <c r="AF264" s="24"/>
      <c r="AG264" s="25">
        <f t="shared" si="91"/>
        <v>50445000</v>
      </c>
      <c r="AH264" s="25">
        <f t="shared" si="92"/>
        <v>50445000</v>
      </c>
      <c r="AI264" s="26">
        <f t="shared" si="93"/>
        <v>9.5418692189834869E-2</v>
      </c>
      <c r="AJ264" s="27">
        <f t="shared" si="94"/>
        <v>3.0336941211223651E-3</v>
      </c>
    </row>
    <row r="265" spans="1:36" ht="24.75" customHeight="1" outlineLevel="1" x14ac:dyDescent="0.25">
      <c r="A265" s="156">
        <v>5</v>
      </c>
      <c r="B265" s="156"/>
      <c r="C265" s="212" t="s">
        <v>537</v>
      </c>
      <c r="D265" s="187">
        <v>45602</v>
      </c>
      <c r="E265" s="221" t="s">
        <v>538</v>
      </c>
      <c r="F265" s="198" t="s">
        <v>117</v>
      </c>
      <c r="G265" s="199" t="s">
        <v>118</v>
      </c>
      <c r="H265" s="158"/>
      <c r="I265" s="158"/>
      <c r="J265" s="397"/>
      <c r="K265" s="98">
        <v>49050000</v>
      </c>
      <c r="L265" s="239" t="s">
        <v>119</v>
      </c>
      <c r="M265" s="24"/>
      <c r="N265" s="24"/>
      <c r="O265" s="24"/>
      <c r="P265" s="22"/>
      <c r="Q265" s="22"/>
      <c r="R265" s="24"/>
      <c r="S265" s="24"/>
      <c r="T265" s="24"/>
      <c r="U265" s="25">
        <f t="shared" si="88"/>
        <v>0</v>
      </c>
      <c r="V265" s="24"/>
      <c r="W265" s="24"/>
      <c r="X265" s="24"/>
      <c r="Y265" s="25">
        <f t="shared" si="89"/>
        <v>0</v>
      </c>
      <c r="Z265" s="24"/>
      <c r="AA265" s="24"/>
      <c r="AB265" s="24"/>
      <c r="AC265" s="25">
        <f t="shared" si="90"/>
        <v>0</v>
      </c>
      <c r="AD265" s="24"/>
      <c r="AE265" s="98">
        <v>49050000</v>
      </c>
      <c r="AF265" s="24"/>
      <c r="AG265" s="25">
        <f t="shared" si="91"/>
        <v>49050000</v>
      </c>
      <c r="AH265" s="25">
        <f t="shared" si="92"/>
        <v>49050000</v>
      </c>
      <c r="AI265" s="26">
        <f t="shared" si="93"/>
        <v>9.2779995081998218E-2</v>
      </c>
      <c r="AJ265" s="27">
        <f t="shared" si="94"/>
        <v>2.9498007065328975E-3</v>
      </c>
    </row>
    <row r="266" spans="1:36" ht="24.75" customHeight="1" outlineLevel="1" x14ac:dyDescent="0.25">
      <c r="A266" s="156">
        <v>6</v>
      </c>
      <c r="B266" s="156"/>
      <c r="C266" s="212" t="s">
        <v>539</v>
      </c>
      <c r="D266" s="187">
        <v>45602</v>
      </c>
      <c r="E266" s="221" t="s">
        <v>540</v>
      </c>
      <c r="F266" s="198" t="s">
        <v>117</v>
      </c>
      <c r="G266" s="199" t="s">
        <v>118</v>
      </c>
      <c r="H266" s="158"/>
      <c r="I266" s="158"/>
      <c r="J266" s="397"/>
      <c r="K266" s="98">
        <v>54540000</v>
      </c>
      <c r="L266" s="239" t="s">
        <v>119</v>
      </c>
      <c r="M266" s="24"/>
      <c r="N266" s="24"/>
      <c r="O266" s="24"/>
      <c r="P266" s="22"/>
      <c r="Q266" s="22"/>
      <c r="R266" s="24"/>
      <c r="S266" s="24"/>
      <c r="T266" s="24"/>
      <c r="U266" s="25">
        <f t="shared" si="88"/>
        <v>0</v>
      </c>
      <c r="V266" s="24"/>
      <c r="W266" s="24"/>
      <c r="X266" s="24"/>
      <c r="Y266" s="25">
        <f t="shared" si="89"/>
        <v>0</v>
      </c>
      <c r="Z266" s="24"/>
      <c r="AA266" s="24"/>
      <c r="AB266" s="24"/>
      <c r="AC266" s="25">
        <f t="shared" si="90"/>
        <v>0</v>
      </c>
      <c r="AD266" s="24"/>
      <c r="AE266" s="98">
        <v>54540000</v>
      </c>
      <c r="AF266" s="24"/>
      <c r="AG266" s="25">
        <f t="shared" si="91"/>
        <v>54540000</v>
      </c>
      <c r="AH266" s="25">
        <f t="shared" si="92"/>
        <v>54540000</v>
      </c>
      <c r="AI266" s="26">
        <f t="shared" si="93"/>
        <v>0.10316454499025857</v>
      </c>
      <c r="AJ266" s="27">
        <f t="shared" si="94"/>
        <v>3.2799618865301575E-3</v>
      </c>
    </row>
    <row r="267" spans="1:36" ht="24.75" customHeight="1" outlineLevel="1" x14ac:dyDescent="0.25">
      <c r="A267" s="156">
        <v>7</v>
      </c>
      <c r="B267" s="156"/>
      <c r="C267" s="212" t="s">
        <v>541</v>
      </c>
      <c r="D267" s="187">
        <v>45602</v>
      </c>
      <c r="E267" s="221" t="s">
        <v>542</v>
      </c>
      <c r="F267" s="198" t="s">
        <v>117</v>
      </c>
      <c r="G267" s="199" t="s">
        <v>118</v>
      </c>
      <c r="H267" s="158"/>
      <c r="I267" s="158"/>
      <c r="J267" s="397"/>
      <c r="K267" s="98">
        <v>54500000</v>
      </c>
      <c r="L267" s="239" t="s">
        <v>119</v>
      </c>
      <c r="M267" s="24"/>
      <c r="N267" s="24"/>
      <c r="O267" s="24"/>
      <c r="P267" s="22"/>
      <c r="Q267" s="22"/>
      <c r="R267" s="24"/>
      <c r="S267" s="24"/>
      <c r="T267" s="24"/>
      <c r="U267" s="25">
        <f t="shared" si="88"/>
        <v>0</v>
      </c>
      <c r="V267" s="24"/>
      <c r="W267" s="24"/>
      <c r="X267" s="24"/>
      <c r="Y267" s="25">
        <f t="shared" si="89"/>
        <v>0</v>
      </c>
      <c r="Z267" s="24"/>
      <c r="AA267" s="24"/>
      <c r="AB267" s="24"/>
      <c r="AC267" s="25">
        <f t="shared" si="90"/>
        <v>0</v>
      </c>
      <c r="AD267" s="24"/>
      <c r="AE267" s="98">
        <v>54500000</v>
      </c>
      <c r="AF267" s="24"/>
      <c r="AG267" s="25">
        <f t="shared" si="91"/>
        <v>54500000</v>
      </c>
      <c r="AH267" s="25">
        <f t="shared" si="92"/>
        <v>54500000</v>
      </c>
      <c r="AI267" s="26">
        <f t="shared" si="93"/>
        <v>0.10308888342444247</v>
      </c>
      <c r="AJ267" s="27">
        <f t="shared" si="94"/>
        <v>3.2775563405921084E-3</v>
      </c>
    </row>
    <row r="268" spans="1:36" ht="24.75" customHeight="1" outlineLevel="1" x14ac:dyDescent="0.25">
      <c r="A268" s="156">
        <v>8</v>
      </c>
      <c r="B268" s="156"/>
      <c r="C268" s="212" t="s">
        <v>543</v>
      </c>
      <c r="D268" s="187">
        <v>45602</v>
      </c>
      <c r="E268" s="221" t="s">
        <v>544</v>
      </c>
      <c r="F268" s="198" t="s">
        <v>117</v>
      </c>
      <c r="G268" s="199" t="s">
        <v>118</v>
      </c>
      <c r="H268" s="158"/>
      <c r="I268" s="158"/>
      <c r="J268" s="397"/>
      <c r="K268" s="98">
        <v>54500000</v>
      </c>
      <c r="L268" s="239" t="s">
        <v>119</v>
      </c>
      <c r="M268" s="24"/>
      <c r="N268" s="24"/>
      <c r="O268" s="24"/>
      <c r="P268" s="22"/>
      <c r="Q268" s="22"/>
      <c r="R268" s="24"/>
      <c r="S268" s="24"/>
      <c r="T268" s="24"/>
      <c r="U268" s="25">
        <f t="shared" si="88"/>
        <v>0</v>
      </c>
      <c r="V268" s="24"/>
      <c r="W268" s="24"/>
      <c r="X268" s="24"/>
      <c r="Y268" s="25">
        <f t="shared" si="89"/>
        <v>0</v>
      </c>
      <c r="Z268" s="24"/>
      <c r="AA268" s="24"/>
      <c r="AB268" s="24"/>
      <c r="AC268" s="25">
        <f t="shared" si="90"/>
        <v>0</v>
      </c>
      <c r="AD268" s="24"/>
      <c r="AE268" s="98">
        <v>54500000</v>
      </c>
      <c r="AF268" s="24"/>
      <c r="AG268" s="25">
        <f t="shared" si="91"/>
        <v>54500000</v>
      </c>
      <c r="AH268" s="25">
        <f t="shared" si="92"/>
        <v>54500000</v>
      </c>
      <c r="AI268" s="26">
        <f t="shared" si="93"/>
        <v>0.10308888342444247</v>
      </c>
      <c r="AJ268" s="27">
        <f t="shared" si="94"/>
        <v>3.2775563405921084E-3</v>
      </c>
    </row>
    <row r="269" spans="1:36" ht="24.75" customHeight="1" outlineLevel="1" x14ac:dyDescent="0.25">
      <c r="A269" s="156">
        <v>9</v>
      </c>
      <c r="B269" s="156"/>
      <c r="C269" s="212" t="s">
        <v>526</v>
      </c>
      <c r="D269" s="187">
        <v>45602</v>
      </c>
      <c r="E269" s="221" t="s">
        <v>545</v>
      </c>
      <c r="F269" s="198" t="s">
        <v>117</v>
      </c>
      <c r="G269" s="199" t="s">
        <v>118</v>
      </c>
      <c r="H269" s="158"/>
      <c r="I269" s="158"/>
      <c r="J269" s="397"/>
      <c r="K269" s="98">
        <v>43600000</v>
      </c>
      <c r="L269" s="239" t="s">
        <v>119</v>
      </c>
      <c r="M269" s="24"/>
      <c r="N269" s="24"/>
      <c r="O269" s="24"/>
      <c r="P269" s="22"/>
      <c r="Q269" s="22"/>
      <c r="R269" s="24"/>
      <c r="S269" s="24"/>
      <c r="T269" s="24"/>
      <c r="U269" s="25">
        <f t="shared" si="88"/>
        <v>0</v>
      </c>
      <c r="V269" s="24"/>
      <c r="W269" s="24"/>
      <c r="X269" s="24"/>
      <c r="Y269" s="25">
        <f t="shared" si="89"/>
        <v>0</v>
      </c>
      <c r="Z269" s="24"/>
      <c r="AA269" s="24"/>
      <c r="AB269" s="24"/>
      <c r="AC269" s="25">
        <f t="shared" si="90"/>
        <v>0</v>
      </c>
      <c r="AD269" s="24"/>
      <c r="AE269" s="98">
        <v>43600000</v>
      </c>
      <c r="AF269" s="24"/>
      <c r="AG269" s="25">
        <f t="shared" si="91"/>
        <v>43600000</v>
      </c>
      <c r="AH269" s="25">
        <f t="shared" si="92"/>
        <v>43600000</v>
      </c>
      <c r="AI269" s="26">
        <f t="shared" si="93"/>
        <v>8.2471106739553976E-2</v>
      </c>
      <c r="AJ269" s="27">
        <f t="shared" si="94"/>
        <v>2.6220450724736867E-3</v>
      </c>
    </row>
    <row r="270" spans="1:36" ht="24.75" customHeight="1" outlineLevel="1" x14ac:dyDescent="0.25">
      <c r="A270" s="156">
        <v>10</v>
      </c>
      <c r="B270" s="156"/>
      <c r="C270" s="212" t="s">
        <v>546</v>
      </c>
      <c r="D270" s="187">
        <v>45602</v>
      </c>
      <c r="E270" s="221" t="s">
        <v>547</v>
      </c>
      <c r="F270" s="198" t="s">
        <v>117</v>
      </c>
      <c r="G270" s="199" t="s">
        <v>118</v>
      </c>
      <c r="H270" s="158"/>
      <c r="I270" s="158"/>
      <c r="J270" s="397"/>
      <c r="K270" s="98">
        <v>43600000</v>
      </c>
      <c r="L270" s="239" t="s">
        <v>119</v>
      </c>
      <c r="M270" s="24"/>
      <c r="N270" s="24"/>
      <c r="O270" s="24"/>
      <c r="P270" s="22"/>
      <c r="Q270" s="22"/>
      <c r="R270" s="24"/>
      <c r="S270" s="24"/>
      <c r="T270" s="24"/>
      <c r="U270" s="25">
        <f t="shared" si="88"/>
        <v>0</v>
      </c>
      <c r="V270" s="24"/>
      <c r="W270" s="24"/>
      <c r="X270" s="24"/>
      <c r="Y270" s="25">
        <f t="shared" si="89"/>
        <v>0</v>
      </c>
      <c r="Z270" s="24"/>
      <c r="AA270" s="24"/>
      <c r="AB270" s="24"/>
      <c r="AC270" s="25">
        <f t="shared" si="90"/>
        <v>0</v>
      </c>
      <c r="AD270" s="24"/>
      <c r="AE270" s="98">
        <v>43600000</v>
      </c>
      <c r="AF270" s="24"/>
      <c r="AG270" s="25">
        <f t="shared" si="91"/>
        <v>43600000</v>
      </c>
      <c r="AH270" s="25">
        <f t="shared" si="92"/>
        <v>43600000</v>
      </c>
      <c r="AI270" s="26">
        <f t="shared" si="93"/>
        <v>8.2471106739553976E-2</v>
      </c>
      <c r="AJ270" s="27">
        <f t="shared" si="94"/>
        <v>2.6220450724736867E-3</v>
      </c>
    </row>
    <row r="271" spans="1:36" ht="24.75" customHeight="1" outlineLevel="1" x14ac:dyDescent="0.25">
      <c r="A271" s="156">
        <v>11</v>
      </c>
      <c r="B271" s="156"/>
      <c r="C271" s="212" t="s">
        <v>548</v>
      </c>
      <c r="D271" s="187">
        <v>45602</v>
      </c>
      <c r="E271" s="221" t="s">
        <v>549</v>
      </c>
      <c r="F271" s="198" t="s">
        <v>117</v>
      </c>
      <c r="G271" s="199" t="s">
        <v>118</v>
      </c>
      <c r="H271" s="158"/>
      <c r="I271" s="158"/>
      <c r="J271" s="397"/>
      <c r="K271" s="241">
        <v>39550000</v>
      </c>
      <c r="L271" s="239" t="s">
        <v>119</v>
      </c>
      <c r="M271" s="24"/>
      <c r="N271" s="24"/>
      <c r="O271" s="24"/>
      <c r="P271" s="22"/>
      <c r="Q271" s="22"/>
      <c r="R271" s="24"/>
      <c r="S271" s="24"/>
      <c r="T271" s="24"/>
      <c r="U271" s="25">
        <f t="shared" si="88"/>
        <v>0</v>
      </c>
      <c r="V271" s="24"/>
      <c r="W271" s="24"/>
      <c r="X271" s="24"/>
      <c r="Y271" s="25">
        <f t="shared" si="89"/>
        <v>0</v>
      </c>
      <c r="Z271" s="24"/>
      <c r="AA271" s="24"/>
      <c r="AB271" s="24"/>
      <c r="AC271" s="25">
        <f t="shared" si="90"/>
        <v>0</v>
      </c>
      <c r="AD271" s="24"/>
      <c r="AE271" s="241">
        <v>39550000</v>
      </c>
      <c r="AF271" s="24"/>
      <c r="AG271" s="25">
        <f t="shared" si="91"/>
        <v>39550000</v>
      </c>
      <c r="AH271" s="25">
        <f t="shared" si="92"/>
        <v>39550000</v>
      </c>
      <c r="AI271" s="26">
        <f t="shared" si="93"/>
        <v>7.4810373200673394E-2</v>
      </c>
      <c r="AJ271" s="27">
        <f t="shared" si="94"/>
        <v>2.3784835462461996E-3</v>
      </c>
    </row>
    <row r="272" spans="1:36" s="37" customFormat="1" ht="12.75" customHeight="1" x14ac:dyDescent="0.25">
      <c r="A272" s="404" t="s">
        <v>71</v>
      </c>
      <c r="B272" s="377"/>
      <c r="C272" s="377"/>
      <c r="D272" s="377"/>
      <c r="E272" s="377"/>
      <c r="F272" s="377"/>
      <c r="G272" s="377"/>
      <c r="H272" s="377"/>
      <c r="I272" s="405"/>
      <c r="J272" s="33">
        <f>SUM(J260:J271)</f>
        <v>528670000</v>
      </c>
      <c r="K272" s="174">
        <f>SUM(K261:K271)</f>
        <v>528670000</v>
      </c>
      <c r="L272" s="175"/>
      <c r="M272" s="174">
        <f>SUM(M261:M271)</f>
        <v>0</v>
      </c>
      <c r="N272" s="174">
        <f>SUM(N261:N271)</f>
        <v>0</v>
      </c>
      <c r="O272" s="174">
        <f>SUM(O261:O271)</f>
        <v>0</v>
      </c>
      <c r="P272" s="176"/>
      <c r="Q272" s="177"/>
      <c r="R272" s="33">
        <f t="shared" ref="R272:AH272" si="95">SUM(R261:R271)</f>
        <v>0</v>
      </c>
      <c r="S272" s="33">
        <f t="shared" si="95"/>
        <v>0</v>
      </c>
      <c r="T272" s="33">
        <f t="shared" si="95"/>
        <v>0</v>
      </c>
      <c r="U272" s="33">
        <f t="shared" si="95"/>
        <v>0</v>
      </c>
      <c r="V272" s="33">
        <f t="shared" si="95"/>
        <v>0</v>
      </c>
      <c r="W272" s="33">
        <f t="shared" si="95"/>
        <v>0</v>
      </c>
      <c r="X272" s="33">
        <f t="shared" si="95"/>
        <v>0</v>
      </c>
      <c r="Y272" s="33">
        <f t="shared" si="95"/>
        <v>0</v>
      </c>
      <c r="Z272" s="33">
        <f t="shared" si="95"/>
        <v>0</v>
      </c>
      <c r="AA272" s="33">
        <f t="shared" si="95"/>
        <v>0</v>
      </c>
      <c r="AB272" s="33">
        <f t="shared" si="95"/>
        <v>0</v>
      </c>
      <c r="AC272" s="33">
        <f t="shared" si="95"/>
        <v>0</v>
      </c>
      <c r="AD272" s="33">
        <f t="shared" si="95"/>
        <v>0</v>
      </c>
      <c r="AE272" s="33">
        <f t="shared" si="95"/>
        <v>433385000</v>
      </c>
      <c r="AF272" s="33">
        <f t="shared" si="95"/>
        <v>95285000</v>
      </c>
      <c r="AG272" s="33">
        <f t="shared" si="95"/>
        <v>528670000</v>
      </c>
      <c r="AH272" s="33">
        <f t="shared" si="95"/>
        <v>528670000</v>
      </c>
      <c r="AI272" s="36">
        <f>IF(ISERROR(AH272/J272),0,AH272/J272)</f>
        <v>1</v>
      </c>
      <c r="AJ272" s="36">
        <f>IF(ISERROR(AH272/$AH$354),0,AH272/$AH$354)</f>
        <v>3.1793499276712475E-2</v>
      </c>
    </row>
    <row r="273" spans="1:36" ht="12.75" customHeight="1" x14ac:dyDescent="0.25">
      <c r="A273" s="401" t="s">
        <v>550</v>
      </c>
      <c r="B273" s="402"/>
      <c r="C273" s="402"/>
      <c r="D273" s="402"/>
      <c r="E273" s="403"/>
      <c r="F273" s="173"/>
      <c r="G273" s="170"/>
      <c r="H273" s="168"/>
      <c r="I273" s="168"/>
      <c r="J273" s="422">
        <v>912360000</v>
      </c>
      <c r="K273" s="152"/>
      <c r="L273" s="153"/>
      <c r="M273" s="154"/>
      <c r="N273" s="154"/>
      <c r="O273" s="154"/>
      <c r="P273" s="150"/>
      <c r="Q273" s="155"/>
      <c r="R273" s="160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7"/>
      <c r="AJ273" s="17"/>
    </row>
    <row r="274" spans="1:36" ht="24.95" customHeight="1" outlineLevel="1" x14ac:dyDescent="0.25">
      <c r="A274" s="156">
        <v>1</v>
      </c>
      <c r="B274" s="156"/>
      <c r="C274" s="165" t="s">
        <v>230</v>
      </c>
      <c r="D274" s="182">
        <v>45618</v>
      </c>
      <c r="E274" s="166" t="s">
        <v>551</v>
      </c>
      <c r="F274" s="198" t="s">
        <v>117</v>
      </c>
      <c r="G274" s="199" t="s">
        <v>118</v>
      </c>
      <c r="H274" s="158"/>
      <c r="I274" s="158"/>
      <c r="J274" s="423"/>
      <c r="K274" s="188">
        <v>44210000</v>
      </c>
      <c r="L274" s="239" t="s">
        <v>119</v>
      </c>
      <c r="M274" s="159"/>
      <c r="N274" s="159"/>
      <c r="O274" s="159"/>
      <c r="P274" s="157"/>
      <c r="Q274" s="157"/>
      <c r="R274" s="161"/>
      <c r="S274" s="24"/>
      <c r="T274" s="24"/>
      <c r="U274" s="25">
        <f>SUM(R274:T274)</f>
        <v>0</v>
      </c>
      <c r="V274" s="24"/>
      <c r="W274" s="24"/>
      <c r="X274" s="24"/>
      <c r="Y274" s="25">
        <f>SUM(V274:X274)</f>
        <v>0</v>
      </c>
      <c r="Z274" s="24"/>
      <c r="AA274" s="24"/>
      <c r="AB274" s="24"/>
      <c r="AC274" s="25">
        <f>SUM(Z274:AB274)</f>
        <v>0</v>
      </c>
      <c r="AD274" s="24"/>
      <c r="AE274" s="24"/>
      <c r="AF274" s="188">
        <v>44210000</v>
      </c>
      <c r="AG274" s="25">
        <f>SUM(AD274:AF274)</f>
        <v>44210000</v>
      </c>
      <c r="AH274" s="25">
        <f>SUM(U274,Y274,AC274,AG274)</f>
        <v>44210000</v>
      </c>
      <c r="AI274" s="26">
        <f>IF(ISERROR(AH274/$J$273),0,AH274/$J$273)</f>
        <v>4.8456749528694811E-2</v>
      </c>
      <c r="AJ274" s="27">
        <f t="shared" ref="AJ274" si="96">IF(ISERROR(AH274/$AH$354),"-",AH274/$AH$354)</f>
        <v>2.6587296480289377E-3</v>
      </c>
    </row>
    <row r="275" spans="1:36" ht="24.95" customHeight="1" outlineLevel="1" x14ac:dyDescent="0.25">
      <c r="A275" s="156">
        <v>2</v>
      </c>
      <c r="B275" s="156"/>
      <c r="C275" s="165" t="s">
        <v>552</v>
      </c>
      <c r="D275" s="182">
        <v>45629</v>
      </c>
      <c r="E275" s="166" t="s">
        <v>553</v>
      </c>
      <c r="F275" s="198" t="s">
        <v>117</v>
      </c>
      <c r="G275" s="199" t="s">
        <v>118</v>
      </c>
      <c r="H275" s="158"/>
      <c r="I275" s="158"/>
      <c r="J275" s="423"/>
      <c r="K275" s="188">
        <v>55270000</v>
      </c>
      <c r="L275" s="239" t="s">
        <v>119</v>
      </c>
      <c r="M275" s="159"/>
      <c r="N275" s="159"/>
      <c r="O275" s="159"/>
      <c r="P275" s="157"/>
      <c r="Q275" s="157"/>
      <c r="R275" s="161"/>
      <c r="S275" s="24"/>
      <c r="T275" s="24"/>
      <c r="U275" s="25">
        <f t="shared" ref="U275:U294" si="97">SUM(R275:T275)</f>
        <v>0</v>
      </c>
      <c r="V275" s="24"/>
      <c r="W275" s="24"/>
      <c r="X275" s="24"/>
      <c r="Y275" s="25">
        <f t="shared" ref="Y275:Y294" si="98">SUM(V275:X275)</f>
        <v>0</v>
      </c>
      <c r="Z275" s="24"/>
      <c r="AA275" s="24"/>
      <c r="AB275" s="24"/>
      <c r="AC275" s="25">
        <f t="shared" ref="AC275:AC294" si="99">SUM(Z275:AB275)</f>
        <v>0</v>
      </c>
      <c r="AD275" s="24"/>
      <c r="AE275" s="24"/>
      <c r="AF275" s="188">
        <v>55270000</v>
      </c>
      <c r="AG275" s="25">
        <f t="shared" ref="AG275:AG294" si="100">SUM(AD275:AF275)</f>
        <v>55270000</v>
      </c>
      <c r="AH275" s="25">
        <f t="shared" ref="AH275:AH294" si="101">SUM(U275,Y275,AC275,AG275)</f>
        <v>55270000</v>
      </c>
      <c r="AI275" s="26">
        <f t="shared" ref="AI275:AI294" si="102">IF(ISERROR(AH275/$J$273),0,AH275/$J$273)</f>
        <v>6.0579157350168791E-2</v>
      </c>
      <c r="AJ275" s="27">
        <f t="shared" ref="AJ275:AJ294" si="103">IF(ISERROR(AH275/$AH$354),"-",AH275/$AH$354)</f>
        <v>3.3238630998995563E-3</v>
      </c>
    </row>
    <row r="276" spans="1:36" ht="24.95" customHeight="1" outlineLevel="1" x14ac:dyDescent="0.25">
      <c r="A276" s="156">
        <v>3</v>
      </c>
      <c r="B276" s="156"/>
      <c r="C276" s="165" t="s">
        <v>228</v>
      </c>
      <c r="D276" s="182">
        <v>45618</v>
      </c>
      <c r="E276" s="166" t="s">
        <v>554</v>
      </c>
      <c r="F276" s="198" t="s">
        <v>117</v>
      </c>
      <c r="G276" s="199" t="s">
        <v>118</v>
      </c>
      <c r="H276" s="158"/>
      <c r="I276" s="158"/>
      <c r="J276" s="423"/>
      <c r="K276" s="188">
        <v>44240000</v>
      </c>
      <c r="L276" s="239" t="s">
        <v>119</v>
      </c>
      <c r="M276" s="159"/>
      <c r="N276" s="159"/>
      <c r="O276" s="159"/>
      <c r="P276" s="157"/>
      <c r="Q276" s="157"/>
      <c r="R276" s="161"/>
      <c r="S276" s="24"/>
      <c r="T276" s="24"/>
      <c r="U276" s="25">
        <f t="shared" si="97"/>
        <v>0</v>
      </c>
      <c r="V276" s="24"/>
      <c r="W276" s="24"/>
      <c r="X276" s="24"/>
      <c r="Y276" s="25">
        <f t="shared" si="98"/>
        <v>0</v>
      </c>
      <c r="Z276" s="24"/>
      <c r="AA276" s="24"/>
      <c r="AB276" s="24"/>
      <c r="AC276" s="25">
        <f t="shared" si="99"/>
        <v>0</v>
      </c>
      <c r="AD276" s="24"/>
      <c r="AE276" s="24"/>
      <c r="AF276" s="188">
        <v>44240000</v>
      </c>
      <c r="AG276" s="25">
        <f t="shared" si="100"/>
        <v>44240000</v>
      </c>
      <c r="AH276" s="25">
        <f t="shared" si="101"/>
        <v>44240000</v>
      </c>
      <c r="AI276" s="26">
        <f t="shared" si="102"/>
        <v>4.8489631285895916E-2</v>
      </c>
      <c r="AJ276" s="27">
        <f t="shared" si="103"/>
        <v>2.6605338074824746E-3</v>
      </c>
    </row>
    <row r="277" spans="1:36" ht="24.95" customHeight="1" outlineLevel="1" x14ac:dyDescent="0.25">
      <c r="A277" s="156">
        <v>4</v>
      </c>
      <c r="B277" s="156"/>
      <c r="C277" s="165" t="s">
        <v>242</v>
      </c>
      <c r="D277" s="182">
        <v>45618</v>
      </c>
      <c r="E277" s="166" t="s">
        <v>555</v>
      </c>
      <c r="F277" s="198" t="s">
        <v>117</v>
      </c>
      <c r="G277" s="199" t="s">
        <v>118</v>
      </c>
      <c r="H277" s="158"/>
      <c r="I277" s="158"/>
      <c r="J277" s="423"/>
      <c r="K277" s="188">
        <v>38710000</v>
      </c>
      <c r="L277" s="239" t="s">
        <v>119</v>
      </c>
      <c r="M277" s="159"/>
      <c r="N277" s="159"/>
      <c r="O277" s="159"/>
      <c r="P277" s="157"/>
      <c r="Q277" s="157"/>
      <c r="R277" s="161"/>
      <c r="S277" s="24"/>
      <c r="T277" s="24"/>
      <c r="U277" s="25">
        <f t="shared" si="97"/>
        <v>0</v>
      </c>
      <c r="V277" s="24"/>
      <c r="W277" s="24"/>
      <c r="X277" s="24"/>
      <c r="Y277" s="25">
        <f t="shared" si="98"/>
        <v>0</v>
      </c>
      <c r="Z277" s="24"/>
      <c r="AA277" s="24"/>
      <c r="AB277" s="24"/>
      <c r="AC277" s="25">
        <f t="shared" si="99"/>
        <v>0</v>
      </c>
      <c r="AD277" s="24"/>
      <c r="AE277" s="24"/>
      <c r="AF277" s="188">
        <v>38710000</v>
      </c>
      <c r="AG277" s="25">
        <f t="shared" si="100"/>
        <v>38710000</v>
      </c>
      <c r="AH277" s="25">
        <f t="shared" si="101"/>
        <v>38710000</v>
      </c>
      <c r="AI277" s="26">
        <f t="shared" si="102"/>
        <v>4.2428427375158929E-2</v>
      </c>
      <c r="AJ277" s="27">
        <f t="shared" si="103"/>
        <v>2.3279670815471655E-3</v>
      </c>
    </row>
    <row r="278" spans="1:36" ht="24.95" customHeight="1" outlineLevel="1" x14ac:dyDescent="0.25">
      <c r="A278" s="156">
        <v>5</v>
      </c>
      <c r="B278" s="156"/>
      <c r="C278" s="165" t="s">
        <v>556</v>
      </c>
      <c r="D278" s="182">
        <v>45629</v>
      </c>
      <c r="E278" s="166" t="s">
        <v>557</v>
      </c>
      <c r="F278" s="198" t="s">
        <v>117</v>
      </c>
      <c r="G278" s="199" t="s">
        <v>118</v>
      </c>
      <c r="H278" s="158"/>
      <c r="I278" s="158"/>
      <c r="J278" s="423"/>
      <c r="K278" s="188">
        <v>33180000</v>
      </c>
      <c r="L278" s="239" t="s">
        <v>119</v>
      </c>
      <c r="M278" s="159"/>
      <c r="N278" s="159"/>
      <c r="O278" s="159"/>
      <c r="P278" s="157"/>
      <c r="Q278" s="157"/>
      <c r="R278" s="161"/>
      <c r="S278" s="24"/>
      <c r="T278" s="24"/>
      <c r="U278" s="25">
        <f t="shared" si="97"/>
        <v>0</v>
      </c>
      <c r="V278" s="24"/>
      <c r="W278" s="24"/>
      <c r="X278" s="24"/>
      <c r="Y278" s="25">
        <f t="shared" si="98"/>
        <v>0</v>
      </c>
      <c r="Z278" s="24"/>
      <c r="AA278" s="24"/>
      <c r="AB278" s="24"/>
      <c r="AC278" s="25">
        <f t="shared" si="99"/>
        <v>0</v>
      </c>
      <c r="AD278" s="24"/>
      <c r="AE278" s="24"/>
      <c r="AF278" s="188">
        <v>33180000</v>
      </c>
      <c r="AG278" s="25">
        <f t="shared" si="100"/>
        <v>33180000</v>
      </c>
      <c r="AH278" s="25">
        <f t="shared" si="101"/>
        <v>33180000</v>
      </c>
      <c r="AI278" s="26">
        <f t="shared" si="102"/>
        <v>3.6367223464421936E-2</v>
      </c>
      <c r="AJ278" s="27">
        <f t="shared" si="103"/>
        <v>1.995400355611856E-3</v>
      </c>
    </row>
    <row r="279" spans="1:36" ht="24.95" customHeight="1" outlineLevel="1" x14ac:dyDescent="0.25">
      <c r="A279" s="156">
        <v>6</v>
      </c>
      <c r="B279" s="156"/>
      <c r="C279" s="165" t="s">
        <v>558</v>
      </c>
      <c r="D279" s="182">
        <v>45629</v>
      </c>
      <c r="E279" s="166" t="s">
        <v>559</v>
      </c>
      <c r="F279" s="198" t="s">
        <v>117</v>
      </c>
      <c r="G279" s="199" t="s">
        <v>118</v>
      </c>
      <c r="H279" s="158"/>
      <c r="I279" s="158"/>
      <c r="J279" s="423"/>
      <c r="K279" s="188">
        <v>38710000</v>
      </c>
      <c r="L279" s="239" t="s">
        <v>119</v>
      </c>
      <c r="M279" s="159"/>
      <c r="N279" s="159"/>
      <c r="O279" s="159"/>
      <c r="P279" s="157"/>
      <c r="Q279" s="157"/>
      <c r="R279" s="161"/>
      <c r="S279" s="24"/>
      <c r="T279" s="24"/>
      <c r="U279" s="25">
        <f t="shared" si="97"/>
        <v>0</v>
      </c>
      <c r="V279" s="24"/>
      <c r="W279" s="24"/>
      <c r="X279" s="24"/>
      <c r="Y279" s="25">
        <f t="shared" si="98"/>
        <v>0</v>
      </c>
      <c r="Z279" s="24"/>
      <c r="AA279" s="24"/>
      <c r="AB279" s="24"/>
      <c r="AC279" s="25">
        <f t="shared" si="99"/>
        <v>0</v>
      </c>
      <c r="AD279" s="24"/>
      <c r="AE279" s="24"/>
      <c r="AF279" s="188">
        <v>38710000</v>
      </c>
      <c r="AG279" s="25">
        <f t="shared" si="100"/>
        <v>38710000</v>
      </c>
      <c r="AH279" s="25">
        <f t="shared" si="101"/>
        <v>38710000</v>
      </c>
      <c r="AI279" s="26">
        <f t="shared" si="102"/>
        <v>4.2428427375158929E-2</v>
      </c>
      <c r="AJ279" s="27">
        <f t="shared" si="103"/>
        <v>2.3279670815471655E-3</v>
      </c>
    </row>
    <row r="280" spans="1:36" ht="24.95" customHeight="1" outlineLevel="1" x14ac:dyDescent="0.25">
      <c r="A280" s="156">
        <v>7</v>
      </c>
      <c r="B280" s="156"/>
      <c r="C280" s="165" t="s">
        <v>560</v>
      </c>
      <c r="D280" s="182">
        <v>45639</v>
      </c>
      <c r="E280" s="166" t="s">
        <v>561</v>
      </c>
      <c r="F280" s="198" t="s">
        <v>117</v>
      </c>
      <c r="G280" s="199" t="s">
        <v>118</v>
      </c>
      <c r="H280" s="158"/>
      <c r="I280" s="158"/>
      <c r="J280" s="423"/>
      <c r="K280" s="188">
        <v>44240000</v>
      </c>
      <c r="L280" s="239" t="s">
        <v>119</v>
      </c>
      <c r="M280" s="159"/>
      <c r="N280" s="159"/>
      <c r="O280" s="159"/>
      <c r="P280" s="157"/>
      <c r="Q280" s="157"/>
      <c r="R280" s="161"/>
      <c r="S280" s="24"/>
      <c r="T280" s="24"/>
      <c r="U280" s="25">
        <f t="shared" si="97"/>
        <v>0</v>
      </c>
      <c r="V280" s="24"/>
      <c r="W280" s="24"/>
      <c r="X280" s="24"/>
      <c r="Y280" s="25">
        <f t="shared" si="98"/>
        <v>0</v>
      </c>
      <c r="Z280" s="24"/>
      <c r="AA280" s="24"/>
      <c r="AB280" s="24"/>
      <c r="AC280" s="25">
        <f t="shared" si="99"/>
        <v>0</v>
      </c>
      <c r="AD280" s="24"/>
      <c r="AE280" s="24"/>
      <c r="AF280" s="188">
        <v>44240000</v>
      </c>
      <c r="AG280" s="25">
        <f t="shared" si="100"/>
        <v>44240000</v>
      </c>
      <c r="AH280" s="25">
        <f t="shared" si="101"/>
        <v>44240000</v>
      </c>
      <c r="AI280" s="26">
        <f t="shared" si="102"/>
        <v>4.8489631285895916E-2</v>
      </c>
      <c r="AJ280" s="27">
        <f t="shared" si="103"/>
        <v>2.6605338074824746E-3</v>
      </c>
    </row>
    <row r="281" spans="1:36" ht="24.95" customHeight="1" outlineLevel="1" x14ac:dyDescent="0.25">
      <c r="A281" s="156">
        <v>8</v>
      </c>
      <c r="B281" s="156"/>
      <c r="C281" s="165" t="s">
        <v>562</v>
      </c>
      <c r="D281" s="182">
        <v>45629</v>
      </c>
      <c r="E281" s="166" t="s">
        <v>563</v>
      </c>
      <c r="F281" s="198" t="s">
        <v>117</v>
      </c>
      <c r="G281" s="199" t="s">
        <v>118</v>
      </c>
      <c r="H281" s="158"/>
      <c r="I281" s="158"/>
      <c r="J281" s="423"/>
      <c r="K281" s="188">
        <v>44210000</v>
      </c>
      <c r="L281" s="239" t="s">
        <v>119</v>
      </c>
      <c r="M281" s="159"/>
      <c r="N281" s="159"/>
      <c r="O281" s="159"/>
      <c r="P281" s="157"/>
      <c r="Q281" s="157"/>
      <c r="R281" s="161"/>
      <c r="S281" s="24"/>
      <c r="T281" s="24"/>
      <c r="U281" s="25">
        <f t="shared" si="97"/>
        <v>0</v>
      </c>
      <c r="V281" s="24"/>
      <c r="W281" s="24"/>
      <c r="X281" s="24"/>
      <c r="Y281" s="25">
        <f t="shared" si="98"/>
        <v>0</v>
      </c>
      <c r="Z281" s="24"/>
      <c r="AA281" s="24"/>
      <c r="AB281" s="24"/>
      <c r="AC281" s="25">
        <f t="shared" si="99"/>
        <v>0</v>
      </c>
      <c r="AD281" s="24"/>
      <c r="AE281" s="24"/>
      <c r="AF281" s="188">
        <v>44210000</v>
      </c>
      <c r="AG281" s="25">
        <f t="shared" si="100"/>
        <v>44210000</v>
      </c>
      <c r="AH281" s="25">
        <f t="shared" si="101"/>
        <v>44210000</v>
      </c>
      <c r="AI281" s="26">
        <f t="shared" si="102"/>
        <v>4.8456749528694811E-2</v>
      </c>
      <c r="AJ281" s="27">
        <f t="shared" si="103"/>
        <v>2.6587296480289377E-3</v>
      </c>
    </row>
    <row r="282" spans="1:36" ht="24.95" customHeight="1" outlineLevel="1" x14ac:dyDescent="0.25">
      <c r="A282" s="205">
        <v>9</v>
      </c>
      <c r="B282" s="205"/>
      <c r="C282" s="209" t="s">
        <v>564</v>
      </c>
      <c r="D282" s="243">
        <v>45629</v>
      </c>
      <c r="E282" s="244" t="s">
        <v>565</v>
      </c>
      <c r="F282" s="245" t="s">
        <v>117</v>
      </c>
      <c r="G282" s="246" t="s">
        <v>118</v>
      </c>
      <c r="H282" s="247"/>
      <c r="I282" s="247"/>
      <c r="J282" s="423"/>
      <c r="K282" s="188">
        <v>44240000</v>
      </c>
      <c r="L282" s="239" t="s">
        <v>119</v>
      </c>
      <c r="M282" s="159"/>
      <c r="N282" s="159"/>
      <c r="O282" s="159"/>
      <c r="P282" s="157"/>
      <c r="Q282" s="157"/>
      <c r="R282" s="161"/>
      <c r="S282" s="24"/>
      <c r="T282" s="24"/>
      <c r="U282" s="25">
        <f t="shared" si="97"/>
        <v>0</v>
      </c>
      <c r="V282" s="24"/>
      <c r="W282" s="24"/>
      <c r="X282" s="24"/>
      <c r="Y282" s="25">
        <f t="shared" si="98"/>
        <v>0</v>
      </c>
      <c r="Z282" s="24"/>
      <c r="AA282" s="24"/>
      <c r="AB282" s="24"/>
      <c r="AC282" s="25">
        <f t="shared" si="99"/>
        <v>0</v>
      </c>
      <c r="AD282" s="24"/>
      <c r="AE282" s="24"/>
      <c r="AF282" s="188">
        <v>44240000</v>
      </c>
      <c r="AG282" s="25">
        <f t="shared" si="100"/>
        <v>44240000</v>
      </c>
      <c r="AH282" s="25">
        <f t="shared" si="101"/>
        <v>44240000</v>
      </c>
      <c r="AI282" s="26">
        <f t="shared" si="102"/>
        <v>4.8489631285895916E-2</v>
      </c>
      <c r="AJ282" s="27">
        <f t="shared" si="103"/>
        <v>2.6605338074824746E-3</v>
      </c>
    </row>
    <row r="283" spans="1:36" ht="24.95" customHeight="1" outlineLevel="1" x14ac:dyDescent="0.25">
      <c r="A283" s="156">
        <v>10</v>
      </c>
      <c r="B283" s="156"/>
      <c r="C283" s="165" t="s">
        <v>566</v>
      </c>
      <c r="D283" s="182">
        <v>45629</v>
      </c>
      <c r="E283" s="166" t="s">
        <v>567</v>
      </c>
      <c r="F283" s="198" t="s">
        <v>117</v>
      </c>
      <c r="G283" s="199" t="s">
        <v>118</v>
      </c>
      <c r="H283" s="158"/>
      <c r="I283" s="158"/>
      <c r="J283" s="423"/>
      <c r="K283" s="211">
        <v>44240000</v>
      </c>
      <c r="L283" s="248" t="s">
        <v>119</v>
      </c>
      <c r="M283" s="227"/>
      <c r="N283" s="227"/>
      <c r="O283" s="227"/>
      <c r="P283" s="224"/>
      <c r="Q283" s="224"/>
      <c r="R283" s="161"/>
      <c r="S283" s="24"/>
      <c r="T283" s="24"/>
      <c r="U283" s="25">
        <f t="shared" si="97"/>
        <v>0</v>
      </c>
      <c r="V283" s="24"/>
      <c r="W283" s="24"/>
      <c r="X283" s="24"/>
      <c r="Y283" s="25">
        <f t="shared" si="98"/>
        <v>0</v>
      </c>
      <c r="Z283" s="24"/>
      <c r="AA283" s="24"/>
      <c r="AB283" s="24"/>
      <c r="AC283" s="25">
        <f t="shared" si="99"/>
        <v>0</v>
      </c>
      <c r="AD283" s="24"/>
      <c r="AE283" s="24"/>
      <c r="AF283" s="211">
        <v>44240000</v>
      </c>
      <c r="AG283" s="25">
        <f t="shared" si="100"/>
        <v>44240000</v>
      </c>
      <c r="AH283" s="25">
        <f t="shared" si="101"/>
        <v>44240000</v>
      </c>
      <c r="AI283" s="26">
        <f t="shared" si="102"/>
        <v>4.8489631285895916E-2</v>
      </c>
      <c r="AJ283" s="27">
        <f t="shared" si="103"/>
        <v>2.6605338074824746E-3</v>
      </c>
    </row>
    <row r="284" spans="1:36" ht="24.95" customHeight="1" outlineLevel="1" x14ac:dyDescent="0.25">
      <c r="A284" s="156">
        <v>11</v>
      </c>
      <c r="B284" s="156"/>
      <c r="C284" s="165" t="s">
        <v>234</v>
      </c>
      <c r="D284" s="182">
        <v>45618</v>
      </c>
      <c r="E284" s="166" t="s">
        <v>568</v>
      </c>
      <c r="F284" s="198" t="s">
        <v>117</v>
      </c>
      <c r="G284" s="199" t="s">
        <v>118</v>
      </c>
      <c r="H284" s="158"/>
      <c r="I284" s="158"/>
      <c r="J284" s="423"/>
      <c r="K284" s="188">
        <v>44210000</v>
      </c>
      <c r="L284" s="248" t="s">
        <v>119</v>
      </c>
      <c r="M284" s="159"/>
      <c r="N284" s="159"/>
      <c r="O284" s="159"/>
      <c r="P284" s="157"/>
      <c r="Q284" s="157"/>
      <c r="R284" s="161"/>
      <c r="S284" s="24"/>
      <c r="T284" s="24"/>
      <c r="U284" s="25">
        <f t="shared" si="97"/>
        <v>0</v>
      </c>
      <c r="V284" s="24"/>
      <c r="W284" s="24"/>
      <c r="X284" s="24"/>
      <c r="Y284" s="25">
        <f t="shared" si="98"/>
        <v>0</v>
      </c>
      <c r="Z284" s="24"/>
      <c r="AA284" s="24"/>
      <c r="AB284" s="24"/>
      <c r="AC284" s="25">
        <f t="shared" si="99"/>
        <v>0</v>
      </c>
      <c r="AD284" s="24"/>
      <c r="AE284" s="24"/>
      <c r="AF284" s="188">
        <v>44210000</v>
      </c>
      <c r="AG284" s="25">
        <f t="shared" si="100"/>
        <v>44210000</v>
      </c>
      <c r="AH284" s="25">
        <f t="shared" si="101"/>
        <v>44210000</v>
      </c>
      <c r="AI284" s="26">
        <f t="shared" si="102"/>
        <v>4.8456749528694811E-2</v>
      </c>
      <c r="AJ284" s="27">
        <f t="shared" si="103"/>
        <v>2.6587296480289377E-3</v>
      </c>
    </row>
    <row r="285" spans="1:36" ht="24.95" customHeight="1" outlineLevel="1" x14ac:dyDescent="0.25">
      <c r="A285" s="156">
        <v>12</v>
      </c>
      <c r="B285" s="156"/>
      <c r="C285" s="165" t="s">
        <v>569</v>
      </c>
      <c r="D285" s="182">
        <v>45609</v>
      </c>
      <c r="E285" s="166" t="s">
        <v>570</v>
      </c>
      <c r="F285" s="198" t="s">
        <v>117</v>
      </c>
      <c r="G285" s="199" t="s">
        <v>118</v>
      </c>
      <c r="H285" s="158"/>
      <c r="I285" s="158"/>
      <c r="J285" s="423"/>
      <c r="K285" s="188">
        <v>38710000</v>
      </c>
      <c r="L285" s="248" t="s">
        <v>119</v>
      </c>
      <c r="M285" s="159"/>
      <c r="N285" s="159"/>
      <c r="O285" s="159"/>
      <c r="P285" s="157"/>
      <c r="Q285" s="157"/>
      <c r="R285" s="161"/>
      <c r="S285" s="24"/>
      <c r="T285" s="24"/>
      <c r="U285" s="25">
        <f t="shared" si="97"/>
        <v>0</v>
      </c>
      <c r="V285" s="24"/>
      <c r="W285" s="24"/>
      <c r="X285" s="24"/>
      <c r="Y285" s="25">
        <f t="shared" si="98"/>
        <v>0</v>
      </c>
      <c r="Z285" s="24"/>
      <c r="AA285" s="24"/>
      <c r="AB285" s="24"/>
      <c r="AC285" s="25">
        <f t="shared" si="99"/>
        <v>0</v>
      </c>
      <c r="AD285" s="24"/>
      <c r="AE285" s="24"/>
      <c r="AF285" s="188">
        <v>38710000</v>
      </c>
      <c r="AG285" s="25">
        <f t="shared" si="100"/>
        <v>38710000</v>
      </c>
      <c r="AH285" s="25">
        <f t="shared" si="101"/>
        <v>38710000</v>
      </c>
      <c r="AI285" s="26">
        <f t="shared" si="102"/>
        <v>4.2428427375158929E-2</v>
      </c>
      <c r="AJ285" s="27">
        <f t="shared" si="103"/>
        <v>2.3279670815471655E-3</v>
      </c>
    </row>
    <row r="286" spans="1:36" ht="24.95" customHeight="1" outlineLevel="1" x14ac:dyDescent="0.25">
      <c r="A286" s="156">
        <v>13</v>
      </c>
      <c r="B286" s="156"/>
      <c r="C286" s="165" t="s">
        <v>571</v>
      </c>
      <c r="D286" s="182">
        <v>45629</v>
      </c>
      <c r="E286" s="166" t="s">
        <v>572</v>
      </c>
      <c r="F286" s="198" t="s">
        <v>117</v>
      </c>
      <c r="G286" s="199" t="s">
        <v>118</v>
      </c>
      <c r="H286" s="158"/>
      <c r="I286" s="158"/>
      <c r="J286" s="423"/>
      <c r="K286" s="188">
        <v>33180000</v>
      </c>
      <c r="L286" s="248" t="s">
        <v>119</v>
      </c>
      <c r="M286" s="159"/>
      <c r="N286" s="159"/>
      <c r="O286" s="159"/>
      <c r="P286" s="157"/>
      <c r="Q286" s="157"/>
      <c r="R286" s="161"/>
      <c r="S286" s="24"/>
      <c r="T286" s="24"/>
      <c r="U286" s="25">
        <f t="shared" si="97"/>
        <v>0</v>
      </c>
      <c r="V286" s="24"/>
      <c r="W286" s="24"/>
      <c r="X286" s="24"/>
      <c r="Y286" s="25">
        <f t="shared" si="98"/>
        <v>0</v>
      </c>
      <c r="Z286" s="24"/>
      <c r="AA286" s="24"/>
      <c r="AB286" s="24"/>
      <c r="AC286" s="25">
        <f t="shared" si="99"/>
        <v>0</v>
      </c>
      <c r="AD286" s="24"/>
      <c r="AE286" s="24"/>
      <c r="AF286" s="188">
        <v>33180000</v>
      </c>
      <c r="AG286" s="25">
        <f t="shared" si="100"/>
        <v>33180000</v>
      </c>
      <c r="AH286" s="25">
        <f t="shared" si="101"/>
        <v>33180000</v>
      </c>
      <c r="AI286" s="26">
        <f t="shared" si="102"/>
        <v>3.6367223464421936E-2</v>
      </c>
      <c r="AJ286" s="27">
        <f t="shared" si="103"/>
        <v>1.995400355611856E-3</v>
      </c>
    </row>
    <row r="287" spans="1:36" ht="24.95" customHeight="1" outlineLevel="1" x14ac:dyDescent="0.25">
      <c r="A287" s="156">
        <v>14</v>
      </c>
      <c r="B287" s="156"/>
      <c r="C287" s="165" t="s">
        <v>573</v>
      </c>
      <c r="D287" s="182">
        <v>45629</v>
      </c>
      <c r="E287" s="166" t="s">
        <v>574</v>
      </c>
      <c r="F287" s="198" t="s">
        <v>117</v>
      </c>
      <c r="G287" s="199" t="s">
        <v>118</v>
      </c>
      <c r="H287" s="158"/>
      <c r="I287" s="158"/>
      <c r="J287" s="423"/>
      <c r="K287" s="188">
        <v>44210000</v>
      </c>
      <c r="L287" s="248" t="s">
        <v>119</v>
      </c>
      <c r="M287" s="159"/>
      <c r="N287" s="159"/>
      <c r="O287" s="159"/>
      <c r="P287" s="157"/>
      <c r="Q287" s="157"/>
      <c r="R287" s="161"/>
      <c r="S287" s="24"/>
      <c r="T287" s="24"/>
      <c r="U287" s="25">
        <f t="shared" si="97"/>
        <v>0</v>
      </c>
      <c r="V287" s="24"/>
      <c r="W287" s="24"/>
      <c r="X287" s="24"/>
      <c r="Y287" s="25">
        <f t="shared" si="98"/>
        <v>0</v>
      </c>
      <c r="Z287" s="24"/>
      <c r="AA287" s="24"/>
      <c r="AB287" s="24"/>
      <c r="AC287" s="25">
        <f t="shared" si="99"/>
        <v>0</v>
      </c>
      <c r="AD287" s="24"/>
      <c r="AE287" s="24"/>
      <c r="AF287" s="188">
        <v>44210000</v>
      </c>
      <c r="AG287" s="25">
        <f t="shared" si="100"/>
        <v>44210000</v>
      </c>
      <c r="AH287" s="25">
        <f t="shared" si="101"/>
        <v>44210000</v>
      </c>
      <c r="AI287" s="26">
        <f t="shared" si="102"/>
        <v>4.8456749528694811E-2</v>
      </c>
      <c r="AJ287" s="27">
        <f t="shared" si="103"/>
        <v>2.6587296480289377E-3</v>
      </c>
    </row>
    <row r="288" spans="1:36" ht="24.95" customHeight="1" outlineLevel="1" x14ac:dyDescent="0.25">
      <c r="A288" s="156">
        <v>15</v>
      </c>
      <c r="B288" s="156"/>
      <c r="C288" s="165" t="s">
        <v>575</v>
      </c>
      <c r="D288" s="182">
        <v>45628</v>
      </c>
      <c r="E288" s="166" t="s">
        <v>576</v>
      </c>
      <c r="F288" s="198" t="s">
        <v>117</v>
      </c>
      <c r="G288" s="199" t="s">
        <v>118</v>
      </c>
      <c r="H288" s="158"/>
      <c r="I288" s="158"/>
      <c r="J288" s="423"/>
      <c r="K288" s="188">
        <v>38710000</v>
      </c>
      <c r="L288" s="248" t="s">
        <v>119</v>
      </c>
      <c r="M288" s="159"/>
      <c r="N288" s="159"/>
      <c r="O288" s="159"/>
      <c r="P288" s="157"/>
      <c r="Q288" s="157"/>
      <c r="R288" s="161"/>
      <c r="S288" s="24"/>
      <c r="T288" s="24"/>
      <c r="U288" s="25">
        <f t="shared" si="97"/>
        <v>0</v>
      </c>
      <c r="V288" s="24"/>
      <c r="W288" s="24"/>
      <c r="X288" s="24"/>
      <c r="Y288" s="25">
        <f t="shared" si="98"/>
        <v>0</v>
      </c>
      <c r="Z288" s="24"/>
      <c r="AA288" s="24"/>
      <c r="AB288" s="24"/>
      <c r="AC288" s="25">
        <f t="shared" si="99"/>
        <v>0</v>
      </c>
      <c r="AD288" s="24"/>
      <c r="AE288" s="24"/>
      <c r="AF288" s="188">
        <v>38710000</v>
      </c>
      <c r="AG288" s="25">
        <f t="shared" si="100"/>
        <v>38710000</v>
      </c>
      <c r="AH288" s="25">
        <f t="shared" si="101"/>
        <v>38710000</v>
      </c>
      <c r="AI288" s="26">
        <f t="shared" si="102"/>
        <v>4.2428427375158929E-2</v>
      </c>
      <c r="AJ288" s="27">
        <f t="shared" si="103"/>
        <v>2.3279670815471655E-3</v>
      </c>
    </row>
    <row r="289" spans="1:36" ht="24.95" customHeight="1" outlineLevel="1" x14ac:dyDescent="0.25">
      <c r="A289" s="156">
        <v>16</v>
      </c>
      <c r="B289" s="156"/>
      <c r="C289" s="165" t="s">
        <v>577</v>
      </c>
      <c r="D289" s="182">
        <v>45629</v>
      </c>
      <c r="E289" s="166" t="s">
        <v>578</v>
      </c>
      <c r="F289" s="198" t="s">
        <v>117</v>
      </c>
      <c r="G289" s="199" t="s">
        <v>118</v>
      </c>
      <c r="H289" s="158"/>
      <c r="I289" s="158"/>
      <c r="J289" s="423"/>
      <c r="K289" s="188">
        <v>44210000</v>
      </c>
      <c r="L289" s="248" t="s">
        <v>119</v>
      </c>
      <c r="M289" s="159"/>
      <c r="N289" s="159"/>
      <c r="O289" s="159"/>
      <c r="P289" s="157"/>
      <c r="Q289" s="157"/>
      <c r="R289" s="161"/>
      <c r="S289" s="24"/>
      <c r="T289" s="24"/>
      <c r="U289" s="25">
        <f t="shared" si="97"/>
        <v>0</v>
      </c>
      <c r="V289" s="24"/>
      <c r="W289" s="24"/>
      <c r="X289" s="24"/>
      <c r="Y289" s="25">
        <f t="shared" si="98"/>
        <v>0</v>
      </c>
      <c r="Z289" s="24"/>
      <c r="AA289" s="24"/>
      <c r="AB289" s="24"/>
      <c r="AC289" s="25">
        <f t="shared" si="99"/>
        <v>0</v>
      </c>
      <c r="AD289" s="24"/>
      <c r="AE289" s="24"/>
      <c r="AF289" s="188">
        <v>44210000</v>
      </c>
      <c r="AG289" s="25">
        <f t="shared" si="100"/>
        <v>44210000</v>
      </c>
      <c r="AH289" s="25">
        <f t="shared" si="101"/>
        <v>44210000</v>
      </c>
      <c r="AI289" s="26">
        <f t="shared" si="102"/>
        <v>4.8456749528694811E-2</v>
      </c>
      <c r="AJ289" s="27">
        <f t="shared" si="103"/>
        <v>2.6587296480289377E-3</v>
      </c>
    </row>
    <row r="290" spans="1:36" ht="24.95" customHeight="1" outlineLevel="1" x14ac:dyDescent="0.25">
      <c r="A290" s="156">
        <v>17</v>
      </c>
      <c r="B290" s="156"/>
      <c r="C290" s="165" t="s">
        <v>579</v>
      </c>
      <c r="D290" s="182">
        <v>45629</v>
      </c>
      <c r="E290" s="166" t="s">
        <v>580</v>
      </c>
      <c r="F290" s="198" t="s">
        <v>117</v>
      </c>
      <c r="G290" s="199" t="s">
        <v>118</v>
      </c>
      <c r="H290" s="158"/>
      <c r="I290" s="158"/>
      <c r="J290" s="423"/>
      <c r="K290" s="188">
        <v>33180000</v>
      </c>
      <c r="L290" s="248" t="s">
        <v>119</v>
      </c>
      <c r="M290" s="159"/>
      <c r="N290" s="159"/>
      <c r="O290" s="159"/>
      <c r="P290" s="157"/>
      <c r="Q290" s="157"/>
      <c r="R290" s="161"/>
      <c r="S290" s="24"/>
      <c r="T290" s="24"/>
      <c r="U290" s="25">
        <f t="shared" si="97"/>
        <v>0</v>
      </c>
      <c r="V290" s="24"/>
      <c r="W290" s="24"/>
      <c r="X290" s="24"/>
      <c r="Y290" s="25">
        <f t="shared" si="98"/>
        <v>0</v>
      </c>
      <c r="Z290" s="24"/>
      <c r="AA290" s="24"/>
      <c r="AB290" s="24"/>
      <c r="AC290" s="25">
        <f t="shared" si="99"/>
        <v>0</v>
      </c>
      <c r="AD290" s="24"/>
      <c r="AE290" s="24"/>
      <c r="AF290" s="188">
        <v>33180000</v>
      </c>
      <c r="AG290" s="25">
        <f t="shared" si="100"/>
        <v>33180000</v>
      </c>
      <c r="AH290" s="25">
        <f t="shared" si="101"/>
        <v>33180000</v>
      </c>
      <c r="AI290" s="26">
        <f t="shared" si="102"/>
        <v>3.6367223464421936E-2</v>
      </c>
      <c r="AJ290" s="27">
        <f t="shared" si="103"/>
        <v>1.995400355611856E-3</v>
      </c>
    </row>
    <row r="291" spans="1:36" ht="24.95" customHeight="1" outlineLevel="1" x14ac:dyDescent="0.25">
      <c r="A291" s="156">
        <v>18</v>
      </c>
      <c r="B291" s="156"/>
      <c r="C291" s="165" t="s">
        <v>581</v>
      </c>
      <c r="D291" s="182">
        <v>45609</v>
      </c>
      <c r="E291" s="166" t="s">
        <v>582</v>
      </c>
      <c r="F291" s="198" t="s">
        <v>117</v>
      </c>
      <c r="G291" s="199" t="s">
        <v>118</v>
      </c>
      <c r="H291" s="158"/>
      <c r="I291" s="158"/>
      <c r="J291" s="423"/>
      <c r="K291" s="188">
        <v>49770000</v>
      </c>
      <c r="L291" s="248" t="s">
        <v>119</v>
      </c>
      <c r="M291" s="159"/>
      <c r="N291" s="159"/>
      <c r="O291" s="159"/>
      <c r="P291" s="157"/>
      <c r="Q291" s="157"/>
      <c r="R291" s="161"/>
      <c r="S291" s="24"/>
      <c r="T291" s="24"/>
      <c r="U291" s="25">
        <f t="shared" si="97"/>
        <v>0</v>
      </c>
      <c r="V291" s="24"/>
      <c r="W291" s="24"/>
      <c r="X291" s="24"/>
      <c r="Y291" s="25">
        <f t="shared" si="98"/>
        <v>0</v>
      </c>
      <c r="Z291" s="24"/>
      <c r="AA291" s="24"/>
      <c r="AB291" s="24"/>
      <c r="AC291" s="25">
        <f t="shared" si="99"/>
        <v>0</v>
      </c>
      <c r="AD291" s="24"/>
      <c r="AE291" s="24"/>
      <c r="AF291" s="188">
        <v>49770000</v>
      </c>
      <c r="AG291" s="25">
        <f t="shared" si="100"/>
        <v>49770000</v>
      </c>
      <c r="AH291" s="25">
        <f t="shared" si="101"/>
        <v>49770000</v>
      </c>
      <c r="AI291" s="26">
        <f t="shared" si="102"/>
        <v>5.455083519663291E-2</v>
      </c>
      <c r="AJ291" s="27">
        <f t="shared" si="103"/>
        <v>2.9931005334177842E-3</v>
      </c>
    </row>
    <row r="292" spans="1:36" ht="24.95" customHeight="1" outlineLevel="1" x14ac:dyDescent="0.25">
      <c r="A292" s="156">
        <v>19</v>
      </c>
      <c r="B292" s="156"/>
      <c r="C292" s="165" t="s">
        <v>238</v>
      </c>
      <c r="D292" s="182">
        <v>45618</v>
      </c>
      <c r="E292" s="166" t="s">
        <v>583</v>
      </c>
      <c r="F292" s="198" t="s">
        <v>117</v>
      </c>
      <c r="G292" s="199" t="s">
        <v>118</v>
      </c>
      <c r="H292" s="158"/>
      <c r="I292" s="158"/>
      <c r="J292" s="423"/>
      <c r="K292" s="188">
        <v>44240000</v>
      </c>
      <c r="L292" s="248" t="s">
        <v>119</v>
      </c>
      <c r="M292" s="159"/>
      <c r="N292" s="159"/>
      <c r="O292" s="159"/>
      <c r="P292" s="157"/>
      <c r="Q292" s="157"/>
      <c r="R292" s="161"/>
      <c r="S292" s="24"/>
      <c r="T292" s="24"/>
      <c r="U292" s="25">
        <f t="shared" si="97"/>
        <v>0</v>
      </c>
      <c r="V292" s="24"/>
      <c r="W292" s="24"/>
      <c r="X292" s="24"/>
      <c r="Y292" s="25">
        <f t="shared" si="98"/>
        <v>0</v>
      </c>
      <c r="Z292" s="24"/>
      <c r="AA292" s="24"/>
      <c r="AB292" s="24"/>
      <c r="AC292" s="25">
        <f t="shared" si="99"/>
        <v>0</v>
      </c>
      <c r="AD292" s="24"/>
      <c r="AE292" s="24"/>
      <c r="AF292" s="188">
        <v>44240000</v>
      </c>
      <c r="AG292" s="25">
        <f t="shared" si="100"/>
        <v>44240000</v>
      </c>
      <c r="AH292" s="25">
        <f t="shared" si="101"/>
        <v>44240000</v>
      </c>
      <c r="AI292" s="26">
        <f t="shared" si="102"/>
        <v>4.8489631285895916E-2</v>
      </c>
      <c r="AJ292" s="27">
        <f t="shared" si="103"/>
        <v>2.6605338074824746E-3</v>
      </c>
    </row>
    <row r="293" spans="1:36" ht="24.95" customHeight="1" outlineLevel="1" x14ac:dyDescent="0.25">
      <c r="A293" s="156">
        <v>20</v>
      </c>
      <c r="B293" s="156"/>
      <c r="C293" s="165" t="s">
        <v>584</v>
      </c>
      <c r="D293" s="182">
        <v>45629</v>
      </c>
      <c r="E293" s="166" t="s">
        <v>585</v>
      </c>
      <c r="F293" s="198" t="s">
        <v>117</v>
      </c>
      <c r="G293" s="199" t="s">
        <v>118</v>
      </c>
      <c r="H293" s="158"/>
      <c r="I293" s="158"/>
      <c r="J293" s="423"/>
      <c r="K293" s="211">
        <v>44210000</v>
      </c>
      <c r="L293" s="248" t="s">
        <v>119</v>
      </c>
      <c r="M293" s="227"/>
      <c r="N293" s="227"/>
      <c r="O293" s="227"/>
      <c r="P293" s="224"/>
      <c r="Q293" s="224"/>
      <c r="R293" s="161"/>
      <c r="S293" s="24"/>
      <c r="T293" s="24"/>
      <c r="U293" s="25">
        <f t="shared" si="97"/>
        <v>0</v>
      </c>
      <c r="V293" s="24"/>
      <c r="W293" s="24"/>
      <c r="X293" s="24"/>
      <c r="Y293" s="25">
        <f t="shared" si="98"/>
        <v>0</v>
      </c>
      <c r="Z293" s="24"/>
      <c r="AA293" s="24"/>
      <c r="AB293" s="24"/>
      <c r="AC293" s="25">
        <f t="shared" si="99"/>
        <v>0</v>
      </c>
      <c r="AD293" s="24"/>
      <c r="AE293" s="24"/>
      <c r="AF293" s="211">
        <v>44210000</v>
      </c>
      <c r="AG293" s="25">
        <f t="shared" si="100"/>
        <v>44210000</v>
      </c>
      <c r="AH293" s="25">
        <f t="shared" si="101"/>
        <v>44210000</v>
      </c>
      <c r="AI293" s="26">
        <f t="shared" si="102"/>
        <v>4.8456749528694811E-2</v>
      </c>
      <c r="AJ293" s="27">
        <f t="shared" si="103"/>
        <v>2.6587296480289377E-3</v>
      </c>
    </row>
    <row r="294" spans="1:36" ht="24.95" customHeight="1" outlineLevel="1" x14ac:dyDescent="0.25">
      <c r="A294" s="156">
        <v>21</v>
      </c>
      <c r="B294" s="156"/>
      <c r="C294" s="165" t="s">
        <v>586</v>
      </c>
      <c r="D294" s="182">
        <v>45629</v>
      </c>
      <c r="E294" s="166" t="s">
        <v>587</v>
      </c>
      <c r="F294" s="198" t="s">
        <v>117</v>
      </c>
      <c r="G294" s="199" t="s">
        <v>118</v>
      </c>
      <c r="H294" s="158"/>
      <c r="I294" s="158"/>
      <c r="J294" s="424"/>
      <c r="K294" s="188">
        <v>66480000</v>
      </c>
      <c r="L294" s="212" t="s">
        <v>119</v>
      </c>
      <c r="M294" s="159"/>
      <c r="N294" s="159"/>
      <c r="O294" s="159"/>
      <c r="P294" s="157"/>
      <c r="Q294" s="157"/>
      <c r="R294" s="161"/>
      <c r="S294" s="24"/>
      <c r="T294" s="24"/>
      <c r="U294" s="25">
        <f t="shared" si="97"/>
        <v>0</v>
      </c>
      <c r="V294" s="24"/>
      <c r="W294" s="24"/>
      <c r="X294" s="24"/>
      <c r="Y294" s="25">
        <f t="shared" si="98"/>
        <v>0</v>
      </c>
      <c r="Z294" s="24"/>
      <c r="AA294" s="24"/>
      <c r="AB294" s="24"/>
      <c r="AC294" s="25">
        <f t="shared" si="99"/>
        <v>0</v>
      </c>
      <c r="AD294" s="24"/>
      <c r="AE294" s="24"/>
      <c r="AF294" s="188">
        <v>66480000</v>
      </c>
      <c r="AG294" s="25">
        <f t="shared" si="100"/>
        <v>66480000</v>
      </c>
      <c r="AH294" s="25">
        <f t="shared" si="101"/>
        <v>66480000</v>
      </c>
      <c r="AI294" s="26">
        <f t="shared" si="102"/>
        <v>7.2865973957648295E-2</v>
      </c>
      <c r="AJ294" s="27">
        <f t="shared" si="103"/>
        <v>3.9980173490378598E-3</v>
      </c>
    </row>
    <row r="295" spans="1:36" s="37" customFormat="1" ht="12.75" customHeight="1" x14ac:dyDescent="0.25">
      <c r="A295" s="404" t="s">
        <v>588</v>
      </c>
      <c r="B295" s="377"/>
      <c r="C295" s="377"/>
      <c r="D295" s="377"/>
      <c r="E295" s="377"/>
      <c r="F295" s="377"/>
      <c r="G295" s="377"/>
      <c r="H295" s="377"/>
      <c r="I295" s="405"/>
      <c r="J295" s="33">
        <f>+J273</f>
        <v>912360000</v>
      </c>
      <c r="K295" s="162">
        <f>SUM(K274:K294)</f>
        <v>912360000</v>
      </c>
      <c r="L295" s="146"/>
      <c r="M295" s="162">
        <f>SUM(M274:M274)</f>
        <v>0</v>
      </c>
      <c r="N295" s="162">
        <f>SUM(N274:N274)</f>
        <v>0</v>
      </c>
      <c r="O295" s="162">
        <f>SUM(O274:O274)</f>
        <v>0</v>
      </c>
      <c r="P295" s="163"/>
      <c r="Q295" s="164"/>
      <c r="R295" s="33">
        <f t="shared" ref="R295:AB295" si="104">SUM(R274:R274)</f>
        <v>0</v>
      </c>
      <c r="S295" s="33">
        <f t="shared" si="104"/>
        <v>0</v>
      </c>
      <c r="T295" s="33">
        <f t="shared" si="104"/>
        <v>0</v>
      </c>
      <c r="U295" s="162">
        <f>SUM(U274:U294)</f>
        <v>0</v>
      </c>
      <c r="V295" s="33">
        <f t="shared" si="104"/>
        <v>0</v>
      </c>
      <c r="W295" s="33">
        <f t="shared" si="104"/>
        <v>0</v>
      </c>
      <c r="X295" s="33">
        <f t="shared" si="104"/>
        <v>0</v>
      </c>
      <c r="Y295" s="162">
        <f>SUM(Y274:Y294)</f>
        <v>0</v>
      </c>
      <c r="Z295" s="33">
        <f t="shared" si="104"/>
        <v>0</v>
      </c>
      <c r="AA295" s="33">
        <f t="shared" si="104"/>
        <v>0</v>
      </c>
      <c r="AB295" s="33">
        <f t="shared" si="104"/>
        <v>0</v>
      </c>
      <c r="AC295" s="162">
        <f t="shared" ref="AC295:AH295" si="105">SUM(AC274:AC294)</f>
        <v>0</v>
      </c>
      <c r="AD295" s="162">
        <f t="shared" si="105"/>
        <v>0</v>
      </c>
      <c r="AE295" s="162">
        <f t="shared" si="105"/>
        <v>0</v>
      </c>
      <c r="AF295" s="162">
        <f t="shared" si="105"/>
        <v>912360000</v>
      </c>
      <c r="AG295" s="162">
        <f t="shared" si="105"/>
        <v>912360000</v>
      </c>
      <c r="AH295" s="162">
        <f t="shared" si="105"/>
        <v>912360000</v>
      </c>
      <c r="AI295" s="36">
        <f>IF(ISERROR(AH295/J295),0,AH295/J295)</f>
        <v>1</v>
      </c>
      <c r="AJ295" s="36">
        <f>IF(ISERROR(AH295/$AH$341),0,AH295/$AH$341)</f>
        <v>13.74864376130199</v>
      </c>
    </row>
    <row r="296" spans="1:36" ht="12.75" customHeight="1" x14ac:dyDescent="0.25">
      <c r="A296" s="383" t="s">
        <v>72</v>
      </c>
      <c r="B296" s="384"/>
      <c r="C296" s="384"/>
      <c r="D296" s="384"/>
      <c r="E296" s="385"/>
      <c r="F296" s="9"/>
      <c r="G296" s="10"/>
      <c r="H296" s="11"/>
      <c r="I296" s="11"/>
      <c r="J296" s="381">
        <v>192123700</v>
      </c>
      <c r="K296" s="13"/>
      <c r="L296" s="14"/>
      <c r="M296" s="15"/>
      <c r="N296" s="15"/>
      <c r="O296" s="15"/>
      <c r="P296" s="170"/>
      <c r="Q296" s="171"/>
      <c r="R296" s="179"/>
      <c r="S296" s="179"/>
      <c r="T296" s="179"/>
      <c r="U296" s="179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7"/>
      <c r="AJ296" s="17"/>
    </row>
    <row r="297" spans="1:36" ht="24.75" customHeight="1" outlineLevel="1" x14ac:dyDescent="0.25">
      <c r="A297" s="19">
        <v>1</v>
      </c>
      <c r="B297" s="19"/>
      <c r="C297" s="212" t="s">
        <v>589</v>
      </c>
      <c r="D297" s="187">
        <v>45652</v>
      </c>
      <c r="E297" s="221" t="s">
        <v>590</v>
      </c>
      <c r="F297" s="198" t="s">
        <v>117</v>
      </c>
      <c r="G297" s="199" t="s">
        <v>118</v>
      </c>
      <c r="H297" s="130"/>
      <c r="I297" s="130"/>
      <c r="J297" s="395"/>
      <c r="K297" s="241">
        <v>104524700</v>
      </c>
      <c r="L297" s="239" t="s">
        <v>119</v>
      </c>
      <c r="M297" s="24"/>
      <c r="N297" s="24"/>
      <c r="O297" s="169"/>
      <c r="P297" s="157"/>
      <c r="Q297" s="157"/>
      <c r="R297" s="159"/>
      <c r="S297" s="159"/>
      <c r="T297" s="159"/>
      <c r="U297" s="152">
        <f>SUM(R297:T297)</f>
        <v>0</v>
      </c>
      <c r="V297" s="161"/>
      <c r="W297" s="24"/>
      <c r="X297" s="24"/>
      <c r="Y297" s="25">
        <f>SUM(V297:X297)</f>
        <v>0</v>
      </c>
      <c r="Z297" s="24"/>
      <c r="AA297" s="24"/>
      <c r="AB297" s="24"/>
      <c r="AC297" s="25">
        <f>SUM(Z297:AB297)</f>
        <v>0</v>
      </c>
      <c r="AD297" s="24"/>
      <c r="AE297" s="24"/>
      <c r="AF297" s="241">
        <v>104524700</v>
      </c>
      <c r="AG297" s="25">
        <f>SUM(AD297:AF297)</f>
        <v>104524700</v>
      </c>
      <c r="AH297" s="25">
        <f>SUM(U297,Y297,AC297,AG297)</f>
        <v>104524700</v>
      </c>
      <c r="AI297" s="26">
        <f>IF(ISERROR(AH297/$J$296),0,AH297/$J$296)</f>
        <v>0.54404896428707128</v>
      </c>
      <c r="AJ297" s="27">
        <f>IF(ISERROR(AH297/$AH$354),"-",AH297/$AH$354)</f>
        <v>6.2859741877704213E-3</v>
      </c>
    </row>
    <row r="298" spans="1:36" ht="24.75" customHeight="1" outlineLevel="1" x14ac:dyDescent="0.25">
      <c r="A298" s="19">
        <v>2</v>
      </c>
      <c r="B298" s="19"/>
      <c r="C298" s="212" t="s">
        <v>591</v>
      </c>
      <c r="D298" s="187">
        <v>45622</v>
      </c>
      <c r="E298" s="221" t="s">
        <v>592</v>
      </c>
      <c r="F298" s="198" t="s">
        <v>117</v>
      </c>
      <c r="G298" s="242" t="s">
        <v>118</v>
      </c>
      <c r="H298" s="158"/>
      <c r="I298" s="158"/>
      <c r="J298" s="397"/>
      <c r="K298" s="241">
        <v>47700000</v>
      </c>
      <c r="L298" s="239" t="s">
        <v>119</v>
      </c>
      <c r="M298" s="24"/>
      <c r="N298" s="24"/>
      <c r="O298" s="169"/>
      <c r="P298" s="157"/>
      <c r="Q298" s="157"/>
      <c r="R298" s="159"/>
      <c r="S298" s="159"/>
      <c r="T298" s="159"/>
      <c r="U298" s="152">
        <f>SUM(R298:T298)</f>
        <v>0</v>
      </c>
      <c r="V298" s="161"/>
      <c r="W298" s="24"/>
      <c r="X298" s="24"/>
      <c r="Y298" s="25">
        <f>SUM(V298:X298)</f>
        <v>0</v>
      </c>
      <c r="Z298" s="24"/>
      <c r="AA298" s="24"/>
      <c r="AB298" s="24"/>
      <c r="AC298" s="25">
        <f>SUM(Z298:AB298)</f>
        <v>0</v>
      </c>
      <c r="AD298" s="24"/>
      <c r="AE298" s="241">
        <v>47700000</v>
      </c>
      <c r="AF298" s="24"/>
      <c r="AG298" s="25">
        <f t="shared" ref="AG298:AG299" si="106">SUM(AD298:AF298)</f>
        <v>47700000</v>
      </c>
      <c r="AH298" s="25">
        <f t="shared" ref="AH298:AH299" si="107">SUM(U298,Y298,AC298,AG298)</f>
        <v>47700000</v>
      </c>
      <c r="AI298" s="26">
        <f t="shared" ref="AI298:AI299" si="108">IF(ISERROR(AH298/$J$296),0,AH298/$J$296)</f>
        <v>0.24827754202110411</v>
      </c>
      <c r="AJ298" s="27">
        <f t="shared" ref="AJ298:AJ299" si="109">IF(ISERROR(AH298/$AH$354),"-",AH298/$AH$354)</f>
        <v>2.8686135311237352E-3</v>
      </c>
    </row>
    <row r="299" spans="1:36" ht="24.75" customHeight="1" outlineLevel="1" x14ac:dyDescent="0.25">
      <c r="A299" s="18">
        <v>3</v>
      </c>
      <c r="B299" s="115"/>
      <c r="C299" s="212" t="s">
        <v>593</v>
      </c>
      <c r="D299" s="187">
        <v>45589</v>
      </c>
      <c r="E299" s="221" t="s">
        <v>594</v>
      </c>
      <c r="F299" s="198" t="s">
        <v>117</v>
      </c>
      <c r="G299" s="242" t="s">
        <v>118</v>
      </c>
      <c r="H299" s="158"/>
      <c r="I299" s="158"/>
      <c r="J299" s="400"/>
      <c r="K299" s="241">
        <v>39899000</v>
      </c>
      <c r="L299" s="239" t="s">
        <v>119</v>
      </c>
      <c r="M299" s="24"/>
      <c r="N299" s="24"/>
      <c r="O299" s="169"/>
      <c r="P299" s="157"/>
      <c r="Q299" s="157"/>
      <c r="R299" s="159"/>
      <c r="S299" s="159"/>
      <c r="T299" s="159"/>
      <c r="U299" s="152">
        <f>SUM(R299:T299)</f>
        <v>0</v>
      </c>
      <c r="V299" s="161"/>
      <c r="W299" s="24"/>
      <c r="X299" s="24"/>
      <c r="Y299" s="25">
        <f>SUM(V299:X299)</f>
        <v>0</v>
      </c>
      <c r="Z299" s="24"/>
      <c r="AA299" s="24"/>
      <c r="AB299" s="24"/>
      <c r="AC299" s="25">
        <f>SUM(Z299:AB299)</f>
        <v>0</v>
      </c>
      <c r="AD299" s="241">
        <v>39899000</v>
      </c>
      <c r="AE299" s="24"/>
      <c r="AF299" s="24"/>
      <c r="AG299" s="25">
        <f t="shared" si="106"/>
        <v>39899000</v>
      </c>
      <c r="AH299" s="25">
        <f t="shared" si="107"/>
        <v>39899000</v>
      </c>
      <c r="AI299" s="26">
        <f t="shared" si="108"/>
        <v>0.20767349369182458</v>
      </c>
      <c r="AJ299" s="27">
        <f t="shared" si="109"/>
        <v>2.3994719345556796E-3</v>
      </c>
    </row>
    <row r="300" spans="1:36" s="37" customFormat="1" ht="12.75" customHeight="1" x14ac:dyDescent="0.25">
      <c r="A300" s="376" t="s">
        <v>73</v>
      </c>
      <c r="B300" s="378"/>
      <c r="C300" s="378"/>
      <c r="D300" s="378"/>
      <c r="E300" s="378"/>
      <c r="F300" s="378"/>
      <c r="G300" s="378"/>
      <c r="H300" s="377"/>
      <c r="I300" s="405"/>
      <c r="J300" s="33">
        <f>+J296</f>
        <v>192123700</v>
      </c>
      <c r="K300" s="33">
        <f>SUM(K297:K299)</f>
        <v>192123700</v>
      </c>
      <c r="L300" s="32"/>
      <c r="M300" s="33">
        <f>SUM(M297:M298)</f>
        <v>0</v>
      </c>
      <c r="N300" s="33">
        <f>SUM(N297:N298)</f>
        <v>0</v>
      </c>
      <c r="O300" s="33">
        <f>SUM(O297:O298)</f>
        <v>0</v>
      </c>
      <c r="P300" s="163"/>
      <c r="Q300" s="164"/>
      <c r="R300" s="162">
        <f t="shared" ref="R300:AC300" si="110">SUM(R297:R298)</f>
        <v>0</v>
      </c>
      <c r="S300" s="162">
        <f t="shared" si="110"/>
        <v>0</v>
      </c>
      <c r="T300" s="162">
        <f t="shared" si="110"/>
        <v>0</v>
      </c>
      <c r="U300" s="162">
        <f t="shared" si="110"/>
        <v>0</v>
      </c>
      <c r="V300" s="33">
        <f t="shared" si="110"/>
        <v>0</v>
      </c>
      <c r="W300" s="33">
        <f t="shared" si="110"/>
        <v>0</v>
      </c>
      <c r="X300" s="33">
        <f t="shared" si="110"/>
        <v>0</v>
      </c>
      <c r="Y300" s="33">
        <f t="shared" si="110"/>
        <v>0</v>
      </c>
      <c r="Z300" s="33">
        <f t="shared" si="110"/>
        <v>0</v>
      </c>
      <c r="AA300" s="33">
        <f t="shared" si="110"/>
        <v>0</v>
      </c>
      <c r="AB300" s="33">
        <f t="shared" si="110"/>
        <v>0</v>
      </c>
      <c r="AC300" s="33">
        <f t="shared" si="110"/>
        <v>0</v>
      </c>
      <c r="AD300" s="33">
        <f>SUM(AD297:AD299)</f>
        <v>39899000</v>
      </c>
      <c r="AE300" s="33">
        <f>SUM(AE297:AE299)</f>
        <v>47700000</v>
      </c>
      <c r="AF300" s="33">
        <f>SUM(AF297:AF299)</f>
        <v>104524700</v>
      </c>
      <c r="AG300" s="33">
        <f>SUM(AG297:AG299)</f>
        <v>192123700</v>
      </c>
      <c r="AH300" s="33">
        <f>SUM(AH297:AH299)</f>
        <v>192123700</v>
      </c>
      <c r="AI300" s="36">
        <f>IF(ISERROR(AH300/J300),0,AH300/J300)</f>
        <v>1</v>
      </c>
      <c r="AJ300" s="36">
        <f>IF(ISERROR(AH300/$AH$354),0,AH300/$AH$354)</f>
        <v>1.1554059653449836E-2</v>
      </c>
    </row>
    <row r="301" spans="1:36" ht="12.75" customHeight="1" x14ac:dyDescent="0.25">
      <c r="A301" s="401" t="s">
        <v>74</v>
      </c>
      <c r="B301" s="402"/>
      <c r="C301" s="402"/>
      <c r="D301" s="402"/>
      <c r="E301" s="403"/>
      <c r="F301" s="173"/>
      <c r="G301" s="170"/>
      <c r="H301" s="168"/>
      <c r="I301" s="168"/>
      <c r="J301" s="396">
        <v>2287420000</v>
      </c>
      <c r="K301" s="13"/>
      <c r="L301" s="14"/>
      <c r="M301" s="15"/>
      <c r="N301" s="15"/>
      <c r="O301" s="15"/>
      <c r="P301" s="10"/>
      <c r="Q301" s="16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7"/>
      <c r="AJ301" s="17"/>
    </row>
    <row r="302" spans="1:36" ht="24.75" customHeight="1" outlineLevel="1" x14ac:dyDescent="0.25">
      <c r="A302" s="156">
        <v>1</v>
      </c>
      <c r="B302" s="156"/>
      <c r="C302" s="212" t="s">
        <v>595</v>
      </c>
      <c r="D302" s="187">
        <v>45657</v>
      </c>
      <c r="E302" s="221" t="s">
        <v>596</v>
      </c>
      <c r="F302" s="198" t="s">
        <v>117</v>
      </c>
      <c r="G302" s="242" t="s">
        <v>118</v>
      </c>
      <c r="H302" s="158"/>
      <c r="I302" s="158"/>
      <c r="J302" s="397"/>
      <c r="K302" s="249">
        <v>11060000</v>
      </c>
      <c r="L302" s="239" t="s">
        <v>119</v>
      </c>
      <c r="M302" s="24"/>
      <c r="N302" s="24"/>
      <c r="O302" s="24"/>
      <c r="P302" s="22"/>
      <c r="Q302" s="22"/>
      <c r="R302" s="24"/>
      <c r="S302" s="24"/>
      <c r="T302" s="24"/>
      <c r="U302" s="25">
        <f>SUM(R302:T302)</f>
        <v>0</v>
      </c>
      <c r="V302" s="24"/>
      <c r="W302" s="24"/>
      <c r="X302" s="24"/>
      <c r="Y302" s="25">
        <f>SUM(V302:X302)</f>
        <v>0</v>
      </c>
      <c r="Z302" s="24"/>
      <c r="AA302" s="24"/>
      <c r="AB302" s="24"/>
      <c r="AC302" s="25">
        <f>SUM(Z302:AB302)</f>
        <v>0</v>
      </c>
      <c r="AD302" s="24"/>
      <c r="AE302" s="24"/>
      <c r="AF302" s="249">
        <v>11060000</v>
      </c>
      <c r="AG302" s="25">
        <f>SUM(AD302:AF302)</f>
        <v>11060000</v>
      </c>
      <c r="AH302" s="25">
        <f>SUM(U302,Y302,AC302,AG302)</f>
        <v>11060000</v>
      </c>
      <c r="AI302" s="26">
        <f>IF(ISERROR(AH302/$J$301),0,AH302/$J$301)</f>
        <v>4.8351417754500707E-3</v>
      </c>
      <c r="AJ302" s="27">
        <f>IF(ISERROR(AH302/$AH$354),"-",AH302/$AH$354)</f>
        <v>6.6513345187061866E-4</v>
      </c>
    </row>
    <row r="303" spans="1:36" ht="24.75" customHeight="1" outlineLevel="1" x14ac:dyDescent="0.25">
      <c r="A303" s="156">
        <v>2</v>
      </c>
      <c r="B303" s="156"/>
      <c r="C303" s="212" t="s">
        <v>597</v>
      </c>
      <c r="D303" s="187">
        <v>45653</v>
      </c>
      <c r="E303" s="221" t="s">
        <v>598</v>
      </c>
      <c r="F303" s="198" t="s">
        <v>117</v>
      </c>
      <c r="G303" s="242" t="s">
        <v>118</v>
      </c>
      <c r="H303" s="158"/>
      <c r="I303" s="158"/>
      <c r="J303" s="397"/>
      <c r="K303" s="249">
        <v>11060000</v>
      </c>
      <c r="L303" s="239" t="s">
        <v>119</v>
      </c>
      <c r="M303" s="24"/>
      <c r="N303" s="24"/>
      <c r="O303" s="24"/>
      <c r="P303" s="22"/>
      <c r="Q303" s="22"/>
      <c r="R303" s="24"/>
      <c r="S303" s="24"/>
      <c r="T303" s="24"/>
      <c r="U303" s="25">
        <f t="shared" ref="U303:U348" si="111">SUM(R303:T303)</f>
        <v>0</v>
      </c>
      <c r="V303" s="24"/>
      <c r="W303" s="24"/>
      <c r="X303" s="24"/>
      <c r="Y303" s="25">
        <f t="shared" ref="Y303:Y348" si="112">SUM(V303:X303)</f>
        <v>0</v>
      </c>
      <c r="Z303" s="24"/>
      <c r="AA303" s="24"/>
      <c r="AB303" s="24"/>
      <c r="AC303" s="25">
        <f t="shared" ref="AC303:AC348" si="113">SUM(Z303:AB303)</f>
        <v>0</v>
      </c>
      <c r="AD303" s="24"/>
      <c r="AE303" s="24"/>
      <c r="AF303" s="249">
        <v>11060000</v>
      </c>
      <c r="AG303" s="25">
        <f t="shared" ref="AG303:AG348" si="114">SUM(AD303:AF303)</f>
        <v>11060000</v>
      </c>
      <c r="AH303" s="25">
        <f t="shared" ref="AH303:AH348" si="115">SUM(U303,Y303,AC303,AG303)</f>
        <v>11060000</v>
      </c>
      <c r="AI303" s="26">
        <f t="shared" ref="AI303:AI348" si="116">IF(ISERROR(AH303/$J$301),0,AH303/$J$301)</f>
        <v>4.8351417754500707E-3</v>
      </c>
      <c r="AJ303" s="27">
        <f t="shared" ref="AJ303:AJ348" si="117">IF(ISERROR(AH303/$AH$354),"-",AH303/$AH$354)</f>
        <v>6.6513345187061866E-4</v>
      </c>
    </row>
    <row r="304" spans="1:36" ht="24.75" customHeight="1" outlineLevel="1" x14ac:dyDescent="0.25">
      <c r="A304" s="156">
        <v>3</v>
      </c>
      <c r="B304" s="156"/>
      <c r="C304" s="212" t="s">
        <v>599</v>
      </c>
      <c r="D304" s="187">
        <v>45657</v>
      </c>
      <c r="E304" s="221" t="s">
        <v>600</v>
      </c>
      <c r="F304" s="198" t="s">
        <v>117</v>
      </c>
      <c r="G304" s="242" t="s">
        <v>118</v>
      </c>
      <c r="H304" s="158"/>
      <c r="I304" s="158"/>
      <c r="J304" s="397"/>
      <c r="K304" s="249">
        <v>11060000</v>
      </c>
      <c r="L304" s="239" t="s">
        <v>119</v>
      </c>
      <c r="M304" s="24"/>
      <c r="N304" s="24"/>
      <c r="O304" s="24"/>
      <c r="P304" s="22"/>
      <c r="Q304" s="22"/>
      <c r="R304" s="24"/>
      <c r="S304" s="24"/>
      <c r="T304" s="24"/>
      <c r="U304" s="25">
        <f t="shared" si="111"/>
        <v>0</v>
      </c>
      <c r="V304" s="24"/>
      <c r="W304" s="24"/>
      <c r="X304" s="24"/>
      <c r="Y304" s="25">
        <f t="shared" si="112"/>
        <v>0</v>
      </c>
      <c r="Z304" s="24"/>
      <c r="AA304" s="24"/>
      <c r="AB304" s="24"/>
      <c r="AC304" s="25">
        <f t="shared" si="113"/>
        <v>0</v>
      </c>
      <c r="AD304" s="24"/>
      <c r="AE304" s="24"/>
      <c r="AF304" s="249">
        <v>11060000</v>
      </c>
      <c r="AG304" s="25">
        <f t="shared" si="114"/>
        <v>11060000</v>
      </c>
      <c r="AH304" s="25">
        <f t="shared" si="115"/>
        <v>11060000</v>
      </c>
      <c r="AI304" s="26">
        <f t="shared" si="116"/>
        <v>4.8351417754500707E-3</v>
      </c>
      <c r="AJ304" s="27">
        <f t="shared" si="117"/>
        <v>6.6513345187061866E-4</v>
      </c>
    </row>
    <row r="305" spans="1:36" ht="24.75" customHeight="1" outlineLevel="1" x14ac:dyDescent="0.25">
      <c r="A305" s="156">
        <v>4</v>
      </c>
      <c r="B305" s="156"/>
      <c r="C305" s="212" t="s">
        <v>601</v>
      </c>
      <c r="D305" s="187">
        <v>45656</v>
      </c>
      <c r="E305" s="221" t="s">
        <v>602</v>
      </c>
      <c r="F305" s="198" t="s">
        <v>117</v>
      </c>
      <c r="G305" s="242" t="s">
        <v>118</v>
      </c>
      <c r="H305" s="158"/>
      <c r="I305" s="158"/>
      <c r="J305" s="397"/>
      <c r="K305" s="249">
        <v>55300000</v>
      </c>
      <c r="L305" s="239" t="s">
        <v>119</v>
      </c>
      <c r="M305" s="24"/>
      <c r="N305" s="24"/>
      <c r="O305" s="24"/>
      <c r="P305" s="22"/>
      <c r="Q305" s="22"/>
      <c r="R305" s="24"/>
      <c r="S305" s="24"/>
      <c r="T305" s="24"/>
      <c r="U305" s="25">
        <f t="shared" si="111"/>
        <v>0</v>
      </c>
      <c r="V305" s="24"/>
      <c r="W305" s="24"/>
      <c r="X305" s="24"/>
      <c r="Y305" s="25">
        <f t="shared" si="112"/>
        <v>0</v>
      </c>
      <c r="Z305" s="24"/>
      <c r="AA305" s="24"/>
      <c r="AB305" s="24"/>
      <c r="AC305" s="25">
        <f t="shared" si="113"/>
        <v>0</v>
      </c>
      <c r="AD305" s="24"/>
      <c r="AE305" s="24"/>
      <c r="AF305" s="249">
        <v>55300000</v>
      </c>
      <c r="AG305" s="25">
        <f t="shared" si="114"/>
        <v>55300000</v>
      </c>
      <c r="AH305" s="25">
        <f t="shared" si="115"/>
        <v>55300000</v>
      </c>
      <c r="AI305" s="26">
        <f t="shared" si="116"/>
        <v>2.4175708877250353E-2</v>
      </c>
      <c r="AJ305" s="27">
        <f t="shared" si="117"/>
        <v>3.3256672593530933E-3</v>
      </c>
    </row>
    <row r="306" spans="1:36" ht="24.75" customHeight="1" outlineLevel="1" x14ac:dyDescent="0.25">
      <c r="A306" s="156">
        <v>5</v>
      </c>
      <c r="B306" s="156"/>
      <c r="C306" s="212" t="s">
        <v>603</v>
      </c>
      <c r="D306" s="187">
        <v>45628</v>
      </c>
      <c r="E306" s="221" t="s">
        <v>604</v>
      </c>
      <c r="F306" s="198" t="s">
        <v>117</v>
      </c>
      <c r="G306" s="242" t="s">
        <v>118</v>
      </c>
      <c r="H306" s="158"/>
      <c r="I306" s="158"/>
      <c r="J306" s="397"/>
      <c r="K306" s="249">
        <v>32480000</v>
      </c>
      <c r="L306" s="239" t="s">
        <v>119</v>
      </c>
      <c r="M306" s="24"/>
      <c r="N306" s="24"/>
      <c r="O306" s="24"/>
      <c r="P306" s="22"/>
      <c r="Q306" s="22"/>
      <c r="R306" s="24"/>
      <c r="S306" s="24"/>
      <c r="T306" s="24"/>
      <c r="U306" s="25">
        <f t="shared" si="111"/>
        <v>0</v>
      </c>
      <c r="V306" s="24"/>
      <c r="W306" s="24"/>
      <c r="X306" s="24"/>
      <c r="Y306" s="25">
        <f t="shared" si="112"/>
        <v>0</v>
      </c>
      <c r="Z306" s="24"/>
      <c r="AA306" s="24"/>
      <c r="AB306" s="24"/>
      <c r="AC306" s="25">
        <f t="shared" si="113"/>
        <v>0</v>
      </c>
      <c r="AD306" s="24"/>
      <c r="AE306" s="24"/>
      <c r="AF306" s="249">
        <v>32480000</v>
      </c>
      <c r="AG306" s="25">
        <f t="shared" si="114"/>
        <v>32480000</v>
      </c>
      <c r="AH306" s="25">
        <f t="shared" si="115"/>
        <v>32480000</v>
      </c>
      <c r="AI306" s="26">
        <f t="shared" si="116"/>
        <v>1.4199403694992611E-2</v>
      </c>
      <c r="AJ306" s="27">
        <f t="shared" si="117"/>
        <v>1.9533033016959941E-3</v>
      </c>
    </row>
    <row r="307" spans="1:36" ht="24.75" customHeight="1" outlineLevel="1" x14ac:dyDescent="0.25">
      <c r="A307" s="156">
        <v>6</v>
      </c>
      <c r="B307" s="156"/>
      <c r="C307" s="212" t="s">
        <v>605</v>
      </c>
      <c r="D307" s="187">
        <v>45642</v>
      </c>
      <c r="E307" s="221" t="s">
        <v>606</v>
      </c>
      <c r="F307" s="198" t="s">
        <v>117</v>
      </c>
      <c r="G307" s="242" t="s">
        <v>118</v>
      </c>
      <c r="H307" s="158"/>
      <c r="I307" s="158"/>
      <c r="J307" s="397"/>
      <c r="K307" s="249">
        <v>44240000</v>
      </c>
      <c r="L307" s="239" t="s">
        <v>119</v>
      </c>
      <c r="M307" s="24"/>
      <c r="N307" s="24"/>
      <c r="O307" s="24"/>
      <c r="P307" s="22"/>
      <c r="Q307" s="22"/>
      <c r="R307" s="24"/>
      <c r="S307" s="24"/>
      <c r="T307" s="24"/>
      <c r="U307" s="25">
        <f t="shared" si="111"/>
        <v>0</v>
      </c>
      <c r="V307" s="24"/>
      <c r="W307" s="24"/>
      <c r="X307" s="24"/>
      <c r="Y307" s="25">
        <f t="shared" si="112"/>
        <v>0</v>
      </c>
      <c r="Z307" s="24"/>
      <c r="AA307" s="24"/>
      <c r="AB307" s="24"/>
      <c r="AC307" s="25">
        <f t="shared" si="113"/>
        <v>0</v>
      </c>
      <c r="AD307" s="24"/>
      <c r="AE307" s="24"/>
      <c r="AF307" s="249">
        <v>44240000</v>
      </c>
      <c r="AG307" s="25">
        <f t="shared" si="114"/>
        <v>44240000</v>
      </c>
      <c r="AH307" s="25">
        <f t="shared" si="115"/>
        <v>44240000</v>
      </c>
      <c r="AI307" s="26">
        <f t="shared" si="116"/>
        <v>1.9340567101800283E-2</v>
      </c>
      <c r="AJ307" s="27">
        <f t="shared" si="117"/>
        <v>2.6605338074824746E-3</v>
      </c>
    </row>
    <row r="308" spans="1:36" ht="24.75" customHeight="1" outlineLevel="1" x14ac:dyDescent="0.25">
      <c r="A308" s="156">
        <v>7</v>
      </c>
      <c r="B308" s="156"/>
      <c r="C308" s="212" t="s">
        <v>607</v>
      </c>
      <c r="D308" s="187">
        <v>45603</v>
      </c>
      <c r="E308" s="221" t="s">
        <v>608</v>
      </c>
      <c r="F308" s="198" t="s">
        <v>117</v>
      </c>
      <c r="G308" s="242" t="s">
        <v>118</v>
      </c>
      <c r="H308" s="158"/>
      <c r="I308" s="158"/>
      <c r="J308" s="397"/>
      <c r="K308" s="249">
        <v>33180000</v>
      </c>
      <c r="L308" s="239" t="s">
        <v>119</v>
      </c>
      <c r="M308" s="24"/>
      <c r="N308" s="24"/>
      <c r="O308" s="24"/>
      <c r="P308" s="22"/>
      <c r="Q308" s="22"/>
      <c r="R308" s="24"/>
      <c r="S308" s="24"/>
      <c r="T308" s="24"/>
      <c r="U308" s="25">
        <f t="shared" si="111"/>
        <v>0</v>
      </c>
      <c r="V308" s="24"/>
      <c r="W308" s="24"/>
      <c r="X308" s="24"/>
      <c r="Y308" s="25">
        <f t="shared" si="112"/>
        <v>0</v>
      </c>
      <c r="Z308" s="24"/>
      <c r="AA308" s="24"/>
      <c r="AB308" s="24"/>
      <c r="AC308" s="25">
        <f t="shared" si="113"/>
        <v>0</v>
      </c>
      <c r="AD308" s="24"/>
      <c r="AE308" s="24"/>
      <c r="AF308" s="249">
        <v>33180000</v>
      </c>
      <c r="AG308" s="25">
        <f t="shared" si="114"/>
        <v>33180000</v>
      </c>
      <c r="AH308" s="25">
        <f t="shared" si="115"/>
        <v>33180000</v>
      </c>
      <c r="AI308" s="26">
        <f t="shared" si="116"/>
        <v>1.4505425326350211E-2</v>
      </c>
      <c r="AJ308" s="27">
        <f t="shared" si="117"/>
        <v>1.995400355611856E-3</v>
      </c>
    </row>
    <row r="309" spans="1:36" ht="24.75" customHeight="1" outlineLevel="1" x14ac:dyDescent="0.25">
      <c r="A309" s="156">
        <v>8</v>
      </c>
      <c r="B309" s="156"/>
      <c r="C309" s="212" t="s">
        <v>609</v>
      </c>
      <c r="D309" s="187">
        <v>45603</v>
      </c>
      <c r="E309" s="221" t="s">
        <v>610</v>
      </c>
      <c r="F309" s="198" t="s">
        <v>117</v>
      </c>
      <c r="G309" s="242" t="s">
        <v>118</v>
      </c>
      <c r="H309" s="158"/>
      <c r="I309" s="158"/>
      <c r="J309" s="397"/>
      <c r="K309" s="249">
        <v>60830000</v>
      </c>
      <c r="L309" s="239" t="s">
        <v>119</v>
      </c>
      <c r="M309" s="24"/>
      <c r="N309" s="24"/>
      <c r="O309" s="24"/>
      <c r="P309" s="22"/>
      <c r="Q309" s="22"/>
      <c r="R309" s="24"/>
      <c r="S309" s="24"/>
      <c r="T309" s="24"/>
      <c r="U309" s="25">
        <f t="shared" si="111"/>
        <v>0</v>
      </c>
      <c r="V309" s="24"/>
      <c r="W309" s="24"/>
      <c r="X309" s="24"/>
      <c r="Y309" s="25">
        <f t="shared" si="112"/>
        <v>0</v>
      </c>
      <c r="Z309" s="24"/>
      <c r="AA309" s="24"/>
      <c r="AB309" s="24"/>
      <c r="AC309" s="25">
        <f t="shared" si="113"/>
        <v>0</v>
      </c>
      <c r="AD309" s="24"/>
      <c r="AE309" s="24"/>
      <c r="AF309" s="249">
        <v>60830000</v>
      </c>
      <c r="AG309" s="25">
        <f t="shared" si="114"/>
        <v>60830000</v>
      </c>
      <c r="AH309" s="25">
        <f t="shared" si="115"/>
        <v>60830000</v>
      </c>
      <c r="AI309" s="26">
        <f t="shared" si="116"/>
        <v>2.6593279764975386E-2</v>
      </c>
      <c r="AJ309" s="27">
        <f t="shared" si="117"/>
        <v>3.6582339852884028E-3</v>
      </c>
    </row>
    <row r="310" spans="1:36" ht="24.75" customHeight="1" outlineLevel="1" x14ac:dyDescent="0.25">
      <c r="A310" s="156">
        <v>9</v>
      </c>
      <c r="B310" s="156"/>
      <c r="C310" s="212" t="s">
        <v>611</v>
      </c>
      <c r="D310" s="187">
        <v>45590</v>
      </c>
      <c r="E310" s="221" t="s">
        <v>612</v>
      </c>
      <c r="F310" s="198" t="s">
        <v>117</v>
      </c>
      <c r="G310" s="242" t="s">
        <v>118</v>
      </c>
      <c r="H310" s="158"/>
      <c r="I310" s="158"/>
      <c r="J310" s="397"/>
      <c r="K310" s="249">
        <v>66360000</v>
      </c>
      <c r="L310" s="239" t="s">
        <v>119</v>
      </c>
      <c r="M310" s="24"/>
      <c r="N310" s="24"/>
      <c r="O310" s="24"/>
      <c r="P310" s="22"/>
      <c r="Q310" s="22"/>
      <c r="R310" s="24"/>
      <c r="S310" s="24"/>
      <c r="T310" s="24"/>
      <c r="U310" s="25">
        <f t="shared" si="111"/>
        <v>0</v>
      </c>
      <c r="V310" s="24"/>
      <c r="W310" s="24"/>
      <c r="X310" s="24"/>
      <c r="Y310" s="25">
        <f t="shared" si="112"/>
        <v>0</v>
      </c>
      <c r="Z310" s="24"/>
      <c r="AA310" s="24"/>
      <c r="AB310" s="24"/>
      <c r="AC310" s="25">
        <f t="shared" si="113"/>
        <v>0</v>
      </c>
      <c r="AD310" s="24"/>
      <c r="AE310" s="24"/>
      <c r="AF310" s="249">
        <v>66360000</v>
      </c>
      <c r="AG310" s="25">
        <f t="shared" si="114"/>
        <v>66360000</v>
      </c>
      <c r="AH310" s="25">
        <f t="shared" si="115"/>
        <v>66360000</v>
      </c>
      <c r="AI310" s="26">
        <f t="shared" si="116"/>
        <v>2.9010850652700423E-2</v>
      </c>
      <c r="AJ310" s="27">
        <f t="shared" si="117"/>
        <v>3.9908007112237119E-3</v>
      </c>
    </row>
    <row r="311" spans="1:36" ht="24.75" customHeight="1" outlineLevel="1" x14ac:dyDescent="0.25">
      <c r="A311" s="156">
        <v>10</v>
      </c>
      <c r="B311" s="156"/>
      <c r="C311" s="212" t="s">
        <v>613</v>
      </c>
      <c r="D311" s="187">
        <v>45602</v>
      </c>
      <c r="E311" s="221" t="s">
        <v>614</v>
      </c>
      <c r="F311" s="198" t="s">
        <v>117</v>
      </c>
      <c r="G311" s="242" t="s">
        <v>118</v>
      </c>
      <c r="H311" s="158"/>
      <c r="I311" s="158"/>
      <c r="J311" s="397"/>
      <c r="K311" s="249">
        <v>33180000</v>
      </c>
      <c r="L311" s="239" t="s">
        <v>119</v>
      </c>
      <c r="M311" s="24"/>
      <c r="N311" s="24"/>
      <c r="O311" s="24"/>
      <c r="P311" s="22"/>
      <c r="Q311" s="22"/>
      <c r="R311" s="24"/>
      <c r="S311" s="24"/>
      <c r="T311" s="24"/>
      <c r="U311" s="25">
        <f t="shared" si="111"/>
        <v>0</v>
      </c>
      <c r="V311" s="24"/>
      <c r="W311" s="24"/>
      <c r="X311" s="24"/>
      <c r="Y311" s="25">
        <f t="shared" si="112"/>
        <v>0</v>
      </c>
      <c r="Z311" s="24"/>
      <c r="AA311" s="24"/>
      <c r="AB311" s="24"/>
      <c r="AC311" s="25">
        <f t="shared" si="113"/>
        <v>0</v>
      </c>
      <c r="AD311" s="24"/>
      <c r="AE311" s="24"/>
      <c r="AF311" s="249">
        <v>33180000</v>
      </c>
      <c r="AG311" s="25">
        <f t="shared" si="114"/>
        <v>33180000</v>
      </c>
      <c r="AH311" s="25">
        <f t="shared" si="115"/>
        <v>33180000</v>
      </c>
      <c r="AI311" s="26">
        <f t="shared" si="116"/>
        <v>1.4505425326350211E-2</v>
      </c>
      <c r="AJ311" s="27">
        <f t="shared" si="117"/>
        <v>1.995400355611856E-3</v>
      </c>
    </row>
    <row r="312" spans="1:36" ht="24.75" customHeight="1" outlineLevel="1" x14ac:dyDescent="0.25">
      <c r="A312" s="156">
        <v>11</v>
      </c>
      <c r="B312" s="156"/>
      <c r="C312" s="212" t="s">
        <v>615</v>
      </c>
      <c r="D312" s="187">
        <v>45582</v>
      </c>
      <c r="E312" s="221" t="s">
        <v>616</v>
      </c>
      <c r="F312" s="198" t="s">
        <v>117</v>
      </c>
      <c r="G312" s="242" t="s">
        <v>118</v>
      </c>
      <c r="H312" s="158"/>
      <c r="I312" s="158"/>
      <c r="J312" s="397"/>
      <c r="K312" s="249">
        <v>33180000</v>
      </c>
      <c r="L312" s="239" t="s">
        <v>119</v>
      </c>
      <c r="M312" s="24"/>
      <c r="N312" s="24"/>
      <c r="O312" s="24"/>
      <c r="P312" s="22"/>
      <c r="Q312" s="22"/>
      <c r="R312" s="24"/>
      <c r="S312" s="24"/>
      <c r="T312" s="24"/>
      <c r="U312" s="25">
        <f t="shared" si="111"/>
        <v>0</v>
      </c>
      <c r="V312" s="24"/>
      <c r="W312" s="24"/>
      <c r="X312" s="24"/>
      <c r="Y312" s="25">
        <f t="shared" si="112"/>
        <v>0</v>
      </c>
      <c r="Z312" s="24"/>
      <c r="AA312" s="24"/>
      <c r="AB312" s="24"/>
      <c r="AC312" s="25">
        <f t="shared" si="113"/>
        <v>0</v>
      </c>
      <c r="AD312" s="24"/>
      <c r="AE312" s="24"/>
      <c r="AF312" s="249">
        <v>33180000</v>
      </c>
      <c r="AG312" s="25">
        <f t="shared" si="114"/>
        <v>33180000</v>
      </c>
      <c r="AH312" s="25">
        <f t="shared" si="115"/>
        <v>33180000</v>
      </c>
      <c r="AI312" s="26">
        <f t="shared" si="116"/>
        <v>1.4505425326350211E-2</v>
      </c>
      <c r="AJ312" s="27">
        <f t="shared" si="117"/>
        <v>1.995400355611856E-3</v>
      </c>
    </row>
    <row r="313" spans="1:36" ht="24.75" customHeight="1" outlineLevel="1" x14ac:dyDescent="0.25">
      <c r="A313" s="156">
        <v>12</v>
      </c>
      <c r="B313" s="156"/>
      <c r="C313" s="212" t="s">
        <v>617</v>
      </c>
      <c r="D313" s="187">
        <v>45609</v>
      </c>
      <c r="E313" s="221" t="s">
        <v>618</v>
      </c>
      <c r="F313" s="198" t="s">
        <v>117</v>
      </c>
      <c r="G313" s="242" t="s">
        <v>118</v>
      </c>
      <c r="H313" s="158"/>
      <c r="I313" s="158"/>
      <c r="J313" s="397"/>
      <c r="K313" s="249">
        <v>33180000</v>
      </c>
      <c r="L313" s="239" t="s">
        <v>119</v>
      </c>
      <c r="M313" s="24"/>
      <c r="N313" s="24"/>
      <c r="O313" s="24"/>
      <c r="P313" s="22"/>
      <c r="Q313" s="22"/>
      <c r="R313" s="24"/>
      <c r="S313" s="24"/>
      <c r="T313" s="24"/>
      <c r="U313" s="25">
        <f t="shared" si="111"/>
        <v>0</v>
      </c>
      <c r="V313" s="24"/>
      <c r="W313" s="24"/>
      <c r="X313" s="24"/>
      <c r="Y313" s="25">
        <f t="shared" si="112"/>
        <v>0</v>
      </c>
      <c r="Z313" s="24"/>
      <c r="AA313" s="24"/>
      <c r="AB313" s="24"/>
      <c r="AC313" s="25">
        <f t="shared" si="113"/>
        <v>0</v>
      </c>
      <c r="AD313" s="24"/>
      <c r="AE313" s="24"/>
      <c r="AF313" s="249">
        <v>33180000</v>
      </c>
      <c r="AG313" s="25">
        <f t="shared" si="114"/>
        <v>33180000</v>
      </c>
      <c r="AH313" s="25">
        <f t="shared" si="115"/>
        <v>33180000</v>
      </c>
      <c r="AI313" s="26">
        <f t="shared" si="116"/>
        <v>1.4505425326350211E-2</v>
      </c>
      <c r="AJ313" s="27">
        <f t="shared" si="117"/>
        <v>1.995400355611856E-3</v>
      </c>
    </row>
    <row r="314" spans="1:36" ht="24.75" customHeight="1" outlineLevel="1" x14ac:dyDescent="0.25">
      <c r="A314" s="156">
        <v>13</v>
      </c>
      <c r="B314" s="156"/>
      <c r="C314" s="212" t="s">
        <v>619</v>
      </c>
      <c r="D314" s="187">
        <v>45610</v>
      </c>
      <c r="E314" s="221" t="s">
        <v>620</v>
      </c>
      <c r="F314" s="198" t="s">
        <v>117</v>
      </c>
      <c r="G314" s="242" t="s">
        <v>118</v>
      </c>
      <c r="H314" s="158"/>
      <c r="I314" s="158"/>
      <c r="J314" s="397"/>
      <c r="K314" s="249">
        <v>49770000</v>
      </c>
      <c r="L314" s="239" t="s">
        <v>119</v>
      </c>
      <c r="M314" s="24"/>
      <c r="N314" s="24"/>
      <c r="O314" s="24"/>
      <c r="P314" s="22"/>
      <c r="Q314" s="22"/>
      <c r="R314" s="24"/>
      <c r="S314" s="24"/>
      <c r="T314" s="24"/>
      <c r="U314" s="25">
        <f t="shared" si="111"/>
        <v>0</v>
      </c>
      <c r="V314" s="24"/>
      <c r="W314" s="24"/>
      <c r="X314" s="24"/>
      <c r="Y314" s="25">
        <f t="shared" si="112"/>
        <v>0</v>
      </c>
      <c r="Z314" s="24"/>
      <c r="AA314" s="24"/>
      <c r="AB314" s="24"/>
      <c r="AC314" s="25">
        <f t="shared" si="113"/>
        <v>0</v>
      </c>
      <c r="AD314" s="24"/>
      <c r="AE314" s="24"/>
      <c r="AF314" s="249">
        <v>49770000</v>
      </c>
      <c r="AG314" s="25">
        <f t="shared" si="114"/>
        <v>49770000</v>
      </c>
      <c r="AH314" s="25">
        <f t="shared" si="115"/>
        <v>49770000</v>
      </c>
      <c r="AI314" s="26">
        <f t="shared" si="116"/>
        <v>2.1758137989525316E-2</v>
      </c>
      <c r="AJ314" s="27">
        <f t="shared" si="117"/>
        <v>2.9931005334177842E-3</v>
      </c>
    </row>
    <row r="315" spans="1:36" ht="24.75" customHeight="1" outlineLevel="1" x14ac:dyDescent="0.25">
      <c r="A315" s="156">
        <v>14</v>
      </c>
      <c r="B315" s="156"/>
      <c r="C315" s="212" t="s">
        <v>621</v>
      </c>
      <c r="D315" s="187">
        <v>45586</v>
      </c>
      <c r="E315" s="221" t="s">
        <v>622</v>
      </c>
      <c r="F315" s="198" t="s">
        <v>117</v>
      </c>
      <c r="G315" s="242" t="s">
        <v>118</v>
      </c>
      <c r="H315" s="158"/>
      <c r="I315" s="158"/>
      <c r="J315" s="397"/>
      <c r="K315" s="249">
        <v>82950000</v>
      </c>
      <c r="L315" s="239" t="s">
        <v>119</v>
      </c>
      <c r="M315" s="24"/>
      <c r="N315" s="24"/>
      <c r="O315" s="24"/>
      <c r="P315" s="22"/>
      <c r="Q315" s="22"/>
      <c r="R315" s="24"/>
      <c r="S315" s="24"/>
      <c r="T315" s="24"/>
      <c r="U315" s="25">
        <f t="shared" si="111"/>
        <v>0</v>
      </c>
      <c r="V315" s="24"/>
      <c r="W315" s="24"/>
      <c r="X315" s="24"/>
      <c r="Y315" s="25">
        <f t="shared" si="112"/>
        <v>0</v>
      </c>
      <c r="Z315" s="24"/>
      <c r="AA315" s="24"/>
      <c r="AB315" s="24"/>
      <c r="AC315" s="25">
        <f t="shared" si="113"/>
        <v>0</v>
      </c>
      <c r="AD315" s="24"/>
      <c r="AE315" s="24"/>
      <c r="AF315" s="249">
        <v>82950000</v>
      </c>
      <c r="AG315" s="25">
        <f t="shared" si="114"/>
        <v>82950000</v>
      </c>
      <c r="AH315" s="25">
        <f t="shared" si="115"/>
        <v>82950000</v>
      </c>
      <c r="AI315" s="26">
        <f t="shared" si="116"/>
        <v>3.6263563315875526E-2</v>
      </c>
      <c r="AJ315" s="27">
        <f t="shared" si="117"/>
        <v>4.9885008890296397E-3</v>
      </c>
    </row>
    <row r="316" spans="1:36" ht="24.75" customHeight="1" outlineLevel="1" x14ac:dyDescent="0.25">
      <c r="A316" s="156">
        <v>15</v>
      </c>
      <c r="B316" s="156"/>
      <c r="C316" s="212" t="s">
        <v>623</v>
      </c>
      <c r="D316" s="187">
        <v>45602</v>
      </c>
      <c r="E316" s="221" t="s">
        <v>624</v>
      </c>
      <c r="F316" s="198" t="s">
        <v>117</v>
      </c>
      <c r="G316" s="242" t="s">
        <v>118</v>
      </c>
      <c r="H316" s="158"/>
      <c r="I316" s="158"/>
      <c r="J316" s="397"/>
      <c r="K316" s="249">
        <v>49770000</v>
      </c>
      <c r="L316" s="239" t="s">
        <v>119</v>
      </c>
      <c r="M316" s="24"/>
      <c r="N316" s="24"/>
      <c r="O316" s="24"/>
      <c r="P316" s="22"/>
      <c r="Q316" s="22"/>
      <c r="R316" s="24"/>
      <c r="S316" s="24"/>
      <c r="T316" s="24"/>
      <c r="U316" s="25">
        <f t="shared" si="111"/>
        <v>0</v>
      </c>
      <c r="V316" s="24"/>
      <c r="W316" s="24"/>
      <c r="X316" s="24"/>
      <c r="Y316" s="25">
        <f t="shared" si="112"/>
        <v>0</v>
      </c>
      <c r="Z316" s="24"/>
      <c r="AA316" s="24"/>
      <c r="AB316" s="24"/>
      <c r="AC316" s="25">
        <f t="shared" si="113"/>
        <v>0</v>
      </c>
      <c r="AD316" s="24"/>
      <c r="AE316" s="24"/>
      <c r="AF316" s="249">
        <v>49770000</v>
      </c>
      <c r="AG316" s="25">
        <f t="shared" si="114"/>
        <v>49770000</v>
      </c>
      <c r="AH316" s="25">
        <f t="shared" si="115"/>
        <v>49770000</v>
      </c>
      <c r="AI316" s="26">
        <f t="shared" si="116"/>
        <v>2.1758137989525316E-2</v>
      </c>
      <c r="AJ316" s="27">
        <f t="shared" si="117"/>
        <v>2.9931005334177842E-3</v>
      </c>
    </row>
    <row r="317" spans="1:36" ht="24.75" customHeight="1" outlineLevel="1" x14ac:dyDescent="0.25">
      <c r="A317" s="156">
        <v>16</v>
      </c>
      <c r="B317" s="156"/>
      <c r="C317" s="212" t="s">
        <v>625</v>
      </c>
      <c r="D317" s="187">
        <v>45586</v>
      </c>
      <c r="E317" s="221" t="s">
        <v>626</v>
      </c>
      <c r="F317" s="198" t="s">
        <v>117</v>
      </c>
      <c r="G317" s="242" t="s">
        <v>118</v>
      </c>
      <c r="H317" s="158"/>
      <c r="I317" s="158"/>
      <c r="J317" s="397"/>
      <c r="K317" s="249">
        <v>38710000</v>
      </c>
      <c r="L317" s="239" t="s">
        <v>119</v>
      </c>
      <c r="M317" s="24"/>
      <c r="N317" s="24"/>
      <c r="O317" s="24"/>
      <c r="P317" s="22"/>
      <c r="Q317" s="22"/>
      <c r="R317" s="24"/>
      <c r="S317" s="24"/>
      <c r="T317" s="24"/>
      <c r="U317" s="25">
        <f t="shared" si="111"/>
        <v>0</v>
      </c>
      <c r="V317" s="24"/>
      <c r="W317" s="24"/>
      <c r="X317" s="24"/>
      <c r="Y317" s="25">
        <f t="shared" si="112"/>
        <v>0</v>
      </c>
      <c r="Z317" s="24"/>
      <c r="AA317" s="24"/>
      <c r="AB317" s="24"/>
      <c r="AC317" s="25">
        <f t="shared" si="113"/>
        <v>0</v>
      </c>
      <c r="AD317" s="24"/>
      <c r="AE317" s="24"/>
      <c r="AF317" s="249">
        <v>38710000</v>
      </c>
      <c r="AG317" s="25">
        <f t="shared" si="114"/>
        <v>38710000</v>
      </c>
      <c r="AH317" s="25">
        <f t="shared" si="115"/>
        <v>38710000</v>
      </c>
      <c r="AI317" s="26">
        <f t="shared" si="116"/>
        <v>1.6922996214075246E-2</v>
      </c>
      <c r="AJ317" s="27">
        <f t="shared" si="117"/>
        <v>2.3279670815471655E-3</v>
      </c>
    </row>
    <row r="318" spans="1:36" ht="24.75" customHeight="1" outlineLevel="1" x14ac:dyDescent="0.25">
      <c r="A318" s="156">
        <v>17</v>
      </c>
      <c r="B318" s="156"/>
      <c r="C318" s="212" t="s">
        <v>627</v>
      </c>
      <c r="D318" s="187">
        <v>45610</v>
      </c>
      <c r="E318" s="221" t="s">
        <v>628</v>
      </c>
      <c r="F318" s="198" t="s">
        <v>117</v>
      </c>
      <c r="G318" s="242" t="s">
        <v>118</v>
      </c>
      <c r="H318" s="158"/>
      <c r="I318" s="158"/>
      <c r="J318" s="397"/>
      <c r="K318" s="249">
        <v>33180000</v>
      </c>
      <c r="L318" s="239" t="s">
        <v>119</v>
      </c>
      <c r="M318" s="24"/>
      <c r="N318" s="24"/>
      <c r="O318" s="24"/>
      <c r="P318" s="22"/>
      <c r="Q318" s="22"/>
      <c r="R318" s="24"/>
      <c r="S318" s="24"/>
      <c r="T318" s="24"/>
      <c r="U318" s="25">
        <f t="shared" si="111"/>
        <v>0</v>
      </c>
      <c r="V318" s="24"/>
      <c r="W318" s="24"/>
      <c r="X318" s="24"/>
      <c r="Y318" s="25">
        <f t="shared" si="112"/>
        <v>0</v>
      </c>
      <c r="Z318" s="24"/>
      <c r="AA318" s="24"/>
      <c r="AB318" s="24"/>
      <c r="AC318" s="25">
        <f t="shared" si="113"/>
        <v>0</v>
      </c>
      <c r="AD318" s="24"/>
      <c r="AE318" s="24"/>
      <c r="AF318" s="249">
        <v>33180000</v>
      </c>
      <c r="AG318" s="25">
        <f t="shared" si="114"/>
        <v>33180000</v>
      </c>
      <c r="AH318" s="25">
        <f t="shared" si="115"/>
        <v>33180000</v>
      </c>
      <c r="AI318" s="26">
        <f t="shared" si="116"/>
        <v>1.4505425326350211E-2</v>
      </c>
      <c r="AJ318" s="27">
        <f t="shared" si="117"/>
        <v>1.995400355611856E-3</v>
      </c>
    </row>
    <row r="319" spans="1:36" ht="24.75" customHeight="1" outlineLevel="1" x14ac:dyDescent="0.25">
      <c r="A319" s="156">
        <v>18</v>
      </c>
      <c r="B319" s="156"/>
      <c r="C319" s="212" t="s">
        <v>629</v>
      </c>
      <c r="D319" s="187">
        <v>45604</v>
      </c>
      <c r="E319" s="221" t="s">
        <v>630</v>
      </c>
      <c r="F319" s="198" t="s">
        <v>117</v>
      </c>
      <c r="G319" s="242" t="s">
        <v>118</v>
      </c>
      <c r="H319" s="158"/>
      <c r="I319" s="158"/>
      <c r="J319" s="397"/>
      <c r="K319" s="249">
        <v>71290000</v>
      </c>
      <c r="L319" s="239" t="s">
        <v>119</v>
      </c>
      <c r="M319" s="24"/>
      <c r="N319" s="24"/>
      <c r="O319" s="24"/>
      <c r="P319" s="22"/>
      <c r="Q319" s="22"/>
      <c r="R319" s="24"/>
      <c r="S319" s="24"/>
      <c r="T319" s="24"/>
      <c r="U319" s="25">
        <f t="shared" si="111"/>
        <v>0</v>
      </c>
      <c r="V319" s="24"/>
      <c r="W319" s="24"/>
      <c r="X319" s="24"/>
      <c r="Y319" s="25">
        <f t="shared" si="112"/>
        <v>0</v>
      </c>
      <c r="Z319" s="24"/>
      <c r="AA319" s="24"/>
      <c r="AB319" s="24"/>
      <c r="AC319" s="25">
        <f t="shared" si="113"/>
        <v>0</v>
      </c>
      <c r="AD319" s="24"/>
      <c r="AE319" s="24"/>
      <c r="AF319" s="249">
        <v>71290000</v>
      </c>
      <c r="AG319" s="25">
        <f t="shared" si="114"/>
        <v>71290000</v>
      </c>
      <c r="AH319" s="25">
        <f t="shared" si="115"/>
        <v>71290000</v>
      </c>
      <c r="AI319" s="26">
        <f t="shared" si="116"/>
        <v>3.1166117284976088E-2</v>
      </c>
      <c r="AJ319" s="27">
        <f t="shared" si="117"/>
        <v>4.2872842480882823E-3</v>
      </c>
    </row>
    <row r="320" spans="1:36" ht="24.75" customHeight="1" outlineLevel="1" x14ac:dyDescent="0.25">
      <c r="A320" s="156">
        <v>19</v>
      </c>
      <c r="B320" s="156"/>
      <c r="C320" s="212" t="s">
        <v>631</v>
      </c>
      <c r="D320" s="187">
        <v>45587</v>
      </c>
      <c r="E320" s="221" t="s">
        <v>632</v>
      </c>
      <c r="F320" s="198" t="s">
        <v>117</v>
      </c>
      <c r="G320" s="242" t="s">
        <v>118</v>
      </c>
      <c r="H320" s="158"/>
      <c r="I320" s="158"/>
      <c r="J320" s="397"/>
      <c r="K320" s="249">
        <v>33180000</v>
      </c>
      <c r="L320" s="239" t="s">
        <v>119</v>
      </c>
      <c r="M320" s="24"/>
      <c r="N320" s="24"/>
      <c r="O320" s="24"/>
      <c r="P320" s="22"/>
      <c r="Q320" s="22"/>
      <c r="R320" s="24"/>
      <c r="S320" s="24"/>
      <c r="T320" s="24"/>
      <c r="U320" s="25">
        <f t="shared" si="111"/>
        <v>0</v>
      </c>
      <c r="V320" s="24"/>
      <c r="W320" s="24"/>
      <c r="X320" s="24"/>
      <c r="Y320" s="25">
        <f t="shared" si="112"/>
        <v>0</v>
      </c>
      <c r="Z320" s="24"/>
      <c r="AA320" s="24"/>
      <c r="AB320" s="24"/>
      <c r="AC320" s="25">
        <f t="shared" si="113"/>
        <v>0</v>
      </c>
      <c r="AD320" s="24"/>
      <c r="AE320" s="24"/>
      <c r="AF320" s="249">
        <v>33180000</v>
      </c>
      <c r="AG320" s="25">
        <f t="shared" si="114"/>
        <v>33180000</v>
      </c>
      <c r="AH320" s="25">
        <f t="shared" si="115"/>
        <v>33180000</v>
      </c>
      <c r="AI320" s="26">
        <f t="shared" si="116"/>
        <v>1.4505425326350211E-2</v>
      </c>
      <c r="AJ320" s="27">
        <f t="shared" si="117"/>
        <v>1.995400355611856E-3</v>
      </c>
    </row>
    <row r="321" spans="1:36" ht="24.75" customHeight="1" outlineLevel="1" x14ac:dyDescent="0.25">
      <c r="A321" s="156">
        <v>20</v>
      </c>
      <c r="B321" s="156"/>
      <c r="C321" s="212" t="s">
        <v>633</v>
      </c>
      <c r="D321" s="187">
        <v>45604</v>
      </c>
      <c r="E321" s="221" t="s">
        <v>634</v>
      </c>
      <c r="F321" s="198" t="s">
        <v>117</v>
      </c>
      <c r="G321" s="242" t="s">
        <v>118</v>
      </c>
      <c r="H321" s="158"/>
      <c r="I321" s="158"/>
      <c r="J321" s="397"/>
      <c r="K321" s="249">
        <v>32480000</v>
      </c>
      <c r="L321" s="239" t="s">
        <v>119</v>
      </c>
      <c r="M321" s="24"/>
      <c r="N321" s="24"/>
      <c r="O321" s="24"/>
      <c r="P321" s="22"/>
      <c r="Q321" s="22"/>
      <c r="R321" s="24"/>
      <c r="S321" s="24"/>
      <c r="T321" s="24"/>
      <c r="U321" s="25">
        <f t="shared" si="111"/>
        <v>0</v>
      </c>
      <c r="V321" s="24"/>
      <c r="W321" s="24"/>
      <c r="X321" s="24"/>
      <c r="Y321" s="25">
        <f t="shared" si="112"/>
        <v>0</v>
      </c>
      <c r="Z321" s="24"/>
      <c r="AA321" s="24"/>
      <c r="AB321" s="24"/>
      <c r="AC321" s="25">
        <f t="shared" si="113"/>
        <v>0</v>
      </c>
      <c r="AD321" s="24"/>
      <c r="AE321" s="24"/>
      <c r="AF321" s="249">
        <v>32480000</v>
      </c>
      <c r="AG321" s="25">
        <f t="shared" si="114"/>
        <v>32480000</v>
      </c>
      <c r="AH321" s="25">
        <f t="shared" si="115"/>
        <v>32480000</v>
      </c>
      <c r="AI321" s="26">
        <f t="shared" si="116"/>
        <v>1.4199403694992611E-2</v>
      </c>
      <c r="AJ321" s="27">
        <f t="shared" si="117"/>
        <v>1.9533033016959941E-3</v>
      </c>
    </row>
    <row r="322" spans="1:36" ht="24.75" customHeight="1" outlineLevel="1" x14ac:dyDescent="0.25">
      <c r="A322" s="156">
        <v>21</v>
      </c>
      <c r="B322" s="156"/>
      <c r="C322" s="212" t="s">
        <v>635</v>
      </c>
      <c r="D322" s="187">
        <v>45617</v>
      </c>
      <c r="E322" s="221" t="s">
        <v>636</v>
      </c>
      <c r="F322" s="198" t="s">
        <v>117</v>
      </c>
      <c r="G322" s="242" t="s">
        <v>118</v>
      </c>
      <c r="H322" s="158"/>
      <c r="I322" s="158"/>
      <c r="J322" s="397"/>
      <c r="K322" s="249">
        <v>33180000</v>
      </c>
      <c r="L322" s="239" t="s">
        <v>119</v>
      </c>
      <c r="M322" s="24"/>
      <c r="N322" s="24"/>
      <c r="O322" s="24"/>
      <c r="P322" s="22"/>
      <c r="Q322" s="22"/>
      <c r="R322" s="24"/>
      <c r="S322" s="24"/>
      <c r="T322" s="24"/>
      <c r="U322" s="25">
        <f t="shared" si="111"/>
        <v>0</v>
      </c>
      <c r="V322" s="24"/>
      <c r="W322" s="24"/>
      <c r="X322" s="24"/>
      <c r="Y322" s="25">
        <f t="shared" si="112"/>
        <v>0</v>
      </c>
      <c r="Z322" s="24"/>
      <c r="AA322" s="24"/>
      <c r="AB322" s="24"/>
      <c r="AC322" s="25">
        <f t="shared" si="113"/>
        <v>0</v>
      </c>
      <c r="AD322" s="24"/>
      <c r="AE322" s="24"/>
      <c r="AF322" s="249">
        <v>33180000</v>
      </c>
      <c r="AG322" s="25">
        <f t="shared" si="114"/>
        <v>33180000</v>
      </c>
      <c r="AH322" s="25">
        <f t="shared" si="115"/>
        <v>33180000</v>
      </c>
      <c r="AI322" s="26">
        <f t="shared" si="116"/>
        <v>1.4505425326350211E-2</v>
      </c>
      <c r="AJ322" s="27">
        <f t="shared" si="117"/>
        <v>1.995400355611856E-3</v>
      </c>
    </row>
    <row r="323" spans="1:36" ht="24.75" customHeight="1" outlineLevel="1" x14ac:dyDescent="0.25">
      <c r="A323" s="156">
        <v>22</v>
      </c>
      <c r="B323" s="156"/>
      <c r="C323" s="212" t="s">
        <v>637</v>
      </c>
      <c r="D323" s="187">
        <v>45604</v>
      </c>
      <c r="E323" s="221" t="s">
        <v>638</v>
      </c>
      <c r="F323" s="198" t="s">
        <v>117</v>
      </c>
      <c r="G323" s="242" t="s">
        <v>118</v>
      </c>
      <c r="H323" s="158"/>
      <c r="I323" s="158"/>
      <c r="J323" s="397"/>
      <c r="K323" s="249">
        <v>110600000</v>
      </c>
      <c r="L323" s="239" t="s">
        <v>119</v>
      </c>
      <c r="M323" s="24"/>
      <c r="N323" s="24"/>
      <c r="O323" s="24"/>
      <c r="P323" s="22"/>
      <c r="Q323" s="22"/>
      <c r="R323" s="24"/>
      <c r="S323" s="24"/>
      <c r="T323" s="24"/>
      <c r="U323" s="25">
        <f t="shared" si="111"/>
        <v>0</v>
      </c>
      <c r="V323" s="24"/>
      <c r="W323" s="24"/>
      <c r="X323" s="24"/>
      <c r="Y323" s="25">
        <f t="shared" si="112"/>
        <v>0</v>
      </c>
      <c r="Z323" s="24"/>
      <c r="AA323" s="24"/>
      <c r="AB323" s="24"/>
      <c r="AC323" s="25">
        <f t="shared" si="113"/>
        <v>0</v>
      </c>
      <c r="AD323" s="24"/>
      <c r="AE323" s="24"/>
      <c r="AF323" s="249">
        <v>110600000</v>
      </c>
      <c r="AG323" s="25">
        <f t="shared" si="114"/>
        <v>110600000</v>
      </c>
      <c r="AH323" s="25">
        <f t="shared" si="115"/>
        <v>110600000</v>
      </c>
      <c r="AI323" s="26">
        <f t="shared" si="116"/>
        <v>4.8351417754500706E-2</v>
      </c>
      <c r="AJ323" s="27">
        <f t="shared" si="117"/>
        <v>6.6513345187061866E-3</v>
      </c>
    </row>
    <row r="324" spans="1:36" ht="24.75" customHeight="1" outlineLevel="1" x14ac:dyDescent="0.25">
      <c r="A324" s="156">
        <v>23</v>
      </c>
      <c r="B324" s="156"/>
      <c r="C324" s="212" t="s">
        <v>639</v>
      </c>
      <c r="D324" s="187">
        <v>45602</v>
      </c>
      <c r="E324" s="221" t="s">
        <v>640</v>
      </c>
      <c r="F324" s="198" t="s">
        <v>117</v>
      </c>
      <c r="G324" s="242" t="s">
        <v>118</v>
      </c>
      <c r="H324" s="158"/>
      <c r="I324" s="158"/>
      <c r="J324" s="397"/>
      <c r="K324" s="249">
        <v>33180000</v>
      </c>
      <c r="L324" s="239" t="s">
        <v>119</v>
      </c>
      <c r="M324" s="24"/>
      <c r="N324" s="24"/>
      <c r="O324" s="24"/>
      <c r="P324" s="22"/>
      <c r="Q324" s="22"/>
      <c r="R324" s="24"/>
      <c r="S324" s="24"/>
      <c r="T324" s="24"/>
      <c r="U324" s="25">
        <f t="shared" si="111"/>
        <v>0</v>
      </c>
      <c r="V324" s="24"/>
      <c r="W324" s="24"/>
      <c r="X324" s="24"/>
      <c r="Y324" s="25">
        <f t="shared" si="112"/>
        <v>0</v>
      </c>
      <c r="Z324" s="24"/>
      <c r="AA324" s="24"/>
      <c r="AB324" s="24"/>
      <c r="AC324" s="25">
        <f t="shared" si="113"/>
        <v>0</v>
      </c>
      <c r="AD324" s="24"/>
      <c r="AE324" s="24"/>
      <c r="AF324" s="249">
        <v>33180000</v>
      </c>
      <c r="AG324" s="25">
        <f t="shared" si="114"/>
        <v>33180000</v>
      </c>
      <c r="AH324" s="25">
        <f t="shared" si="115"/>
        <v>33180000</v>
      </c>
      <c r="AI324" s="26">
        <f t="shared" si="116"/>
        <v>1.4505425326350211E-2</v>
      </c>
      <c r="AJ324" s="27">
        <f t="shared" si="117"/>
        <v>1.995400355611856E-3</v>
      </c>
    </row>
    <row r="325" spans="1:36" ht="24.75" customHeight="1" outlineLevel="1" x14ac:dyDescent="0.25">
      <c r="A325" s="156">
        <v>24</v>
      </c>
      <c r="B325" s="156"/>
      <c r="C325" s="212" t="s">
        <v>641</v>
      </c>
      <c r="D325" s="187">
        <v>45586</v>
      </c>
      <c r="E325" s="221" t="s">
        <v>642</v>
      </c>
      <c r="F325" s="198" t="s">
        <v>117</v>
      </c>
      <c r="G325" s="242" t="s">
        <v>118</v>
      </c>
      <c r="H325" s="158"/>
      <c r="I325" s="158"/>
      <c r="J325" s="397"/>
      <c r="K325" s="249">
        <v>33180000</v>
      </c>
      <c r="L325" s="239" t="s">
        <v>119</v>
      </c>
      <c r="M325" s="24"/>
      <c r="N325" s="24"/>
      <c r="O325" s="24"/>
      <c r="P325" s="22"/>
      <c r="Q325" s="22"/>
      <c r="R325" s="24"/>
      <c r="S325" s="24"/>
      <c r="T325" s="24"/>
      <c r="U325" s="25">
        <f t="shared" si="111"/>
        <v>0</v>
      </c>
      <c r="V325" s="24"/>
      <c r="W325" s="24"/>
      <c r="X325" s="24"/>
      <c r="Y325" s="25">
        <f t="shared" si="112"/>
        <v>0</v>
      </c>
      <c r="Z325" s="24"/>
      <c r="AA325" s="24"/>
      <c r="AB325" s="24"/>
      <c r="AC325" s="25">
        <f t="shared" si="113"/>
        <v>0</v>
      </c>
      <c r="AD325" s="24"/>
      <c r="AE325" s="24"/>
      <c r="AF325" s="249">
        <v>33180000</v>
      </c>
      <c r="AG325" s="25">
        <f t="shared" si="114"/>
        <v>33180000</v>
      </c>
      <c r="AH325" s="25">
        <f t="shared" si="115"/>
        <v>33180000</v>
      </c>
      <c r="AI325" s="26">
        <f t="shared" si="116"/>
        <v>1.4505425326350211E-2</v>
      </c>
      <c r="AJ325" s="27">
        <f t="shared" si="117"/>
        <v>1.995400355611856E-3</v>
      </c>
    </row>
    <row r="326" spans="1:36" ht="24.75" customHeight="1" outlineLevel="1" x14ac:dyDescent="0.25">
      <c r="A326" s="156">
        <v>25</v>
      </c>
      <c r="B326" s="156"/>
      <c r="C326" s="212" t="s">
        <v>643</v>
      </c>
      <c r="D326" s="187">
        <v>45582</v>
      </c>
      <c r="E326" s="221" t="s">
        <v>644</v>
      </c>
      <c r="F326" s="198" t="s">
        <v>117</v>
      </c>
      <c r="G326" s="242" t="s">
        <v>118</v>
      </c>
      <c r="H326" s="158"/>
      <c r="I326" s="158"/>
      <c r="J326" s="397"/>
      <c r="K326" s="249">
        <v>121660000</v>
      </c>
      <c r="L326" s="239" t="s">
        <v>119</v>
      </c>
      <c r="M326" s="24"/>
      <c r="N326" s="24"/>
      <c r="O326" s="24"/>
      <c r="P326" s="22"/>
      <c r="Q326" s="22"/>
      <c r="R326" s="24"/>
      <c r="S326" s="24"/>
      <c r="T326" s="24"/>
      <c r="U326" s="25">
        <f t="shared" si="111"/>
        <v>0</v>
      </c>
      <c r="V326" s="24"/>
      <c r="W326" s="24"/>
      <c r="X326" s="24"/>
      <c r="Y326" s="25">
        <f t="shared" si="112"/>
        <v>0</v>
      </c>
      <c r="Z326" s="24"/>
      <c r="AA326" s="24"/>
      <c r="AB326" s="24"/>
      <c r="AC326" s="25">
        <f t="shared" si="113"/>
        <v>0</v>
      </c>
      <c r="AD326" s="24"/>
      <c r="AE326" s="24"/>
      <c r="AF326" s="249">
        <v>121660000</v>
      </c>
      <c r="AG326" s="25">
        <f t="shared" si="114"/>
        <v>121660000</v>
      </c>
      <c r="AH326" s="25">
        <f t="shared" si="115"/>
        <v>121660000</v>
      </c>
      <c r="AI326" s="26">
        <f t="shared" si="116"/>
        <v>5.3186559529950772E-2</v>
      </c>
      <c r="AJ326" s="27">
        <f t="shared" si="117"/>
        <v>7.3164679705768057E-3</v>
      </c>
    </row>
    <row r="327" spans="1:36" ht="24.75" customHeight="1" outlineLevel="1" x14ac:dyDescent="0.25">
      <c r="A327" s="156">
        <v>26</v>
      </c>
      <c r="B327" s="156"/>
      <c r="C327" s="212" t="s">
        <v>645</v>
      </c>
      <c r="D327" s="187">
        <v>45582</v>
      </c>
      <c r="E327" s="221" t="s">
        <v>646</v>
      </c>
      <c r="F327" s="198" t="s">
        <v>117</v>
      </c>
      <c r="G327" s="242" t="s">
        <v>118</v>
      </c>
      <c r="H327" s="158"/>
      <c r="I327" s="158"/>
      <c r="J327" s="397"/>
      <c r="K327" s="249">
        <v>77420000</v>
      </c>
      <c r="L327" s="239" t="s">
        <v>119</v>
      </c>
      <c r="M327" s="24"/>
      <c r="N327" s="24"/>
      <c r="O327" s="24"/>
      <c r="P327" s="22"/>
      <c r="Q327" s="22"/>
      <c r="R327" s="24"/>
      <c r="S327" s="24"/>
      <c r="T327" s="24"/>
      <c r="U327" s="25">
        <f t="shared" si="111"/>
        <v>0</v>
      </c>
      <c r="V327" s="24"/>
      <c r="W327" s="24"/>
      <c r="X327" s="24"/>
      <c r="Y327" s="25">
        <f t="shared" si="112"/>
        <v>0</v>
      </c>
      <c r="Z327" s="24"/>
      <c r="AA327" s="24"/>
      <c r="AB327" s="24"/>
      <c r="AC327" s="25">
        <f t="shared" si="113"/>
        <v>0</v>
      </c>
      <c r="AD327" s="24"/>
      <c r="AE327" s="24"/>
      <c r="AF327" s="249">
        <v>77420000</v>
      </c>
      <c r="AG327" s="25">
        <f t="shared" si="114"/>
        <v>77420000</v>
      </c>
      <c r="AH327" s="25">
        <f t="shared" si="115"/>
        <v>77420000</v>
      </c>
      <c r="AI327" s="26">
        <f t="shared" si="116"/>
        <v>3.3845992428150493E-2</v>
      </c>
      <c r="AJ327" s="27">
        <f t="shared" si="117"/>
        <v>4.655934163094331E-3</v>
      </c>
    </row>
    <row r="328" spans="1:36" ht="24.75" customHeight="1" outlineLevel="1" x14ac:dyDescent="0.25">
      <c r="A328" s="156">
        <v>27</v>
      </c>
      <c r="B328" s="156"/>
      <c r="C328" s="212" t="s">
        <v>647</v>
      </c>
      <c r="D328" s="187">
        <v>45628</v>
      </c>
      <c r="E328" s="221" t="s">
        <v>648</v>
      </c>
      <c r="F328" s="198" t="s">
        <v>117</v>
      </c>
      <c r="G328" s="242" t="s">
        <v>118</v>
      </c>
      <c r="H328" s="158"/>
      <c r="I328" s="158"/>
      <c r="J328" s="397"/>
      <c r="K328" s="249">
        <v>55300000</v>
      </c>
      <c r="L328" s="239" t="s">
        <v>119</v>
      </c>
      <c r="M328" s="24"/>
      <c r="N328" s="24"/>
      <c r="O328" s="24"/>
      <c r="P328" s="22"/>
      <c r="Q328" s="22"/>
      <c r="R328" s="24"/>
      <c r="S328" s="24"/>
      <c r="T328" s="24"/>
      <c r="U328" s="25">
        <f t="shared" si="111"/>
        <v>0</v>
      </c>
      <c r="V328" s="24"/>
      <c r="W328" s="24"/>
      <c r="X328" s="24"/>
      <c r="Y328" s="25">
        <f t="shared" si="112"/>
        <v>0</v>
      </c>
      <c r="Z328" s="24"/>
      <c r="AA328" s="24"/>
      <c r="AB328" s="24"/>
      <c r="AC328" s="25">
        <f t="shared" si="113"/>
        <v>0</v>
      </c>
      <c r="AD328" s="24"/>
      <c r="AE328" s="24"/>
      <c r="AF328" s="249">
        <v>55300000</v>
      </c>
      <c r="AG328" s="25">
        <f t="shared" si="114"/>
        <v>55300000</v>
      </c>
      <c r="AH328" s="25">
        <f t="shared" si="115"/>
        <v>55300000</v>
      </c>
      <c r="AI328" s="26">
        <f t="shared" si="116"/>
        <v>2.4175708877250353E-2</v>
      </c>
      <c r="AJ328" s="27">
        <f t="shared" si="117"/>
        <v>3.3256672593530933E-3</v>
      </c>
    </row>
    <row r="329" spans="1:36" ht="24.75" customHeight="1" outlineLevel="1" x14ac:dyDescent="0.25">
      <c r="A329" s="156">
        <v>28</v>
      </c>
      <c r="B329" s="156"/>
      <c r="C329" s="212" t="s">
        <v>649</v>
      </c>
      <c r="D329" s="187">
        <v>45610</v>
      </c>
      <c r="E329" s="221" t="s">
        <v>650</v>
      </c>
      <c r="F329" s="198" t="s">
        <v>117</v>
      </c>
      <c r="G329" s="242" t="s">
        <v>118</v>
      </c>
      <c r="H329" s="158"/>
      <c r="I329" s="158"/>
      <c r="J329" s="397"/>
      <c r="K329" s="249">
        <v>33180000</v>
      </c>
      <c r="L329" s="239" t="s">
        <v>119</v>
      </c>
      <c r="M329" s="24"/>
      <c r="N329" s="24"/>
      <c r="O329" s="24"/>
      <c r="P329" s="22"/>
      <c r="Q329" s="22"/>
      <c r="R329" s="24"/>
      <c r="S329" s="24"/>
      <c r="T329" s="24"/>
      <c r="U329" s="25">
        <f t="shared" si="111"/>
        <v>0</v>
      </c>
      <c r="V329" s="24"/>
      <c r="W329" s="24"/>
      <c r="X329" s="24"/>
      <c r="Y329" s="25">
        <f t="shared" si="112"/>
        <v>0</v>
      </c>
      <c r="Z329" s="24"/>
      <c r="AA329" s="24"/>
      <c r="AB329" s="24"/>
      <c r="AC329" s="25">
        <f t="shared" si="113"/>
        <v>0</v>
      </c>
      <c r="AD329" s="24"/>
      <c r="AE329" s="24"/>
      <c r="AF329" s="249">
        <v>33180000</v>
      </c>
      <c r="AG329" s="25">
        <f t="shared" si="114"/>
        <v>33180000</v>
      </c>
      <c r="AH329" s="25">
        <f t="shared" si="115"/>
        <v>33180000</v>
      </c>
      <c r="AI329" s="26">
        <f t="shared" si="116"/>
        <v>1.4505425326350211E-2</v>
      </c>
      <c r="AJ329" s="27">
        <f t="shared" si="117"/>
        <v>1.995400355611856E-3</v>
      </c>
    </row>
    <row r="330" spans="1:36" ht="24.75" customHeight="1" outlineLevel="1" x14ac:dyDescent="0.25">
      <c r="A330" s="156">
        <v>29</v>
      </c>
      <c r="B330" s="156"/>
      <c r="C330" s="212" t="s">
        <v>651</v>
      </c>
      <c r="D330" s="187">
        <v>45582</v>
      </c>
      <c r="E330" s="221" t="s">
        <v>652</v>
      </c>
      <c r="F330" s="198" t="s">
        <v>117</v>
      </c>
      <c r="G330" s="242" t="s">
        <v>118</v>
      </c>
      <c r="H330" s="158"/>
      <c r="I330" s="158"/>
      <c r="J330" s="397"/>
      <c r="K330" s="249">
        <v>33180000</v>
      </c>
      <c r="L330" s="239" t="s">
        <v>119</v>
      </c>
      <c r="M330" s="24"/>
      <c r="N330" s="24"/>
      <c r="O330" s="24"/>
      <c r="P330" s="22"/>
      <c r="Q330" s="22"/>
      <c r="R330" s="24"/>
      <c r="S330" s="24"/>
      <c r="T330" s="24"/>
      <c r="U330" s="25">
        <f t="shared" si="111"/>
        <v>0</v>
      </c>
      <c r="V330" s="24"/>
      <c r="W330" s="24"/>
      <c r="X330" s="24"/>
      <c r="Y330" s="25">
        <f t="shared" si="112"/>
        <v>0</v>
      </c>
      <c r="Z330" s="24"/>
      <c r="AA330" s="24"/>
      <c r="AB330" s="24"/>
      <c r="AC330" s="25">
        <f t="shared" si="113"/>
        <v>0</v>
      </c>
      <c r="AD330" s="24"/>
      <c r="AE330" s="24"/>
      <c r="AF330" s="249">
        <v>33180000</v>
      </c>
      <c r="AG330" s="25">
        <f t="shared" si="114"/>
        <v>33180000</v>
      </c>
      <c r="AH330" s="25">
        <f t="shared" si="115"/>
        <v>33180000</v>
      </c>
      <c r="AI330" s="26">
        <f t="shared" si="116"/>
        <v>1.4505425326350211E-2</v>
      </c>
      <c r="AJ330" s="27">
        <f t="shared" si="117"/>
        <v>1.995400355611856E-3</v>
      </c>
    </row>
    <row r="331" spans="1:36" ht="24.75" customHeight="1" outlineLevel="1" x14ac:dyDescent="0.25">
      <c r="A331" s="156">
        <v>30</v>
      </c>
      <c r="B331" s="156"/>
      <c r="C331" s="212" t="s">
        <v>653</v>
      </c>
      <c r="D331" s="187">
        <v>45604</v>
      </c>
      <c r="E331" s="221" t="s">
        <v>654</v>
      </c>
      <c r="F331" s="198" t="s">
        <v>117</v>
      </c>
      <c r="G331" s="242" t="s">
        <v>118</v>
      </c>
      <c r="H331" s="158"/>
      <c r="I331" s="158"/>
      <c r="J331" s="397"/>
      <c r="K331" s="249">
        <v>49770000</v>
      </c>
      <c r="L331" s="239" t="s">
        <v>119</v>
      </c>
      <c r="M331" s="24"/>
      <c r="N331" s="24"/>
      <c r="O331" s="24"/>
      <c r="P331" s="22"/>
      <c r="Q331" s="22"/>
      <c r="R331" s="24"/>
      <c r="S331" s="24"/>
      <c r="T331" s="24"/>
      <c r="U331" s="25">
        <f t="shared" si="111"/>
        <v>0</v>
      </c>
      <c r="V331" s="24"/>
      <c r="W331" s="24"/>
      <c r="X331" s="24"/>
      <c r="Y331" s="25">
        <f t="shared" si="112"/>
        <v>0</v>
      </c>
      <c r="Z331" s="24"/>
      <c r="AA331" s="24"/>
      <c r="AB331" s="24"/>
      <c r="AC331" s="25">
        <f t="shared" si="113"/>
        <v>0</v>
      </c>
      <c r="AD331" s="24"/>
      <c r="AE331" s="24"/>
      <c r="AF331" s="249">
        <v>49770000</v>
      </c>
      <c r="AG331" s="25">
        <f t="shared" si="114"/>
        <v>49770000</v>
      </c>
      <c r="AH331" s="25">
        <f t="shared" si="115"/>
        <v>49770000</v>
      </c>
      <c r="AI331" s="26">
        <f t="shared" si="116"/>
        <v>2.1758137989525316E-2</v>
      </c>
      <c r="AJ331" s="27">
        <f t="shared" si="117"/>
        <v>2.9931005334177842E-3</v>
      </c>
    </row>
    <row r="332" spans="1:36" ht="24.75" customHeight="1" outlineLevel="1" x14ac:dyDescent="0.25">
      <c r="A332" s="156">
        <v>31</v>
      </c>
      <c r="B332" s="156"/>
      <c r="C332" s="212" t="s">
        <v>655</v>
      </c>
      <c r="D332" s="187">
        <v>45604</v>
      </c>
      <c r="E332" s="221" t="s">
        <v>596</v>
      </c>
      <c r="F332" s="198" t="s">
        <v>117</v>
      </c>
      <c r="G332" s="242" t="s">
        <v>118</v>
      </c>
      <c r="H332" s="158"/>
      <c r="I332" s="158"/>
      <c r="J332" s="397"/>
      <c r="K332" s="249">
        <v>44240000</v>
      </c>
      <c r="L332" s="239" t="s">
        <v>119</v>
      </c>
      <c r="M332" s="24"/>
      <c r="N332" s="24"/>
      <c r="O332" s="24"/>
      <c r="P332" s="22"/>
      <c r="Q332" s="22"/>
      <c r="R332" s="24"/>
      <c r="S332" s="24"/>
      <c r="T332" s="24"/>
      <c r="U332" s="25">
        <f t="shared" si="111"/>
        <v>0</v>
      </c>
      <c r="V332" s="24"/>
      <c r="W332" s="24"/>
      <c r="X332" s="24"/>
      <c r="Y332" s="25">
        <f t="shared" si="112"/>
        <v>0</v>
      </c>
      <c r="Z332" s="24"/>
      <c r="AA332" s="24"/>
      <c r="AB332" s="24"/>
      <c r="AC332" s="25">
        <f t="shared" si="113"/>
        <v>0</v>
      </c>
      <c r="AD332" s="24"/>
      <c r="AE332" s="24"/>
      <c r="AF332" s="249">
        <v>44240000</v>
      </c>
      <c r="AG332" s="25">
        <f t="shared" si="114"/>
        <v>44240000</v>
      </c>
      <c r="AH332" s="25">
        <f t="shared" si="115"/>
        <v>44240000</v>
      </c>
      <c r="AI332" s="26">
        <f t="shared" si="116"/>
        <v>1.9340567101800283E-2</v>
      </c>
      <c r="AJ332" s="27">
        <f t="shared" si="117"/>
        <v>2.6605338074824746E-3</v>
      </c>
    </row>
    <row r="333" spans="1:36" ht="24.75" customHeight="1" outlineLevel="1" x14ac:dyDescent="0.25">
      <c r="A333" s="156">
        <v>32</v>
      </c>
      <c r="B333" s="156"/>
      <c r="C333" s="212" t="s">
        <v>656</v>
      </c>
      <c r="D333" s="187">
        <v>45604</v>
      </c>
      <c r="E333" s="221" t="s">
        <v>657</v>
      </c>
      <c r="F333" s="198" t="s">
        <v>117</v>
      </c>
      <c r="G333" s="242" t="s">
        <v>118</v>
      </c>
      <c r="H333" s="158"/>
      <c r="I333" s="158"/>
      <c r="J333" s="397"/>
      <c r="K333" s="249">
        <v>60830000</v>
      </c>
      <c r="L333" s="239" t="s">
        <v>119</v>
      </c>
      <c r="M333" s="24"/>
      <c r="N333" s="24"/>
      <c r="O333" s="24"/>
      <c r="P333" s="22"/>
      <c r="Q333" s="22"/>
      <c r="R333" s="24"/>
      <c r="S333" s="24"/>
      <c r="T333" s="24"/>
      <c r="U333" s="25">
        <f t="shared" si="111"/>
        <v>0</v>
      </c>
      <c r="V333" s="24"/>
      <c r="W333" s="24"/>
      <c r="X333" s="24"/>
      <c r="Y333" s="25">
        <f t="shared" si="112"/>
        <v>0</v>
      </c>
      <c r="Z333" s="24"/>
      <c r="AA333" s="24"/>
      <c r="AB333" s="24"/>
      <c r="AC333" s="25">
        <f t="shared" si="113"/>
        <v>0</v>
      </c>
      <c r="AD333" s="24"/>
      <c r="AE333" s="24"/>
      <c r="AF333" s="249">
        <v>60830000</v>
      </c>
      <c r="AG333" s="25">
        <f t="shared" si="114"/>
        <v>60830000</v>
      </c>
      <c r="AH333" s="25">
        <f t="shared" si="115"/>
        <v>60830000</v>
      </c>
      <c r="AI333" s="26">
        <f t="shared" si="116"/>
        <v>2.6593279764975386E-2</v>
      </c>
      <c r="AJ333" s="27">
        <f t="shared" si="117"/>
        <v>3.6582339852884028E-3</v>
      </c>
    </row>
    <row r="334" spans="1:36" ht="24.75" customHeight="1" outlineLevel="1" x14ac:dyDescent="0.25">
      <c r="A334" s="156">
        <v>33</v>
      </c>
      <c r="B334" s="156"/>
      <c r="C334" s="212" t="s">
        <v>658</v>
      </c>
      <c r="D334" s="187">
        <v>45622</v>
      </c>
      <c r="E334" s="221" t="s">
        <v>659</v>
      </c>
      <c r="F334" s="198" t="s">
        <v>117</v>
      </c>
      <c r="G334" s="242" t="s">
        <v>118</v>
      </c>
      <c r="H334" s="158"/>
      <c r="I334" s="158"/>
      <c r="J334" s="397"/>
      <c r="K334" s="249">
        <v>71890000</v>
      </c>
      <c r="L334" s="239" t="s">
        <v>119</v>
      </c>
      <c r="M334" s="24"/>
      <c r="N334" s="24"/>
      <c r="O334" s="24"/>
      <c r="P334" s="22"/>
      <c r="Q334" s="22"/>
      <c r="R334" s="24"/>
      <c r="S334" s="24"/>
      <c r="T334" s="24"/>
      <c r="U334" s="25">
        <f t="shared" si="111"/>
        <v>0</v>
      </c>
      <c r="V334" s="24"/>
      <c r="W334" s="24"/>
      <c r="X334" s="24"/>
      <c r="Y334" s="25">
        <f t="shared" si="112"/>
        <v>0</v>
      </c>
      <c r="Z334" s="24"/>
      <c r="AA334" s="24"/>
      <c r="AB334" s="24"/>
      <c r="AC334" s="25">
        <f t="shared" si="113"/>
        <v>0</v>
      </c>
      <c r="AD334" s="24"/>
      <c r="AE334" s="24"/>
      <c r="AF334" s="249">
        <v>71890000</v>
      </c>
      <c r="AG334" s="25">
        <f t="shared" si="114"/>
        <v>71890000</v>
      </c>
      <c r="AH334" s="25">
        <f t="shared" si="115"/>
        <v>71890000</v>
      </c>
      <c r="AI334" s="26">
        <f t="shared" si="116"/>
        <v>3.1428421540425459E-2</v>
      </c>
      <c r="AJ334" s="27">
        <f t="shared" si="117"/>
        <v>4.3233674371590215E-3</v>
      </c>
    </row>
    <row r="335" spans="1:36" ht="24.75" customHeight="1" outlineLevel="1" x14ac:dyDescent="0.25">
      <c r="A335" s="156">
        <v>34</v>
      </c>
      <c r="B335" s="156"/>
      <c r="C335" s="212" t="s">
        <v>660</v>
      </c>
      <c r="D335" s="187">
        <v>45602</v>
      </c>
      <c r="E335" s="221" t="s">
        <v>661</v>
      </c>
      <c r="F335" s="198" t="s">
        <v>117</v>
      </c>
      <c r="G335" s="242" t="s">
        <v>118</v>
      </c>
      <c r="H335" s="158"/>
      <c r="I335" s="158"/>
      <c r="J335" s="397"/>
      <c r="K335" s="249">
        <v>49770000</v>
      </c>
      <c r="L335" s="239" t="s">
        <v>119</v>
      </c>
      <c r="M335" s="24"/>
      <c r="N335" s="24"/>
      <c r="O335" s="24"/>
      <c r="P335" s="22"/>
      <c r="Q335" s="22"/>
      <c r="R335" s="24"/>
      <c r="S335" s="24"/>
      <c r="T335" s="24"/>
      <c r="U335" s="25">
        <f t="shared" si="111"/>
        <v>0</v>
      </c>
      <c r="V335" s="24"/>
      <c r="W335" s="24"/>
      <c r="X335" s="24"/>
      <c r="Y335" s="25">
        <f t="shared" si="112"/>
        <v>0</v>
      </c>
      <c r="Z335" s="24"/>
      <c r="AA335" s="24"/>
      <c r="AB335" s="24"/>
      <c r="AC335" s="25">
        <f t="shared" si="113"/>
        <v>0</v>
      </c>
      <c r="AD335" s="24"/>
      <c r="AE335" s="24"/>
      <c r="AF335" s="249">
        <v>49770000</v>
      </c>
      <c r="AG335" s="25">
        <f t="shared" si="114"/>
        <v>49770000</v>
      </c>
      <c r="AH335" s="25">
        <f t="shared" si="115"/>
        <v>49770000</v>
      </c>
      <c r="AI335" s="26">
        <f t="shared" si="116"/>
        <v>2.1758137989525316E-2</v>
      </c>
      <c r="AJ335" s="27">
        <f t="shared" si="117"/>
        <v>2.9931005334177842E-3</v>
      </c>
    </row>
    <row r="336" spans="1:36" ht="24.75" customHeight="1" outlineLevel="1" x14ac:dyDescent="0.25">
      <c r="A336" s="156">
        <v>35</v>
      </c>
      <c r="B336" s="156"/>
      <c r="C336" s="212" t="s">
        <v>662</v>
      </c>
      <c r="D336" s="187">
        <v>45590</v>
      </c>
      <c r="E336" s="221" t="s">
        <v>663</v>
      </c>
      <c r="F336" s="198" t="s">
        <v>117</v>
      </c>
      <c r="G336" s="242" t="s">
        <v>118</v>
      </c>
      <c r="H336" s="158"/>
      <c r="I336" s="158"/>
      <c r="J336" s="397"/>
      <c r="K336" s="249">
        <v>82950000</v>
      </c>
      <c r="L336" s="239" t="s">
        <v>119</v>
      </c>
      <c r="M336" s="24"/>
      <c r="N336" s="24"/>
      <c r="O336" s="24"/>
      <c r="P336" s="22"/>
      <c r="Q336" s="22"/>
      <c r="R336" s="24"/>
      <c r="S336" s="24"/>
      <c r="T336" s="24"/>
      <c r="U336" s="25">
        <f t="shared" si="111"/>
        <v>0</v>
      </c>
      <c r="V336" s="24"/>
      <c r="W336" s="24"/>
      <c r="X336" s="24"/>
      <c r="Y336" s="25">
        <f t="shared" si="112"/>
        <v>0</v>
      </c>
      <c r="Z336" s="24"/>
      <c r="AA336" s="24"/>
      <c r="AB336" s="24"/>
      <c r="AC336" s="25">
        <f t="shared" si="113"/>
        <v>0</v>
      </c>
      <c r="AD336" s="24"/>
      <c r="AE336" s="24"/>
      <c r="AF336" s="249">
        <v>82950000</v>
      </c>
      <c r="AG336" s="25">
        <f t="shared" si="114"/>
        <v>82950000</v>
      </c>
      <c r="AH336" s="25">
        <f t="shared" si="115"/>
        <v>82950000</v>
      </c>
      <c r="AI336" s="26">
        <f t="shared" si="116"/>
        <v>3.6263563315875526E-2</v>
      </c>
      <c r="AJ336" s="27">
        <f t="shared" si="117"/>
        <v>4.9885008890296397E-3</v>
      </c>
    </row>
    <row r="337" spans="1:36" ht="24.75" customHeight="1" outlineLevel="1" x14ac:dyDescent="0.25">
      <c r="A337" s="156">
        <v>36</v>
      </c>
      <c r="B337" s="156"/>
      <c r="C337" s="212" t="s">
        <v>664</v>
      </c>
      <c r="D337" s="187">
        <v>45582</v>
      </c>
      <c r="E337" s="221" t="s">
        <v>665</v>
      </c>
      <c r="F337" s="198" t="s">
        <v>117</v>
      </c>
      <c r="G337" s="242" t="s">
        <v>118</v>
      </c>
      <c r="H337" s="158"/>
      <c r="I337" s="158"/>
      <c r="J337" s="397"/>
      <c r="K337" s="249">
        <v>33180000</v>
      </c>
      <c r="L337" s="239" t="s">
        <v>119</v>
      </c>
      <c r="M337" s="24"/>
      <c r="N337" s="24"/>
      <c r="O337" s="24"/>
      <c r="P337" s="22"/>
      <c r="Q337" s="22"/>
      <c r="R337" s="24"/>
      <c r="S337" s="24"/>
      <c r="T337" s="24"/>
      <c r="U337" s="25">
        <f t="shared" si="111"/>
        <v>0</v>
      </c>
      <c r="V337" s="24"/>
      <c r="W337" s="24"/>
      <c r="X337" s="24"/>
      <c r="Y337" s="25">
        <f t="shared" si="112"/>
        <v>0</v>
      </c>
      <c r="Z337" s="24"/>
      <c r="AA337" s="24"/>
      <c r="AB337" s="24"/>
      <c r="AC337" s="25">
        <f t="shared" si="113"/>
        <v>0</v>
      </c>
      <c r="AD337" s="24"/>
      <c r="AE337" s="24"/>
      <c r="AF337" s="249">
        <v>33180000</v>
      </c>
      <c r="AG337" s="25">
        <f t="shared" si="114"/>
        <v>33180000</v>
      </c>
      <c r="AH337" s="25">
        <f t="shared" si="115"/>
        <v>33180000</v>
      </c>
      <c r="AI337" s="26">
        <f t="shared" si="116"/>
        <v>1.4505425326350211E-2</v>
      </c>
      <c r="AJ337" s="27">
        <f t="shared" si="117"/>
        <v>1.995400355611856E-3</v>
      </c>
    </row>
    <row r="338" spans="1:36" ht="24.75" customHeight="1" outlineLevel="1" x14ac:dyDescent="0.25">
      <c r="A338" s="156">
        <v>37</v>
      </c>
      <c r="B338" s="156"/>
      <c r="C338" s="212" t="s">
        <v>666</v>
      </c>
      <c r="D338" s="187">
        <v>45589</v>
      </c>
      <c r="E338" s="221" t="s">
        <v>667</v>
      </c>
      <c r="F338" s="198" t="s">
        <v>117</v>
      </c>
      <c r="G338" s="242" t="s">
        <v>118</v>
      </c>
      <c r="H338" s="158"/>
      <c r="I338" s="158"/>
      <c r="J338" s="397"/>
      <c r="K338" s="249">
        <v>44240000</v>
      </c>
      <c r="L338" s="239" t="s">
        <v>119</v>
      </c>
      <c r="M338" s="24"/>
      <c r="N338" s="24"/>
      <c r="O338" s="24"/>
      <c r="P338" s="22"/>
      <c r="Q338" s="22"/>
      <c r="R338" s="24"/>
      <c r="S338" s="24"/>
      <c r="T338" s="24"/>
      <c r="U338" s="25">
        <f t="shared" si="111"/>
        <v>0</v>
      </c>
      <c r="V338" s="24"/>
      <c r="W338" s="24"/>
      <c r="X338" s="24"/>
      <c r="Y338" s="25">
        <f t="shared" si="112"/>
        <v>0</v>
      </c>
      <c r="Z338" s="24"/>
      <c r="AA338" s="24"/>
      <c r="AB338" s="24"/>
      <c r="AC338" s="25">
        <f t="shared" si="113"/>
        <v>0</v>
      </c>
      <c r="AD338" s="24"/>
      <c r="AE338" s="24"/>
      <c r="AF338" s="249">
        <v>44240000</v>
      </c>
      <c r="AG338" s="25">
        <f t="shared" si="114"/>
        <v>44240000</v>
      </c>
      <c r="AH338" s="25">
        <f t="shared" si="115"/>
        <v>44240000</v>
      </c>
      <c r="AI338" s="26">
        <f t="shared" si="116"/>
        <v>1.9340567101800283E-2</v>
      </c>
      <c r="AJ338" s="27">
        <f t="shared" si="117"/>
        <v>2.6605338074824746E-3</v>
      </c>
    </row>
    <row r="339" spans="1:36" ht="24.75" customHeight="1" outlineLevel="1" x14ac:dyDescent="0.25">
      <c r="A339" s="156">
        <v>38</v>
      </c>
      <c r="B339" s="156"/>
      <c r="C339" s="212" t="s">
        <v>668</v>
      </c>
      <c r="D339" s="187">
        <v>45582</v>
      </c>
      <c r="E339" s="221" t="s">
        <v>669</v>
      </c>
      <c r="F339" s="198" t="s">
        <v>117</v>
      </c>
      <c r="G339" s="242" t="s">
        <v>118</v>
      </c>
      <c r="H339" s="158"/>
      <c r="I339" s="158"/>
      <c r="J339" s="397"/>
      <c r="K339" s="249">
        <v>49770000</v>
      </c>
      <c r="L339" s="239" t="s">
        <v>119</v>
      </c>
      <c r="M339" s="24"/>
      <c r="N339" s="24"/>
      <c r="O339" s="24"/>
      <c r="P339" s="22"/>
      <c r="Q339" s="22"/>
      <c r="R339" s="24"/>
      <c r="S339" s="24"/>
      <c r="T339" s="24"/>
      <c r="U339" s="25">
        <f t="shared" si="111"/>
        <v>0</v>
      </c>
      <c r="V339" s="24"/>
      <c r="W339" s="24"/>
      <c r="X339" s="24"/>
      <c r="Y339" s="25">
        <f t="shared" si="112"/>
        <v>0</v>
      </c>
      <c r="Z339" s="24"/>
      <c r="AA339" s="24"/>
      <c r="AB339" s="24"/>
      <c r="AC339" s="25">
        <f t="shared" si="113"/>
        <v>0</v>
      </c>
      <c r="AD339" s="24"/>
      <c r="AE339" s="24"/>
      <c r="AF339" s="249">
        <v>49770000</v>
      </c>
      <c r="AG339" s="25">
        <f t="shared" si="114"/>
        <v>49770000</v>
      </c>
      <c r="AH339" s="25">
        <f t="shared" si="115"/>
        <v>49770000</v>
      </c>
      <c r="AI339" s="26">
        <f t="shared" si="116"/>
        <v>2.1758137989525316E-2</v>
      </c>
      <c r="AJ339" s="27">
        <f t="shared" si="117"/>
        <v>2.9931005334177842E-3</v>
      </c>
    </row>
    <row r="340" spans="1:36" ht="24.75" customHeight="1" outlineLevel="1" x14ac:dyDescent="0.25">
      <c r="A340" s="156">
        <v>39</v>
      </c>
      <c r="B340" s="156"/>
      <c r="C340" s="212" t="s">
        <v>670</v>
      </c>
      <c r="D340" s="187">
        <v>45582</v>
      </c>
      <c r="E340" s="221" t="s">
        <v>671</v>
      </c>
      <c r="F340" s="198" t="s">
        <v>117</v>
      </c>
      <c r="G340" s="242" t="s">
        <v>118</v>
      </c>
      <c r="H340" s="158"/>
      <c r="I340" s="158"/>
      <c r="J340" s="397"/>
      <c r="K340" s="249">
        <v>38710000</v>
      </c>
      <c r="L340" s="239" t="s">
        <v>119</v>
      </c>
      <c r="M340" s="24"/>
      <c r="N340" s="24"/>
      <c r="O340" s="24"/>
      <c r="P340" s="22"/>
      <c r="Q340" s="22"/>
      <c r="R340" s="24"/>
      <c r="S340" s="24"/>
      <c r="T340" s="24"/>
      <c r="U340" s="25">
        <f t="shared" si="111"/>
        <v>0</v>
      </c>
      <c r="V340" s="24"/>
      <c r="W340" s="24"/>
      <c r="X340" s="24"/>
      <c r="Y340" s="25">
        <f t="shared" si="112"/>
        <v>0</v>
      </c>
      <c r="Z340" s="24"/>
      <c r="AA340" s="24"/>
      <c r="AB340" s="24"/>
      <c r="AC340" s="25">
        <f t="shared" si="113"/>
        <v>0</v>
      </c>
      <c r="AD340" s="24"/>
      <c r="AE340" s="24"/>
      <c r="AF340" s="249">
        <v>38710000</v>
      </c>
      <c r="AG340" s="25">
        <f t="shared" si="114"/>
        <v>38710000</v>
      </c>
      <c r="AH340" s="25">
        <f t="shared" si="115"/>
        <v>38710000</v>
      </c>
      <c r="AI340" s="26">
        <f t="shared" si="116"/>
        <v>1.6922996214075246E-2</v>
      </c>
      <c r="AJ340" s="27">
        <f t="shared" si="117"/>
        <v>2.3279670815471655E-3</v>
      </c>
    </row>
    <row r="341" spans="1:36" ht="24.75" customHeight="1" outlineLevel="1" x14ac:dyDescent="0.25">
      <c r="A341" s="156">
        <v>40</v>
      </c>
      <c r="B341" s="156"/>
      <c r="C341" s="212" t="s">
        <v>672</v>
      </c>
      <c r="D341" s="187">
        <v>45603</v>
      </c>
      <c r="E341" s="221" t="s">
        <v>673</v>
      </c>
      <c r="F341" s="198" t="s">
        <v>117</v>
      </c>
      <c r="G341" s="242" t="s">
        <v>118</v>
      </c>
      <c r="H341" s="158"/>
      <c r="I341" s="158"/>
      <c r="J341" s="397"/>
      <c r="K341" s="249">
        <v>66360000</v>
      </c>
      <c r="L341" s="239" t="s">
        <v>119</v>
      </c>
      <c r="M341" s="24"/>
      <c r="N341" s="24"/>
      <c r="O341" s="24"/>
      <c r="P341" s="22"/>
      <c r="Q341" s="22"/>
      <c r="R341" s="24"/>
      <c r="S341" s="24"/>
      <c r="T341" s="24"/>
      <c r="U341" s="25">
        <f t="shared" si="111"/>
        <v>0</v>
      </c>
      <c r="V341" s="24"/>
      <c r="W341" s="24"/>
      <c r="X341" s="24"/>
      <c r="Y341" s="25">
        <f t="shared" si="112"/>
        <v>0</v>
      </c>
      <c r="Z341" s="24"/>
      <c r="AA341" s="24"/>
      <c r="AB341" s="24"/>
      <c r="AC341" s="25">
        <f t="shared" si="113"/>
        <v>0</v>
      </c>
      <c r="AD341" s="24"/>
      <c r="AE341" s="24"/>
      <c r="AF341" s="249">
        <v>66360000</v>
      </c>
      <c r="AG341" s="25">
        <f t="shared" si="114"/>
        <v>66360000</v>
      </c>
      <c r="AH341" s="25">
        <f t="shared" si="115"/>
        <v>66360000</v>
      </c>
      <c r="AI341" s="26">
        <f t="shared" si="116"/>
        <v>2.9010850652700423E-2</v>
      </c>
      <c r="AJ341" s="27">
        <f t="shared" si="117"/>
        <v>3.9908007112237119E-3</v>
      </c>
    </row>
    <row r="342" spans="1:36" ht="24.75" customHeight="1" outlineLevel="1" x14ac:dyDescent="0.25">
      <c r="A342" s="156">
        <v>41</v>
      </c>
      <c r="B342" s="156"/>
      <c r="C342" s="212" t="s">
        <v>674</v>
      </c>
      <c r="D342" s="187">
        <v>45586</v>
      </c>
      <c r="E342" s="221" t="s">
        <v>675</v>
      </c>
      <c r="F342" s="198" t="s">
        <v>117</v>
      </c>
      <c r="G342" s="242" t="s">
        <v>118</v>
      </c>
      <c r="H342" s="158"/>
      <c r="I342" s="158"/>
      <c r="J342" s="397"/>
      <c r="K342" s="249">
        <v>44240000</v>
      </c>
      <c r="L342" s="239" t="s">
        <v>119</v>
      </c>
      <c r="M342" s="24"/>
      <c r="N342" s="24"/>
      <c r="O342" s="24"/>
      <c r="P342" s="22"/>
      <c r="Q342" s="22"/>
      <c r="R342" s="24"/>
      <c r="S342" s="24"/>
      <c r="T342" s="24"/>
      <c r="U342" s="25">
        <f t="shared" si="111"/>
        <v>0</v>
      </c>
      <c r="V342" s="24"/>
      <c r="W342" s="24"/>
      <c r="X342" s="24"/>
      <c r="Y342" s="25">
        <f t="shared" si="112"/>
        <v>0</v>
      </c>
      <c r="Z342" s="24"/>
      <c r="AA342" s="24"/>
      <c r="AB342" s="24"/>
      <c r="AC342" s="25">
        <f t="shared" si="113"/>
        <v>0</v>
      </c>
      <c r="AD342" s="24"/>
      <c r="AE342" s="24"/>
      <c r="AF342" s="249">
        <v>44240000</v>
      </c>
      <c r="AG342" s="25">
        <f t="shared" si="114"/>
        <v>44240000</v>
      </c>
      <c r="AH342" s="25">
        <f t="shared" si="115"/>
        <v>44240000</v>
      </c>
      <c r="AI342" s="26">
        <f t="shared" si="116"/>
        <v>1.9340567101800283E-2</v>
      </c>
      <c r="AJ342" s="27">
        <f t="shared" si="117"/>
        <v>2.6605338074824746E-3</v>
      </c>
    </row>
    <row r="343" spans="1:36" ht="24.75" customHeight="1" outlineLevel="1" x14ac:dyDescent="0.25">
      <c r="A343" s="156">
        <v>42</v>
      </c>
      <c r="B343" s="156"/>
      <c r="C343" s="212" t="s">
        <v>676</v>
      </c>
      <c r="D343" s="187">
        <v>45582</v>
      </c>
      <c r="E343" s="221" t="s">
        <v>677</v>
      </c>
      <c r="F343" s="198" t="s">
        <v>117</v>
      </c>
      <c r="G343" s="242" t="s">
        <v>118</v>
      </c>
      <c r="H343" s="158"/>
      <c r="I343" s="158"/>
      <c r="J343" s="397"/>
      <c r="K343" s="249">
        <v>33180000</v>
      </c>
      <c r="L343" s="239" t="s">
        <v>119</v>
      </c>
      <c r="M343" s="24"/>
      <c r="N343" s="24"/>
      <c r="O343" s="24"/>
      <c r="P343" s="22"/>
      <c r="Q343" s="22"/>
      <c r="R343" s="24"/>
      <c r="S343" s="24"/>
      <c r="T343" s="24"/>
      <c r="U343" s="25">
        <f t="shared" si="111"/>
        <v>0</v>
      </c>
      <c r="V343" s="24"/>
      <c r="W343" s="24"/>
      <c r="X343" s="24"/>
      <c r="Y343" s="25">
        <f t="shared" si="112"/>
        <v>0</v>
      </c>
      <c r="Z343" s="24"/>
      <c r="AA343" s="24"/>
      <c r="AB343" s="24"/>
      <c r="AC343" s="25">
        <f t="shared" si="113"/>
        <v>0</v>
      </c>
      <c r="AD343" s="24"/>
      <c r="AE343" s="24"/>
      <c r="AF343" s="249">
        <v>33180000</v>
      </c>
      <c r="AG343" s="25">
        <f t="shared" si="114"/>
        <v>33180000</v>
      </c>
      <c r="AH343" s="25">
        <f t="shared" si="115"/>
        <v>33180000</v>
      </c>
      <c r="AI343" s="26">
        <f t="shared" si="116"/>
        <v>1.4505425326350211E-2</v>
      </c>
      <c r="AJ343" s="27">
        <f t="shared" si="117"/>
        <v>1.995400355611856E-3</v>
      </c>
    </row>
    <row r="344" spans="1:36" ht="24.75" customHeight="1" outlineLevel="1" x14ac:dyDescent="0.25">
      <c r="A344" s="156">
        <v>43</v>
      </c>
      <c r="B344" s="156"/>
      <c r="C344" s="212" t="s">
        <v>678</v>
      </c>
      <c r="D344" s="187">
        <v>45582</v>
      </c>
      <c r="E344" s="221" t="s">
        <v>679</v>
      </c>
      <c r="F344" s="198" t="s">
        <v>117</v>
      </c>
      <c r="G344" s="242" t="s">
        <v>118</v>
      </c>
      <c r="H344" s="158"/>
      <c r="I344" s="158"/>
      <c r="J344" s="397"/>
      <c r="K344" s="250">
        <v>33180000</v>
      </c>
      <c r="L344" s="239" t="s">
        <v>119</v>
      </c>
      <c r="M344" s="24"/>
      <c r="N344" s="24"/>
      <c r="O344" s="24"/>
      <c r="P344" s="22"/>
      <c r="Q344" s="22"/>
      <c r="R344" s="24"/>
      <c r="S344" s="24"/>
      <c r="T344" s="24"/>
      <c r="U344" s="25">
        <f t="shared" si="111"/>
        <v>0</v>
      </c>
      <c r="V344" s="24"/>
      <c r="W344" s="24"/>
      <c r="X344" s="24"/>
      <c r="Y344" s="25">
        <f t="shared" si="112"/>
        <v>0</v>
      </c>
      <c r="Z344" s="24"/>
      <c r="AA344" s="24"/>
      <c r="AB344" s="24"/>
      <c r="AC344" s="25">
        <f t="shared" si="113"/>
        <v>0</v>
      </c>
      <c r="AD344" s="24"/>
      <c r="AE344" s="250">
        <v>33180000</v>
      </c>
      <c r="AF344" s="24"/>
      <c r="AG344" s="25">
        <f t="shared" si="114"/>
        <v>33180000</v>
      </c>
      <c r="AH344" s="25">
        <f t="shared" si="115"/>
        <v>33180000</v>
      </c>
      <c r="AI344" s="26">
        <f t="shared" si="116"/>
        <v>1.4505425326350211E-2</v>
      </c>
      <c r="AJ344" s="27">
        <f t="shared" si="117"/>
        <v>1.995400355611856E-3</v>
      </c>
    </row>
    <row r="345" spans="1:36" ht="24.75" customHeight="1" outlineLevel="1" x14ac:dyDescent="0.25">
      <c r="A345" s="156">
        <v>44</v>
      </c>
      <c r="B345" s="156"/>
      <c r="C345" s="212" t="s">
        <v>680</v>
      </c>
      <c r="D345" s="187">
        <v>45590</v>
      </c>
      <c r="E345" s="221" t="s">
        <v>681</v>
      </c>
      <c r="F345" s="198" t="s">
        <v>117</v>
      </c>
      <c r="G345" s="242" t="s">
        <v>118</v>
      </c>
      <c r="H345" s="158"/>
      <c r="I345" s="158"/>
      <c r="J345" s="397"/>
      <c r="K345" s="250">
        <v>33180000</v>
      </c>
      <c r="L345" s="239" t="s">
        <v>119</v>
      </c>
      <c r="M345" s="24"/>
      <c r="N345" s="24"/>
      <c r="O345" s="24"/>
      <c r="P345" s="22"/>
      <c r="Q345" s="22"/>
      <c r="R345" s="24"/>
      <c r="S345" s="24"/>
      <c r="T345" s="24"/>
      <c r="U345" s="25">
        <f t="shared" si="111"/>
        <v>0</v>
      </c>
      <c r="V345" s="24"/>
      <c r="W345" s="24"/>
      <c r="X345" s="24"/>
      <c r="Y345" s="25">
        <f t="shared" si="112"/>
        <v>0</v>
      </c>
      <c r="Z345" s="24"/>
      <c r="AA345" s="24"/>
      <c r="AB345" s="24"/>
      <c r="AC345" s="25">
        <f t="shared" si="113"/>
        <v>0</v>
      </c>
      <c r="AD345" s="24"/>
      <c r="AE345" s="250">
        <v>33180000</v>
      </c>
      <c r="AF345" s="24"/>
      <c r="AG345" s="25">
        <f t="shared" si="114"/>
        <v>33180000</v>
      </c>
      <c r="AH345" s="25">
        <f t="shared" si="115"/>
        <v>33180000</v>
      </c>
      <c r="AI345" s="26">
        <f t="shared" si="116"/>
        <v>1.4505425326350211E-2</v>
      </c>
      <c r="AJ345" s="27">
        <f t="shared" si="117"/>
        <v>1.995400355611856E-3</v>
      </c>
    </row>
    <row r="346" spans="1:36" ht="24.75" customHeight="1" outlineLevel="1" x14ac:dyDescent="0.25">
      <c r="A346" s="156">
        <v>45</v>
      </c>
      <c r="B346" s="156"/>
      <c r="C346" s="212" t="s">
        <v>682</v>
      </c>
      <c r="D346" s="187">
        <v>45581</v>
      </c>
      <c r="E346" s="221" t="s">
        <v>683</v>
      </c>
      <c r="F346" s="198" t="s">
        <v>117</v>
      </c>
      <c r="G346" s="242" t="s">
        <v>118</v>
      </c>
      <c r="H346" s="158"/>
      <c r="I346" s="158"/>
      <c r="J346" s="397"/>
      <c r="K346" s="250">
        <v>94010000</v>
      </c>
      <c r="L346" s="239" t="s">
        <v>119</v>
      </c>
      <c r="M346" s="24"/>
      <c r="N346" s="24"/>
      <c r="O346" s="24"/>
      <c r="P346" s="22"/>
      <c r="Q346" s="22"/>
      <c r="R346" s="24"/>
      <c r="S346" s="24"/>
      <c r="T346" s="24"/>
      <c r="U346" s="25">
        <f t="shared" si="111"/>
        <v>0</v>
      </c>
      <c r="V346" s="24"/>
      <c r="W346" s="24"/>
      <c r="X346" s="24"/>
      <c r="Y346" s="25">
        <f t="shared" si="112"/>
        <v>0</v>
      </c>
      <c r="Z346" s="24"/>
      <c r="AA346" s="24"/>
      <c r="AB346" s="24"/>
      <c r="AC346" s="25">
        <f t="shared" si="113"/>
        <v>0</v>
      </c>
      <c r="AD346" s="24"/>
      <c r="AE346" s="250">
        <v>94010000</v>
      </c>
      <c r="AF346" s="24"/>
      <c r="AG346" s="25">
        <f t="shared" si="114"/>
        <v>94010000</v>
      </c>
      <c r="AH346" s="25">
        <f t="shared" si="115"/>
        <v>94010000</v>
      </c>
      <c r="AI346" s="26">
        <f t="shared" si="116"/>
        <v>4.1098705091325599E-2</v>
      </c>
      <c r="AJ346" s="27">
        <f t="shared" si="117"/>
        <v>5.6536343409002588E-3</v>
      </c>
    </row>
    <row r="347" spans="1:36" ht="24.75" customHeight="1" outlineLevel="1" x14ac:dyDescent="0.25">
      <c r="A347" s="156">
        <v>46</v>
      </c>
      <c r="B347" s="156"/>
      <c r="C347" s="212" t="s">
        <v>684</v>
      </c>
      <c r="D347" s="187">
        <v>45582</v>
      </c>
      <c r="E347" s="221" t="s">
        <v>598</v>
      </c>
      <c r="F347" s="198" t="s">
        <v>117</v>
      </c>
      <c r="G347" s="242" t="s">
        <v>118</v>
      </c>
      <c r="H347" s="158"/>
      <c r="I347" s="158"/>
      <c r="J347" s="397"/>
      <c r="K347" s="250">
        <v>44240000</v>
      </c>
      <c r="L347" s="239" t="s">
        <v>119</v>
      </c>
      <c r="M347" s="24"/>
      <c r="N347" s="24"/>
      <c r="O347" s="24"/>
      <c r="P347" s="22"/>
      <c r="Q347" s="22"/>
      <c r="R347" s="24"/>
      <c r="S347" s="24"/>
      <c r="T347" s="24"/>
      <c r="U347" s="25">
        <f t="shared" si="111"/>
        <v>0</v>
      </c>
      <c r="V347" s="24"/>
      <c r="W347" s="24"/>
      <c r="X347" s="24"/>
      <c r="Y347" s="25">
        <f t="shared" si="112"/>
        <v>0</v>
      </c>
      <c r="Z347" s="24"/>
      <c r="AA347" s="24"/>
      <c r="AB347" s="24"/>
      <c r="AC347" s="25">
        <f t="shared" si="113"/>
        <v>0</v>
      </c>
      <c r="AD347" s="24"/>
      <c r="AE347" s="250">
        <v>44240000</v>
      </c>
      <c r="AF347" s="24"/>
      <c r="AG347" s="25">
        <f t="shared" si="114"/>
        <v>44240000</v>
      </c>
      <c r="AH347" s="25">
        <f t="shared" si="115"/>
        <v>44240000</v>
      </c>
      <c r="AI347" s="26">
        <f t="shared" si="116"/>
        <v>1.9340567101800283E-2</v>
      </c>
      <c r="AJ347" s="27">
        <f t="shared" si="117"/>
        <v>2.6605338074824746E-3</v>
      </c>
    </row>
    <row r="348" spans="1:36" ht="24.75" customHeight="1" outlineLevel="1" x14ac:dyDescent="0.25">
      <c r="A348" s="156">
        <v>47</v>
      </c>
      <c r="B348" s="156"/>
      <c r="C348" s="212" t="s">
        <v>685</v>
      </c>
      <c r="D348" s="187">
        <v>45586</v>
      </c>
      <c r="E348" s="221" t="s">
        <v>686</v>
      </c>
      <c r="F348" s="198" t="s">
        <v>117</v>
      </c>
      <c r="G348" s="242" t="s">
        <v>118</v>
      </c>
      <c r="H348" s="158"/>
      <c r="I348" s="158"/>
      <c r="J348" s="397"/>
      <c r="K348" s="250">
        <v>66360000</v>
      </c>
      <c r="L348" s="239" t="s">
        <v>119</v>
      </c>
      <c r="M348" s="24"/>
      <c r="N348" s="24"/>
      <c r="O348" s="24"/>
      <c r="P348" s="22"/>
      <c r="Q348" s="22"/>
      <c r="R348" s="24"/>
      <c r="S348" s="24"/>
      <c r="T348" s="24"/>
      <c r="U348" s="25">
        <f t="shared" si="111"/>
        <v>0</v>
      </c>
      <c r="V348" s="24"/>
      <c r="W348" s="24"/>
      <c r="X348" s="24"/>
      <c r="Y348" s="25">
        <f t="shared" si="112"/>
        <v>0</v>
      </c>
      <c r="Z348" s="24"/>
      <c r="AA348" s="24"/>
      <c r="AB348" s="24"/>
      <c r="AC348" s="25">
        <f t="shared" si="113"/>
        <v>0</v>
      </c>
      <c r="AD348" s="24"/>
      <c r="AE348" s="250">
        <v>66360000</v>
      </c>
      <c r="AF348" s="24"/>
      <c r="AG348" s="25">
        <f t="shared" si="114"/>
        <v>66360000</v>
      </c>
      <c r="AH348" s="25">
        <f t="shared" si="115"/>
        <v>66360000</v>
      </c>
      <c r="AI348" s="26">
        <f t="shared" si="116"/>
        <v>2.9010850652700423E-2</v>
      </c>
      <c r="AJ348" s="27">
        <f t="shared" si="117"/>
        <v>3.9908007112237119E-3</v>
      </c>
    </row>
    <row r="349" spans="1:36" s="37" customFormat="1" ht="12.75" customHeight="1" x14ac:dyDescent="0.25">
      <c r="A349" s="404" t="s">
        <v>75</v>
      </c>
      <c r="B349" s="377"/>
      <c r="C349" s="377"/>
      <c r="D349" s="377"/>
      <c r="E349" s="377"/>
      <c r="F349" s="377"/>
      <c r="G349" s="377"/>
      <c r="H349" s="377"/>
      <c r="I349" s="405"/>
      <c r="J349" s="33">
        <f>+J301</f>
        <v>2287420000</v>
      </c>
      <c r="K349" s="33">
        <f>SUM(K302:K348)</f>
        <v>2287420000</v>
      </c>
      <c r="L349" s="32"/>
      <c r="M349" s="33">
        <f>SUM(M302:M348)</f>
        <v>0</v>
      </c>
      <c r="N349" s="33">
        <f>SUM(N302:N348)</f>
        <v>0</v>
      </c>
      <c r="O349" s="33">
        <f>SUM(O302:O348)</f>
        <v>0</v>
      </c>
      <c r="P349" s="34"/>
      <c r="Q349" s="35"/>
      <c r="R349" s="33">
        <f t="shared" ref="R349:AH349" si="118">SUM(R302:R348)</f>
        <v>0</v>
      </c>
      <c r="S349" s="33">
        <f t="shared" si="118"/>
        <v>0</v>
      </c>
      <c r="T349" s="33">
        <f t="shared" si="118"/>
        <v>0</v>
      </c>
      <c r="U349" s="33">
        <f t="shared" si="118"/>
        <v>0</v>
      </c>
      <c r="V349" s="33">
        <f t="shared" si="118"/>
        <v>0</v>
      </c>
      <c r="W349" s="33">
        <f t="shared" si="118"/>
        <v>0</v>
      </c>
      <c r="X349" s="33">
        <f t="shared" si="118"/>
        <v>0</v>
      </c>
      <c r="Y349" s="33">
        <f t="shared" si="118"/>
        <v>0</v>
      </c>
      <c r="Z349" s="33">
        <f t="shared" si="118"/>
        <v>0</v>
      </c>
      <c r="AA349" s="33">
        <f t="shared" si="118"/>
        <v>0</v>
      </c>
      <c r="AB349" s="33">
        <f t="shared" si="118"/>
        <v>0</v>
      </c>
      <c r="AC349" s="33">
        <f t="shared" si="118"/>
        <v>0</v>
      </c>
      <c r="AD349" s="33">
        <f t="shared" si="118"/>
        <v>0</v>
      </c>
      <c r="AE349" s="33">
        <f t="shared" si="118"/>
        <v>270970000</v>
      </c>
      <c r="AF349" s="33">
        <f t="shared" si="118"/>
        <v>2016450000</v>
      </c>
      <c r="AG349" s="33">
        <f t="shared" si="118"/>
        <v>2287420000</v>
      </c>
      <c r="AH349" s="33">
        <f t="shared" si="118"/>
        <v>2287420000</v>
      </c>
      <c r="AI349" s="36">
        <f>IF(ISERROR(AH349/J349),0,AH349/J349)</f>
        <v>1</v>
      </c>
      <c r="AJ349" s="36">
        <f>IF(ISERROR(AH349/$AH$354),0,AH349/$AH$354)</f>
        <v>0.1375623472403156</v>
      </c>
    </row>
    <row r="350" spans="1:36" ht="12.75" customHeight="1" x14ac:dyDescent="0.25">
      <c r="A350" s="383" t="s">
        <v>76</v>
      </c>
      <c r="B350" s="384"/>
      <c r="C350" s="384"/>
      <c r="D350" s="384"/>
      <c r="E350" s="385"/>
      <c r="F350" s="9"/>
      <c r="G350" s="10"/>
      <c r="H350" s="11"/>
      <c r="I350" s="11"/>
      <c r="J350" s="406">
        <v>2012955642</v>
      </c>
      <c r="K350" s="13"/>
      <c r="L350" s="14"/>
      <c r="M350" s="15"/>
      <c r="N350" s="15"/>
      <c r="O350" s="15"/>
      <c r="P350" s="10"/>
      <c r="Q350" s="16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7"/>
      <c r="AJ350" s="17"/>
    </row>
    <row r="351" spans="1:36" ht="33.75" customHeight="1" outlineLevel="1" x14ac:dyDescent="0.25">
      <c r="A351" s="19">
        <v>1</v>
      </c>
      <c r="B351" s="19"/>
      <c r="C351" s="50" t="s">
        <v>687</v>
      </c>
      <c r="D351" s="51">
        <v>45313</v>
      </c>
      <c r="E351" s="69" t="s">
        <v>688</v>
      </c>
      <c r="F351" s="70" t="s">
        <v>689</v>
      </c>
      <c r="G351" s="46" t="s">
        <v>690</v>
      </c>
      <c r="H351" s="53">
        <v>45292</v>
      </c>
      <c r="I351" s="55">
        <v>45657</v>
      </c>
      <c r="J351" s="407"/>
      <c r="K351" s="98">
        <v>1622955642</v>
      </c>
      <c r="L351" s="46" t="s">
        <v>119</v>
      </c>
      <c r="M351" s="96"/>
      <c r="N351" s="73"/>
      <c r="O351" s="47"/>
      <c r="P351" s="74"/>
      <c r="Q351" s="74"/>
      <c r="R351" s="24"/>
      <c r="S351" s="24">
        <v>811477821</v>
      </c>
      <c r="T351" s="24"/>
      <c r="U351" s="25">
        <f>SUM(R351:T351)</f>
        <v>811477821</v>
      </c>
      <c r="V351" s="24"/>
      <c r="W351" s="24"/>
      <c r="X351" s="24">
        <v>811477821</v>
      </c>
      <c r="Y351" s="25">
        <f>SUM(V351:X351)</f>
        <v>811477821</v>
      </c>
      <c r="Z351" s="24"/>
      <c r="AA351" s="24"/>
      <c r="AB351" s="24"/>
      <c r="AC351" s="25">
        <f>SUM(Z351:AB351)</f>
        <v>0</v>
      </c>
      <c r="AD351" s="24"/>
      <c r="AE351" s="24">
        <v>0</v>
      </c>
      <c r="AF351" s="24">
        <v>0</v>
      </c>
      <c r="AG351" s="25">
        <f>SUM(AD351:AF351)</f>
        <v>0</v>
      </c>
      <c r="AH351" s="25">
        <f>SUM(U351,Y351,AC351,AG351)</f>
        <v>1622955642</v>
      </c>
      <c r="AI351" s="26">
        <f>IF(ISERROR(AH351/J350),0,AH351/J350)</f>
        <v>0.80625504513725399</v>
      </c>
      <c r="AJ351" s="27">
        <f>IF(ISERROR(AH351/$AH$354),"-",AH351/$AH$354)</f>
        <v>9.760235880618047E-2</v>
      </c>
    </row>
    <row r="352" spans="1:36" ht="36.75" customHeight="1" outlineLevel="1" x14ac:dyDescent="0.25">
      <c r="A352" s="19">
        <v>2</v>
      </c>
      <c r="B352" s="19"/>
      <c r="C352" s="50" t="s">
        <v>691</v>
      </c>
      <c r="D352" s="51">
        <v>45328</v>
      </c>
      <c r="E352" s="69" t="s">
        <v>692</v>
      </c>
      <c r="F352" s="70" t="s">
        <v>693</v>
      </c>
      <c r="G352" s="46" t="s">
        <v>690</v>
      </c>
      <c r="H352" s="53">
        <v>45292</v>
      </c>
      <c r="I352" s="55">
        <v>45657</v>
      </c>
      <c r="J352" s="408"/>
      <c r="K352" s="98">
        <v>390000000</v>
      </c>
      <c r="L352" s="46" t="s">
        <v>119</v>
      </c>
      <c r="M352" s="96"/>
      <c r="N352" s="73"/>
      <c r="O352" s="47"/>
      <c r="P352" s="74"/>
      <c r="Q352" s="74"/>
      <c r="R352" s="24">
        <v>390000000</v>
      </c>
      <c r="S352" s="24"/>
      <c r="T352" s="24"/>
      <c r="U352" s="25">
        <f>SUM(R352:T352)</f>
        <v>390000000</v>
      </c>
      <c r="V352" s="24"/>
      <c r="W352" s="24"/>
      <c r="X352" s="24"/>
      <c r="Y352" s="25">
        <f>SUM(V352:X352)</f>
        <v>0</v>
      </c>
      <c r="Z352" s="24"/>
      <c r="AA352" s="24"/>
      <c r="AB352" s="24"/>
      <c r="AC352" s="25">
        <f>SUM(Z352:AB352)</f>
        <v>0</v>
      </c>
      <c r="AD352" s="24"/>
      <c r="AE352" s="24">
        <v>0</v>
      </c>
      <c r="AF352" s="24">
        <v>0</v>
      </c>
      <c r="AG352" s="25">
        <f>SUM(AD352:AF352)</f>
        <v>0</v>
      </c>
      <c r="AH352" s="25">
        <f>SUM(U352,Y352,AC352,AG352)</f>
        <v>390000000</v>
      </c>
      <c r="AI352" s="26">
        <f>IF(ISERROR(AH352/J350),0,AH352/J350)</f>
        <v>0.19374495486274604</v>
      </c>
      <c r="AJ352" s="27">
        <f>IF(ISERROR(AH352/$AH$354),"-",AH352/$AH$354)</f>
        <v>2.3454072895980223E-2</v>
      </c>
    </row>
    <row r="353" spans="1:36" s="37" customFormat="1" ht="12.75" customHeight="1" x14ac:dyDescent="0.25">
      <c r="A353" s="383" t="s">
        <v>82</v>
      </c>
      <c r="B353" s="384"/>
      <c r="C353" s="384"/>
      <c r="D353" s="384"/>
      <c r="E353" s="385"/>
      <c r="F353" s="383"/>
      <c r="G353" s="384"/>
      <c r="H353" s="384"/>
      <c r="I353" s="384"/>
      <c r="J353" s="75">
        <f>J350</f>
        <v>2012955642</v>
      </c>
      <c r="K353" s="75">
        <f>SUM(K351:K352)</f>
        <v>2012955642</v>
      </c>
      <c r="L353" s="76"/>
      <c r="M353" s="75">
        <f>SUM(M351:M351)</f>
        <v>0</v>
      </c>
      <c r="N353" s="75">
        <f>SUM(N351:N351)</f>
        <v>0</v>
      </c>
      <c r="O353" s="75">
        <f>SUM(O351:O351)</f>
        <v>0</v>
      </c>
      <c r="P353" s="77"/>
      <c r="Q353" s="38"/>
      <c r="R353" s="75">
        <f t="shared" ref="R353:AG353" si="119">SUM(R351:R351)</f>
        <v>0</v>
      </c>
      <c r="S353" s="75">
        <f>SUM(S351:S352)</f>
        <v>811477821</v>
      </c>
      <c r="T353" s="75">
        <f t="shared" ref="T353:U353" si="120">SUM(T351:T352)</f>
        <v>0</v>
      </c>
      <c r="U353" s="75">
        <f t="shared" si="120"/>
        <v>1201477821</v>
      </c>
      <c r="V353" s="75">
        <f t="shared" si="119"/>
        <v>0</v>
      </c>
      <c r="W353" s="75">
        <f t="shared" si="119"/>
        <v>0</v>
      </c>
      <c r="X353" s="75">
        <f t="shared" si="119"/>
        <v>811477821</v>
      </c>
      <c r="Y353" s="75">
        <f t="shared" si="119"/>
        <v>811477821</v>
      </c>
      <c r="Z353" s="75">
        <f t="shared" si="119"/>
        <v>0</v>
      </c>
      <c r="AA353" s="75">
        <f t="shared" si="119"/>
        <v>0</v>
      </c>
      <c r="AB353" s="75">
        <f t="shared" si="119"/>
        <v>0</v>
      </c>
      <c r="AC353" s="75">
        <f t="shared" si="119"/>
        <v>0</v>
      </c>
      <c r="AD353" s="75">
        <f t="shared" si="119"/>
        <v>0</v>
      </c>
      <c r="AE353" s="75">
        <f t="shared" si="119"/>
        <v>0</v>
      </c>
      <c r="AF353" s="75">
        <f t="shared" si="119"/>
        <v>0</v>
      </c>
      <c r="AG353" s="75">
        <f t="shared" si="119"/>
        <v>0</v>
      </c>
      <c r="AH353" s="75">
        <f>SUM(AH351:AH352)</f>
        <v>2012955642</v>
      </c>
      <c r="AI353" s="78">
        <f>IF(ISERROR(AH353/J353),0,AH353/J353)</f>
        <v>1</v>
      </c>
      <c r="AJ353" s="78">
        <f>IF(ISERROR(AH353/$AH$354),0,AH353/$AH$354)</f>
        <v>0.1210564317021607</v>
      </c>
    </row>
    <row r="354" spans="1:36" s="79" customFormat="1" ht="15" customHeight="1" x14ac:dyDescent="0.25">
      <c r="A354" s="391" t="str">
        <f>"TOTAL ASIG."&amp;" "&amp;$A$5</f>
        <v>TOTAL ASIG. 24-03-335 "Programa de Habitabilidad Chile Solidario"</v>
      </c>
      <c r="B354" s="392"/>
      <c r="C354" s="392"/>
      <c r="D354" s="392"/>
      <c r="E354" s="392"/>
      <c r="F354" s="392"/>
      <c r="G354" s="392"/>
      <c r="H354" s="392"/>
      <c r="I354" s="393"/>
      <c r="J354" s="33">
        <f>SUM(J14,J18,J27,J44,J82,J122,J152,J186,J219,J249,J256,J259,J272,J295,J300,J349,J353)</f>
        <v>16628242000</v>
      </c>
      <c r="K354" s="33">
        <f>SUM(K14,K18,K27,K44,K82,K122,K152,K186,K219,K249,K256,K259,K272,K295,K300,K349,K353)</f>
        <v>16628242000</v>
      </c>
      <c r="L354" s="32"/>
      <c r="M354" s="33">
        <f>+M14+M18+M27+M44+M82+M122+M152+M186+M219+M249+M256+M259+M349+M272+M300+M353</f>
        <v>0</v>
      </c>
      <c r="N354" s="33">
        <f>+N14+N18+N27+N44+N82+N122+N152+N186+N219+N249+N256+N259+N349+N272+N300+N353</f>
        <v>0</v>
      </c>
      <c r="O354" s="33">
        <f>+O14+O18+O27+O44+O82+O122+O152+O186+O219+O249+O256+O259+O349+O272+O300+O353</f>
        <v>0</v>
      </c>
      <c r="P354" s="34"/>
      <c r="Q354" s="35"/>
      <c r="R354" s="33">
        <f>+R14+R18+R27+R44+R82+R122+R152+R186+R219+R249+R256+R259+R349+R272+R300+R353</f>
        <v>0</v>
      </c>
      <c r="S354" s="33">
        <f>+S14+S18+S27+S44+S82+S122+S152+S186+S219+S249+S256+S259+S349+S272+S300+S353</f>
        <v>811477821</v>
      </c>
      <c r="T354" s="33">
        <f>+T14+T18+T27+T44+T82+T122+T152+T186+T219+T249+T256+T259+T349+T272+T300+T353</f>
        <v>0</v>
      </c>
      <c r="U354" s="33">
        <f>SUM(U14,U18,U27,U44,U82,U122,U152,U186,U219,U249,U256,U259,U272,U295,U300,U349,U353)</f>
        <v>1201477821</v>
      </c>
      <c r="V354" s="33">
        <f>+V14+V18+V27+V44+V82+V122+V152+V186+V219+V249+V256+V259+V349+V272+V300+V353</f>
        <v>0</v>
      </c>
      <c r="W354" s="33">
        <f>+W14+W18+W27+W44+W82+W122+W152+W186+W219+W249+W256+W259+W349+W272+W300+W353</f>
        <v>0</v>
      </c>
      <c r="X354" s="33">
        <f>+X14+X18+X27+X44+X82+X122+X152+X186+X219+X249+X256+X259+X349+X272+X300+X353</f>
        <v>811477821</v>
      </c>
      <c r="Y354" s="33">
        <f>SUM(Y14,Y18,Y27,Y44,Y82,Y122,Y152,Y186,Y219,Y249,Y256,Y259,Y272,Y295,Y300,Y349,Y353)</f>
        <v>811477821</v>
      </c>
      <c r="Z354" s="33">
        <f>+Z14+Z18+Z27+Z44+Z82+Z122+Z152+Z186+Z219+Z249+Z256+Z259+Z349+Z272+Z300+Z353</f>
        <v>0</v>
      </c>
      <c r="AA354" s="33">
        <f>+AA14+AA18+AA27+AA44+AA82+AA122+AA152+AA186+AA219+AA249+AA256+AA259+AA349+AA272+AA300+AA353</f>
        <v>0</v>
      </c>
      <c r="AB354" s="33">
        <f>+AB14+AB18+AB27+AB44+AB82+AB122+AB152+AB186+AB219+AB249+AB256+AB259+AB349+AB272+AB300+AB353</f>
        <v>0</v>
      </c>
      <c r="AC354" s="33">
        <f t="shared" ref="AC354:AH354" si="121">SUM(AC14,AC18,AC27,AC44,AC82,AC122,AC152,AC186,AC219,AC249,AC256,AC259,AC272,AC295,AC300,AC349,AC353)</f>
        <v>0</v>
      </c>
      <c r="AD354" s="33">
        <f t="shared" si="121"/>
        <v>39899000</v>
      </c>
      <c r="AE354" s="33">
        <f t="shared" si="121"/>
        <v>2313741527</v>
      </c>
      <c r="AF354" s="33">
        <f t="shared" si="121"/>
        <v>12261645831</v>
      </c>
      <c r="AG354" s="33">
        <f t="shared" si="121"/>
        <v>14615286358</v>
      </c>
      <c r="AH354" s="33">
        <f t="shared" si="121"/>
        <v>16628242000</v>
      </c>
      <c r="AI354" s="36">
        <f>IF(ISERROR(AH354/J354),0,AH354/J354)</f>
        <v>1</v>
      </c>
      <c r="AJ354" s="36">
        <f>IF(ISERROR(AH354/$AH$354),0,AH354/$AH$354)</f>
        <v>1</v>
      </c>
    </row>
  </sheetData>
  <mergeCells count="81">
    <mergeCell ref="A273:E273"/>
    <mergeCell ref="A295:I295"/>
    <mergeCell ref="J273:J294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D6:AF6"/>
    <mergeCell ref="AG6:AG7"/>
    <mergeCell ref="G6:G7"/>
    <mergeCell ref="H6:I6"/>
    <mergeCell ref="J6:J7"/>
    <mergeCell ref="K6:K7"/>
    <mergeCell ref="L6:L7"/>
    <mergeCell ref="M6:O6"/>
    <mergeCell ref="J16:J17"/>
    <mergeCell ref="J8:J13"/>
    <mergeCell ref="A18:I18"/>
    <mergeCell ref="Z6:AB6"/>
    <mergeCell ref="AC6:AC7"/>
    <mergeCell ref="A6:A7"/>
    <mergeCell ref="B6:B7"/>
    <mergeCell ref="D6:D7"/>
    <mergeCell ref="E6:E7"/>
    <mergeCell ref="F6:F7"/>
    <mergeCell ref="A82:I82"/>
    <mergeCell ref="A83:E83"/>
    <mergeCell ref="A8:E8"/>
    <mergeCell ref="A14:I14"/>
    <mergeCell ref="A15:E15"/>
    <mergeCell ref="A19:E19"/>
    <mergeCell ref="A27:I27"/>
    <mergeCell ref="A28:E28"/>
    <mergeCell ref="A44:I44"/>
    <mergeCell ref="A45:E45"/>
    <mergeCell ref="J123:J151"/>
    <mergeCell ref="J153:J185"/>
    <mergeCell ref="J187:J218"/>
    <mergeCell ref="J220:J248"/>
    <mergeCell ref="A122:I122"/>
    <mergeCell ref="A259:I259"/>
    <mergeCell ref="A260:E260"/>
    <mergeCell ref="A272:I272"/>
    <mergeCell ref="A296:E296"/>
    <mergeCell ref="J19:J26"/>
    <mergeCell ref="J28:J43"/>
    <mergeCell ref="J45:J81"/>
    <mergeCell ref="J83:J121"/>
    <mergeCell ref="A249:I249"/>
    <mergeCell ref="A123:E123"/>
    <mergeCell ref="A152:I152"/>
    <mergeCell ref="A153:E153"/>
    <mergeCell ref="A186:I186"/>
    <mergeCell ref="A187:E187"/>
    <mergeCell ref="A219:I219"/>
    <mergeCell ref="A220:E220"/>
    <mergeCell ref="J250:J255"/>
    <mergeCell ref="J257:J258"/>
    <mergeCell ref="J260:J271"/>
    <mergeCell ref="J296:J299"/>
    <mergeCell ref="A354:I354"/>
    <mergeCell ref="A301:E301"/>
    <mergeCell ref="A349:I349"/>
    <mergeCell ref="A350:E350"/>
    <mergeCell ref="A353:E353"/>
    <mergeCell ref="F353:I353"/>
    <mergeCell ref="J350:J352"/>
    <mergeCell ref="J301:J348"/>
    <mergeCell ref="A300:I300"/>
    <mergeCell ref="A250:E250"/>
    <mergeCell ref="A256:I256"/>
    <mergeCell ref="A257:E257"/>
  </mergeCells>
  <phoneticPr fontId="92" type="noConversion"/>
  <dataValidations count="8">
    <dataValidation type="decimal" allowBlank="1" showInputMessage="1" showErrorMessage="1" errorTitle="Sólo números" error="Sólo ingresar números sin letras_x000a_" sqref="M302:N348 M297:N299 R297:T299 Z297:AB299 V297:X299 V261:X271 M258:N258 R258:T258 AD258:AF258 Z258:AB258 V258:X258 M221:M248 R221:T248 V221:X248 AF210:AF218 AD221:AE248 M154:N185 R154:T185 V124:X151 V154:X185 AD154:AE185 M84:N121 R84:T121 AD46:AE81 Z84:AB121 V84:X121 R29:T43 AD20:AE26 Z29:AB43 V29:X43 M29:N43 R16:T17 Z16:AB17 AD16:AF17 V16:X17 M16:N17 Z9:AB13 AD351:AF352 R9:T13 V9:X13 M9:N13 M20:N26 V20:X26 Z20:AB26 AD9:AE13 R20:T26 AD29:AE43 V46:X81 Z46:AB81 M46:M81 R46:T81 Z124:AB151 AD124:AE151 AE84:AE96 R124:T151 M124:N151 Z154:AB185 Z188:AB218 AE188:AE209 R188:T218 M188:M218 V251:X255 Z221:AB248 Z251:AB255 R251:T255 M251:N255 Z261:AB271 AF263:AF271 AE251:AE252 R261:T271 M261:N271 Z302:AB348 AD274:AE294 V302:X348 R302:T348 M351:M352 V351:X352 Z351:AB352 R351:T352 AD84:AD121 AD188:AD218 V188:X218 AD251:AD255 AD261:AD271 AE261:AE262 AF298:AF299 AE299 AE297 AD297:AD298 Z274:AB294 M274:N294 R274:T294 V274:X294 AD302:AD348 AE302:AE343 AF344:AF348" xr:uid="{1F761C13-8E74-4C61-8B26-D589070674B0}">
      <formula1>-100000000</formula1>
      <formula2>10000000000</formula2>
    </dataValidation>
    <dataValidation type="textLength" operator="lessThanOrEqual" allowBlank="1" showInputMessage="1" showErrorMessage="1" sqref="K302:K348 K274:K294 K258 K221:K248 K154:K185 K84:K121 K29:K43 K16:K17 K9:K13 K20:K26 K46:K81 K124:K151 K188:K218 K251:K255 K261:K271 K351:K352 AF9:AF13 AF20:AF26 AF29:AF43 AF46:AF81 AE97:AE121 AF84:AF121 AF124:AF151 AF154:AF185 AE210:AE218 AF188:AF209 AF221:AF248 AE253:AF255 AF251:AF252 AE263:AE271 AF261:AF262 AF297 AE298 AD299 K297:K299 AF274:AF294 AE344:AE348 AF302:AF343" xr:uid="{FE7BF278-8986-455A-A56C-3078D26A5A4B}">
      <formula1>255</formula1>
    </dataValidation>
    <dataValidation type="textLength" operator="lessThanOrEqual" allowBlank="1" showInputMessage="1" showErrorMessage="1" errorTitle="MÁXIMO DE CARACTERES SOBREPASADO" error="Sólo 255 caracteres por celdas" sqref="P302:Q348 P297:Q299 E297:G299 E261:G271 P258:Q258 E258:G258 C251:C255 C258 E188:G218 N221:N248 P221:Q248 P154:Q185 E154:G185 C84:C121 P84:Q121 C124:C151 E46:G81 P29:Q43 E29:G43 E20:G26 P16:Q17 L16:L17 E16:G17 C16:C17 P9:Q13 E351:G352 C9:C13 C20:C26 E9:G13 P20:Q26 P46:Q81 C29:C43 N46:N81 E84:G121 E124:G151 P124:Q151 C188:C218 N188:N218 P188:Q218 P252:Q255 E221:G248 E251:G255 Q251 C154:C185 C261:C271 P261:Q271 E274:G294 E302:G348 N351:N352 P351:Q352 C297:C299 P274:Q294 C274:C294 C302:C348" xr:uid="{D3548E95-235F-49F5-A2AA-D8B16C548D81}">
      <formula1>255</formula1>
    </dataValidation>
    <dataValidation allowBlank="1" showInputMessage="1" showErrorMessage="1" errorTitle="Sólo números" error="Sólo ingresar números sin letras_x000a_" sqref="O301:O348 O296:O299 O257:O258 O220:O248 O153:O185 O83:O121 O28:O43 O15:O17 O8:O13 O19:O26 O45:O81 O123:O151 O187:O218 O250:O255 P251 O260:O271 O350:O352 O273:O294" xr:uid="{0A8FFC09-50DC-4FED-A461-BF96F0AE5602}"/>
    <dataValidation type="date" errorStyle="information" operator="greaterThan" allowBlank="1" showInputMessage="1" showErrorMessage="1" errorTitle="SÓLO FECHAS" error="Las fechas corresponden al presupuesto 2014" sqref="H302:I348 H297:I299 H258:I258 H154:I185 H84:I121 H29:I43 H16:I17 H13:I13 H20:I26 H124:I151 H251:I255 H261:I271 H274:I294" xr:uid="{D32D9FB6-5377-409B-9CAC-6198E1EAB741}">
      <formula1>42005</formula1>
    </dataValidation>
    <dataValidation type="date" operator="greaterThan" allowBlank="1" showInputMessage="1" showErrorMessage="1" errorTitle="Error en Ingresos de Fechas" error="La fecha debe corresponder al Año 2014." sqref="D274:D294 D261:D271 D258 D124:D151 D29:D43 D20:D26 D16:D17 D251:D255 D9:D13 D84:D121 D154:D185 D297:D299 D302:D348" xr:uid="{BBA7303B-A3BB-41C8-A90D-84D212EEA7FF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2" xr:uid="{4BB4AE90-49B7-48EB-83AF-BD15ABC01E06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2" xr:uid="{D1B4F4AC-4DFB-490E-8ECE-848A2B5E8844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76DF7-892B-4531-8E26-81BB755BC7BE}">
  <sheetPr>
    <tabColor rgb="FF33CCFF"/>
    <pageSetUpPr fitToPage="1"/>
  </sheetPr>
  <dimension ref="A1:Y25"/>
  <sheetViews>
    <sheetView zoomScaleNormal="100" workbookViewId="0">
      <selection activeCell="W25" sqref="W25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hidden="1" customWidth="1"/>
    <col min="5" max="5" width="10.28515625" style="80" hidden="1" customWidth="1"/>
    <col min="6" max="6" width="9.85546875" style="80" hidden="1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</row>
    <row r="2" spans="1:25" s="1" customFormat="1" ht="1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</row>
    <row r="3" spans="1:25" s="1" customFormat="1" ht="15" customHeight="1" x14ac:dyDescent="0.25">
      <c r="A3" s="349" t="s">
        <v>2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</row>
    <row r="4" spans="1:25" s="1" customFormat="1" ht="1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</row>
    <row r="5" spans="1:25" ht="18" customHeight="1" x14ac:dyDescent="0.25">
      <c r="A5" s="367" t="str">
        <f>'24-03-335 Ind. Habitabilidad'!A5:U5</f>
        <v>24-03-335 "Programa de Habitabilidad Chile Solidario"</v>
      </c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9"/>
    </row>
    <row r="6" spans="1:25" s="80" customFormat="1" x14ac:dyDescent="0.25">
      <c r="A6" s="355" t="s">
        <v>7</v>
      </c>
      <c r="B6" s="362" t="s">
        <v>13</v>
      </c>
      <c r="C6" s="362" t="s">
        <v>83</v>
      </c>
      <c r="D6" s="364" t="s">
        <v>16</v>
      </c>
      <c r="E6" s="365"/>
      <c r="F6" s="366"/>
      <c r="G6" s="353" t="s">
        <v>19</v>
      </c>
      <c r="H6" s="353"/>
      <c r="I6" s="353"/>
      <c r="J6" s="362" t="s">
        <v>20</v>
      </c>
      <c r="K6" s="353" t="s">
        <v>19</v>
      </c>
      <c r="L6" s="353"/>
      <c r="M6" s="353"/>
      <c r="N6" s="362" t="s">
        <v>21</v>
      </c>
      <c r="O6" s="353" t="s">
        <v>19</v>
      </c>
      <c r="P6" s="353"/>
      <c r="Q6" s="353"/>
      <c r="R6" s="362" t="s">
        <v>22</v>
      </c>
      <c r="S6" s="353" t="s">
        <v>19</v>
      </c>
      <c r="T6" s="353"/>
      <c r="U6" s="353"/>
      <c r="V6" s="362" t="s">
        <v>23</v>
      </c>
      <c r="W6" s="362" t="s">
        <v>24</v>
      </c>
      <c r="X6" s="370" t="s">
        <v>84</v>
      </c>
      <c r="Y6" s="370"/>
    </row>
    <row r="7" spans="1:25" s="80" customFormat="1" ht="25.5" x14ac:dyDescent="0.25">
      <c r="A7" s="355"/>
      <c r="B7" s="363"/>
      <c r="C7" s="36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363"/>
      <c r="K7" s="5" t="s">
        <v>35</v>
      </c>
      <c r="L7" s="5" t="s">
        <v>36</v>
      </c>
      <c r="M7" s="5" t="s">
        <v>694</v>
      </c>
      <c r="N7" s="363"/>
      <c r="O7" s="5" t="s">
        <v>38</v>
      </c>
      <c r="P7" s="5" t="s">
        <v>39</v>
      </c>
      <c r="Q7" s="5" t="s">
        <v>40</v>
      </c>
      <c r="R7" s="363"/>
      <c r="S7" s="5" t="s">
        <v>41</v>
      </c>
      <c r="T7" s="5" t="s">
        <v>42</v>
      </c>
      <c r="U7" s="5" t="s">
        <v>43</v>
      </c>
      <c r="V7" s="363"/>
      <c r="W7" s="363"/>
      <c r="X7" s="7" t="s">
        <v>44</v>
      </c>
      <c r="Y7" s="7" t="s">
        <v>85</v>
      </c>
    </row>
    <row r="8" spans="1:25" ht="24.75" customHeight="1" x14ac:dyDescent="0.25">
      <c r="A8" s="85" t="s">
        <v>46</v>
      </c>
      <c r="B8" s="347">
        <f>+'24-03-335 Ind. Habitabilidad'!J14</f>
        <v>262815500</v>
      </c>
      <c r="C8" s="63">
        <f>+'24-03-335 Ind. Habitabilidad'!K14</f>
        <v>262815500</v>
      </c>
      <c r="D8" s="63">
        <f>+'24-03-335 Ind. Habitabilidad'!M14</f>
        <v>0</v>
      </c>
      <c r="E8" s="63">
        <f>+'24-03-335 Ind. Habitabilidad'!N14</f>
        <v>0</v>
      </c>
      <c r="F8" s="63">
        <f>+'24-03-335 Ind. Habitabilidad'!O14</f>
        <v>0</v>
      </c>
      <c r="G8" s="63">
        <f>+'24-03-335 Ind. Habitabilidad'!R14</f>
        <v>0</v>
      </c>
      <c r="H8" s="63">
        <f>+'24-03-335 Ind. Habitabilidad'!S14</f>
        <v>0</v>
      </c>
      <c r="I8" s="63">
        <f>+'24-03-335 Ind. Habitabilidad'!T14</f>
        <v>0</v>
      </c>
      <c r="J8" s="63">
        <f>+'24-03-335 Ind. Habitabilidad'!U14</f>
        <v>0</v>
      </c>
      <c r="K8" s="63">
        <f>+'24-03-335 Ind. Habitabilidad'!V14</f>
        <v>0</v>
      </c>
      <c r="L8" s="63">
        <f>+'24-03-335 Ind. Habitabilidad'!W14</f>
        <v>0</v>
      </c>
      <c r="M8" s="63">
        <f>+'24-03-335 Ind. Habitabilidad'!X14</f>
        <v>0</v>
      </c>
      <c r="N8" s="63">
        <f>+'24-03-335 Ind. Habitabilidad'!Y14</f>
        <v>0</v>
      </c>
      <c r="O8" s="63">
        <f>+'24-03-335 Ind. Habitabilidad'!Z14</f>
        <v>0</v>
      </c>
      <c r="P8" s="63">
        <f>+'24-03-335 Ind. Habitabilidad'!AA14</f>
        <v>0</v>
      </c>
      <c r="Q8" s="63">
        <f>+'24-03-335 Ind. Habitabilidad'!AB14</f>
        <v>0</v>
      </c>
      <c r="R8" s="63">
        <f>+'24-03-335 Ind. Habitabilidad'!AC14</f>
        <v>0</v>
      </c>
      <c r="S8" s="63">
        <f>+'24-03-335 Ind. Habitabilidad'!AD14</f>
        <v>0</v>
      </c>
      <c r="T8" s="63">
        <f>+'24-03-335 Ind. Habitabilidad'!AE14</f>
        <v>0</v>
      </c>
      <c r="U8" s="63">
        <f>+'24-03-335 Ind. Habitabilidad'!AF14</f>
        <v>262815500</v>
      </c>
      <c r="V8" s="63">
        <f>+'24-03-335 Ind. Habitabilidad'!AG14</f>
        <v>262815500</v>
      </c>
      <c r="W8" s="63">
        <f>+'24-03-335 Ind. Habitabilidad'!AH14</f>
        <v>262815500</v>
      </c>
      <c r="X8" s="86">
        <f>+'24-03-335 Ind. Habitabilidad'!AI14</f>
        <v>1</v>
      </c>
      <c r="Y8" s="86">
        <f>+'24-03-335 Ind. Habitabilidad'!AJ14</f>
        <v>1.5805368962034591E-2</v>
      </c>
    </row>
    <row r="9" spans="1:25" ht="24.75" customHeight="1" x14ac:dyDescent="0.25">
      <c r="A9" s="85" t="s">
        <v>48</v>
      </c>
      <c r="B9" s="63">
        <f>+'24-03-335 Ind. Habitabilidad'!J18</f>
        <v>0</v>
      </c>
      <c r="C9" s="63">
        <f>+'24-03-335 Ind. Habitabilidad'!K18</f>
        <v>0</v>
      </c>
      <c r="D9" s="63">
        <f>+'24-03-335 Ind. Habitabilidad'!M18</f>
        <v>0</v>
      </c>
      <c r="E9" s="63">
        <f>+'24-03-335 Ind. Habitabilidad'!N18</f>
        <v>0</v>
      </c>
      <c r="F9" s="63">
        <f>+'24-03-335 Ind. Habitabilidad'!O18</f>
        <v>0</v>
      </c>
      <c r="G9" s="63">
        <f>+'24-03-335 Ind. Habitabilidad'!R18</f>
        <v>0</v>
      </c>
      <c r="H9" s="63">
        <f>+'24-03-335 Ind. Habitabilidad'!S18</f>
        <v>0</v>
      </c>
      <c r="I9" s="63">
        <f>+'24-03-335 Ind. Habitabilidad'!T18</f>
        <v>0</v>
      </c>
      <c r="J9" s="63">
        <f>+'24-03-335 Ind. Habitabilidad'!U18</f>
        <v>0</v>
      </c>
      <c r="K9" s="63">
        <f>+'24-03-335 Ind. Habitabilidad'!V18</f>
        <v>0</v>
      </c>
      <c r="L9" s="63">
        <f>+'24-03-335 Ind. Habitabilidad'!W18</f>
        <v>0</v>
      </c>
      <c r="M9" s="63">
        <f>+'24-03-335 Ind. Habitabilidad'!X18</f>
        <v>0</v>
      </c>
      <c r="N9" s="63">
        <f>+'24-03-335 Ind. Habitabilidad'!Y18</f>
        <v>0</v>
      </c>
      <c r="O9" s="63">
        <f>+'24-03-335 Ind. Habitabilidad'!Z18</f>
        <v>0</v>
      </c>
      <c r="P9" s="63">
        <f>+'24-03-335 Ind. Habitabilidad'!AA18</f>
        <v>0</v>
      </c>
      <c r="Q9" s="63">
        <f>+'24-03-335 Ind. Habitabilidad'!AB18</f>
        <v>0</v>
      </c>
      <c r="R9" s="63">
        <f>+'24-03-335 Ind. Habitabilidad'!AC18</f>
        <v>0</v>
      </c>
      <c r="S9" s="63">
        <f>+'24-03-335 Ind. Habitabilidad'!AD18</f>
        <v>0</v>
      </c>
      <c r="T9" s="63">
        <f>+'24-03-335 Ind. Habitabilidad'!AE18</f>
        <v>0</v>
      </c>
      <c r="U9" s="63">
        <f>+'24-03-335 Ind. Habitabilidad'!AF18</f>
        <v>0</v>
      </c>
      <c r="V9" s="63">
        <f>+'24-03-335 Ind. Habitabilidad'!AG18</f>
        <v>0</v>
      </c>
      <c r="W9" s="63">
        <f>+'24-03-335 Ind. Habitabilidad'!AH18</f>
        <v>0</v>
      </c>
      <c r="X9" s="86">
        <f>+'24-03-335 Ind. Habitabilidad'!AI18</f>
        <v>0</v>
      </c>
      <c r="Y9" s="86">
        <f>+'24-03-335 Ind. Habitabilidad'!AJ18</f>
        <v>0</v>
      </c>
    </row>
    <row r="10" spans="1:25" ht="24.75" customHeight="1" x14ac:dyDescent="0.25">
      <c r="A10" s="85" t="s">
        <v>50</v>
      </c>
      <c r="B10" s="347">
        <f>+'24-03-335 Ind. Habitabilidad'!J27</f>
        <v>370760000</v>
      </c>
      <c r="C10" s="63">
        <f>+'24-03-335 Ind. Habitabilidad'!K27</f>
        <v>370760000</v>
      </c>
      <c r="D10" s="63">
        <f>+'24-03-335 Ind. Habitabilidad'!M27</f>
        <v>0</v>
      </c>
      <c r="E10" s="63">
        <f>+'24-03-335 Ind. Habitabilidad'!N27</f>
        <v>0</v>
      </c>
      <c r="F10" s="63">
        <f>+'24-03-335 Ind. Habitabilidad'!O27</f>
        <v>0</v>
      </c>
      <c r="G10" s="63">
        <f>+'24-03-335 Ind. Habitabilidad'!R27</f>
        <v>0</v>
      </c>
      <c r="H10" s="63">
        <f>+'24-03-335 Ind. Habitabilidad'!S27</f>
        <v>0</v>
      </c>
      <c r="I10" s="63">
        <f>+'24-03-335 Ind. Habitabilidad'!T27</f>
        <v>0</v>
      </c>
      <c r="J10" s="63">
        <f>+'24-03-335 Ind. Habitabilidad'!U27</f>
        <v>0</v>
      </c>
      <c r="K10" s="63">
        <f>+'24-03-335 Ind. Habitabilidad'!V27</f>
        <v>0</v>
      </c>
      <c r="L10" s="63">
        <f>+'24-03-335 Ind. Habitabilidad'!W27</f>
        <v>0</v>
      </c>
      <c r="M10" s="63">
        <f>+'24-03-335 Ind. Habitabilidad'!X27</f>
        <v>0</v>
      </c>
      <c r="N10" s="63">
        <f>+'24-03-335 Ind. Habitabilidad'!Y27</f>
        <v>0</v>
      </c>
      <c r="O10" s="63">
        <f>+'24-03-335 Ind. Habitabilidad'!Z27</f>
        <v>0</v>
      </c>
      <c r="P10" s="63">
        <f>+'24-03-335 Ind. Habitabilidad'!AA27</f>
        <v>0</v>
      </c>
      <c r="Q10" s="63">
        <f>+'24-03-335 Ind. Habitabilidad'!AB27</f>
        <v>0</v>
      </c>
      <c r="R10" s="63">
        <f>+'24-03-335 Ind. Habitabilidad'!AC27</f>
        <v>0</v>
      </c>
      <c r="S10" s="63">
        <f>+'24-03-335 Ind. Habitabilidad'!AD27</f>
        <v>0</v>
      </c>
      <c r="T10" s="63">
        <f>+'24-03-335 Ind. Habitabilidad'!AE27</f>
        <v>0</v>
      </c>
      <c r="U10" s="63">
        <f>+'24-03-335 Ind. Habitabilidad'!AF27</f>
        <v>370760000</v>
      </c>
      <c r="V10" s="63">
        <f>+'24-03-335 Ind. Habitabilidad'!AG27</f>
        <v>370760000</v>
      </c>
      <c r="W10" s="63">
        <f>+'24-03-335 Ind. Habitabilidad'!AH27</f>
        <v>370760000</v>
      </c>
      <c r="X10" s="86">
        <f>+'24-03-335 Ind. Habitabilidad'!AI27</f>
        <v>1</v>
      </c>
      <c r="Y10" s="86">
        <f>+'24-03-335 Ind. Habitabilidad'!AJ27</f>
        <v>2.2297005299778534E-2</v>
      </c>
    </row>
    <row r="11" spans="1:25" ht="24.75" customHeight="1" x14ac:dyDescent="0.25">
      <c r="A11" s="85" t="s">
        <v>52</v>
      </c>
      <c r="B11" s="347">
        <f>+'24-03-335 Ind. Habitabilidad'!J44</f>
        <v>584460000</v>
      </c>
      <c r="C11" s="63">
        <f>+'24-03-335 Ind. Habitabilidad'!K44</f>
        <v>584460000</v>
      </c>
      <c r="D11" s="63">
        <f>+'24-03-335 Ind. Habitabilidad'!M44</f>
        <v>0</v>
      </c>
      <c r="E11" s="63">
        <f>+'24-03-335 Ind. Habitabilidad'!N44</f>
        <v>0</v>
      </c>
      <c r="F11" s="63">
        <f>+'24-03-335 Ind. Habitabilidad'!O44</f>
        <v>0</v>
      </c>
      <c r="G11" s="63">
        <f>+'24-03-335 Ind. Habitabilidad'!R44</f>
        <v>0</v>
      </c>
      <c r="H11" s="63">
        <f>+'24-03-335 Ind. Habitabilidad'!S44</f>
        <v>0</v>
      </c>
      <c r="I11" s="63">
        <f>+'24-03-335 Ind. Habitabilidad'!T44</f>
        <v>0</v>
      </c>
      <c r="J11" s="63">
        <f>+'24-03-335 Ind. Habitabilidad'!U44</f>
        <v>0</v>
      </c>
      <c r="K11" s="63">
        <f>+'24-03-335 Ind. Habitabilidad'!V44</f>
        <v>0</v>
      </c>
      <c r="L11" s="63">
        <f>+'24-03-335 Ind. Habitabilidad'!W44</f>
        <v>0</v>
      </c>
      <c r="M11" s="63">
        <f>+'24-03-335 Ind. Habitabilidad'!X44</f>
        <v>0</v>
      </c>
      <c r="N11" s="63">
        <f>+'24-03-335 Ind. Habitabilidad'!Y44</f>
        <v>0</v>
      </c>
      <c r="O11" s="63">
        <f>+'24-03-335 Ind. Habitabilidad'!Z44</f>
        <v>0</v>
      </c>
      <c r="P11" s="63">
        <f>+'24-03-335 Ind. Habitabilidad'!AA44</f>
        <v>0</v>
      </c>
      <c r="Q11" s="63">
        <f>+'24-03-335 Ind. Habitabilidad'!AB44</f>
        <v>0</v>
      </c>
      <c r="R11" s="63">
        <f>+'24-03-335 Ind. Habitabilidad'!AC44</f>
        <v>0</v>
      </c>
      <c r="S11" s="63">
        <f>+'24-03-335 Ind. Habitabilidad'!AD44</f>
        <v>0</v>
      </c>
      <c r="T11" s="63">
        <f>+'24-03-335 Ind. Habitabilidad'!AE44</f>
        <v>0</v>
      </c>
      <c r="U11" s="63">
        <f>+'24-03-335 Ind. Habitabilidad'!AF44</f>
        <v>584460000</v>
      </c>
      <c r="V11" s="63">
        <f>+'24-03-335 Ind. Habitabilidad'!AG44</f>
        <v>584460000</v>
      </c>
      <c r="W11" s="63">
        <f>+'24-03-335 Ind. Habitabilidad'!AH44</f>
        <v>584460000</v>
      </c>
      <c r="X11" s="86">
        <f>+'24-03-335 Ind. Habitabilidad'!AI44</f>
        <v>1</v>
      </c>
      <c r="Y11" s="86">
        <f>+'24-03-335 Ind. Habitabilidad'!AJ44</f>
        <v>3.5148634473806672E-2</v>
      </c>
    </row>
    <row r="12" spans="1:25" ht="24.75" customHeight="1" x14ac:dyDescent="0.25">
      <c r="A12" s="85" t="s">
        <v>54</v>
      </c>
      <c r="B12" s="347">
        <f>+'24-03-335 Ind. Habitabilidad'!J82</f>
        <v>1513796000</v>
      </c>
      <c r="C12" s="63">
        <f>+'24-03-335 Ind. Habitabilidad'!K82</f>
        <v>1513796000</v>
      </c>
      <c r="D12" s="63">
        <f>+'24-03-335 Ind. Habitabilidad'!M82</f>
        <v>0</v>
      </c>
      <c r="E12" s="63">
        <f>+'24-03-335 Ind. Habitabilidad'!N82</f>
        <v>0</v>
      </c>
      <c r="F12" s="63">
        <f>+'24-03-335 Ind. Habitabilidad'!O82</f>
        <v>0</v>
      </c>
      <c r="G12" s="63">
        <f>+'24-03-335 Ind. Habitabilidad'!R82</f>
        <v>0</v>
      </c>
      <c r="H12" s="63">
        <f>+'24-03-335 Ind. Habitabilidad'!S82</f>
        <v>0</v>
      </c>
      <c r="I12" s="63">
        <f>+'24-03-335 Ind. Habitabilidad'!T82</f>
        <v>0</v>
      </c>
      <c r="J12" s="63">
        <f>+'24-03-335 Ind. Habitabilidad'!U82</f>
        <v>0</v>
      </c>
      <c r="K12" s="63">
        <f>+'24-03-335 Ind. Habitabilidad'!V82</f>
        <v>0</v>
      </c>
      <c r="L12" s="63">
        <f>+'24-03-335 Ind. Habitabilidad'!W82</f>
        <v>0</v>
      </c>
      <c r="M12" s="63">
        <f>+'24-03-335 Ind. Habitabilidad'!X82</f>
        <v>0</v>
      </c>
      <c r="N12" s="63">
        <f>+'24-03-335 Ind. Habitabilidad'!Y82</f>
        <v>0</v>
      </c>
      <c r="O12" s="63">
        <f>+'24-03-335 Ind. Habitabilidad'!Z82</f>
        <v>0</v>
      </c>
      <c r="P12" s="63">
        <f>+'24-03-335 Ind. Habitabilidad'!AA82</f>
        <v>0</v>
      </c>
      <c r="Q12" s="63">
        <f>+'24-03-335 Ind. Habitabilidad'!AB82</f>
        <v>0</v>
      </c>
      <c r="R12" s="63">
        <f>+'24-03-335 Ind. Habitabilidad'!AC82</f>
        <v>0</v>
      </c>
      <c r="S12" s="63">
        <f>+'24-03-335 Ind. Habitabilidad'!AD82</f>
        <v>0</v>
      </c>
      <c r="T12" s="63">
        <f>+'24-03-335 Ind. Habitabilidad'!AE82</f>
        <v>0</v>
      </c>
      <c r="U12" s="63">
        <f>+'24-03-335 Ind. Habitabilidad'!AF82</f>
        <v>1513796000</v>
      </c>
      <c r="V12" s="63">
        <f>+'24-03-335 Ind. Habitabilidad'!AG82</f>
        <v>1513796000</v>
      </c>
      <c r="W12" s="63">
        <f>+'24-03-335 Ind. Habitabilidad'!AH82</f>
        <v>1513796000</v>
      </c>
      <c r="X12" s="86">
        <f>+'24-03-335 Ind. Habitabilidad'!AI82</f>
        <v>1</v>
      </c>
      <c r="Y12" s="86">
        <f>+'24-03-335 Ind. Habitabilidad'!AJ82</f>
        <v>9.103764547088021E-2</v>
      </c>
    </row>
    <row r="13" spans="1:25" ht="24.75" customHeight="1" x14ac:dyDescent="0.25">
      <c r="A13" s="85" t="s">
        <v>56</v>
      </c>
      <c r="B13" s="347">
        <f>+'24-03-335 Ind. Habitabilidad'!J122</f>
        <v>1547920800</v>
      </c>
      <c r="C13" s="63">
        <f>+'24-03-335 Ind. Habitabilidad'!K122</f>
        <v>1547920800</v>
      </c>
      <c r="D13" s="63">
        <f>+'24-03-335 Ind. Habitabilidad'!M122</f>
        <v>0</v>
      </c>
      <c r="E13" s="63">
        <f>+'24-03-335 Ind. Habitabilidad'!N122</f>
        <v>0</v>
      </c>
      <c r="F13" s="63">
        <f>+'24-03-335 Ind. Habitabilidad'!O122</f>
        <v>0</v>
      </c>
      <c r="G13" s="63">
        <f>+'24-03-335 Ind. Habitabilidad'!R122</f>
        <v>0</v>
      </c>
      <c r="H13" s="63">
        <f>+'24-03-335 Ind. Habitabilidad'!S122</f>
        <v>0</v>
      </c>
      <c r="I13" s="63">
        <f>+'24-03-335 Ind. Habitabilidad'!T122</f>
        <v>0</v>
      </c>
      <c r="J13" s="63">
        <f>+'24-03-335 Ind. Habitabilidad'!U122</f>
        <v>0</v>
      </c>
      <c r="K13" s="63">
        <f>+'24-03-335 Ind. Habitabilidad'!V122</f>
        <v>0</v>
      </c>
      <c r="L13" s="63">
        <f>+'24-03-335 Ind. Habitabilidad'!W122</f>
        <v>0</v>
      </c>
      <c r="M13" s="63">
        <f>+'24-03-335 Ind. Habitabilidad'!X122</f>
        <v>0</v>
      </c>
      <c r="N13" s="63">
        <f>+'24-03-335 Ind. Habitabilidad'!Y122</f>
        <v>0</v>
      </c>
      <c r="O13" s="63">
        <f>+'24-03-335 Ind. Habitabilidad'!Z122</f>
        <v>0</v>
      </c>
      <c r="P13" s="63">
        <f>+'24-03-335 Ind. Habitabilidad'!AA122</f>
        <v>0</v>
      </c>
      <c r="Q13" s="63">
        <f>+'24-03-335 Ind. Habitabilidad'!AB122</f>
        <v>0</v>
      </c>
      <c r="R13" s="63">
        <f>+'24-03-335 Ind. Habitabilidad'!AC122</f>
        <v>0</v>
      </c>
      <c r="S13" s="63">
        <f>+'24-03-335 Ind. Habitabilidad'!AD122</f>
        <v>0</v>
      </c>
      <c r="T13" s="63">
        <f>+'24-03-335 Ind. Habitabilidad'!AE122</f>
        <v>826253992</v>
      </c>
      <c r="U13" s="63">
        <f>+'24-03-335 Ind. Habitabilidad'!AF122</f>
        <v>721666808</v>
      </c>
      <c r="V13" s="63">
        <f>+'24-03-335 Ind. Habitabilidad'!AG122</f>
        <v>1547920800</v>
      </c>
      <c r="W13" s="63">
        <f>+'24-03-335 Ind. Habitabilidad'!AH122</f>
        <v>1547920800</v>
      </c>
      <c r="X13" s="86">
        <f>+'24-03-335 Ind. Habitabilidad'!AI122</f>
        <v>1</v>
      </c>
      <c r="Y13" s="86">
        <f>+'24-03-335 Ind. Habitabilidad'!AJ122</f>
        <v>9.3089864821548782E-2</v>
      </c>
    </row>
    <row r="14" spans="1:25" ht="24.75" customHeight="1" x14ac:dyDescent="0.25">
      <c r="A14" s="85" t="s">
        <v>58</v>
      </c>
      <c r="B14" s="347">
        <f>+'24-03-335 Ind. Habitabilidad'!J152</f>
        <v>1220470000</v>
      </c>
      <c r="C14" s="63">
        <f>+'24-03-335 Ind. Habitabilidad'!K152</f>
        <v>1220470000</v>
      </c>
      <c r="D14" s="63">
        <f>+'24-03-335 Ind. Habitabilidad'!M152</f>
        <v>0</v>
      </c>
      <c r="E14" s="63">
        <f>+'24-03-335 Ind. Habitabilidad'!N152</f>
        <v>0</v>
      </c>
      <c r="F14" s="63">
        <f>+'24-03-335 Ind. Habitabilidad'!O152</f>
        <v>0</v>
      </c>
      <c r="G14" s="63">
        <f>+'24-03-335 Ind. Habitabilidad'!R152</f>
        <v>0</v>
      </c>
      <c r="H14" s="63">
        <f>+'24-03-335 Ind. Habitabilidad'!S152</f>
        <v>0</v>
      </c>
      <c r="I14" s="63">
        <f>+'24-03-335 Ind. Habitabilidad'!T152</f>
        <v>0</v>
      </c>
      <c r="J14" s="63">
        <f>+'24-03-335 Ind. Habitabilidad'!U152</f>
        <v>0</v>
      </c>
      <c r="K14" s="63">
        <f>+'24-03-335 Ind. Habitabilidad'!V152</f>
        <v>0</v>
      </c>
      <c r="L14" s="63">
        <f>+'24-03-335 Ind. Habitabilidad'!W152</f>
        <v>0</v>
      </c>
      <c r="M14" s="63">
        <f>+'24-03-335 Ind. Habitabilidad'!X152</f>
        <v>0</v>
      </c>
      <c r="N14" s="63">
        <f>+'24-03-335 Ind. Habitabilidad'!Y152</f>
        <v>0</v>
      </c>
      <c r="O14" s="63">
        <f>+'24-03-335 Ind. Habitabilidad'!Z152</f>
        <v>0</v>
      </c>
      <c r="P14" s="63">
        <f>+'24-03-335 Ind. Habitabilidad'!AA152</f>
        <v>0</v>
      </c>
      <c r="Q14" s="63">
        <f>+'24-03-335 Ind. Habitabilidad'!AB152</f>
        <v>0</v>
      </c>
      <c r="R14" s="63">
        <f>+'24-03-335 Ind. Habitabilidad'!AC152</f>
        <v>0</v>
      </c>
      <c r="S14" s="63">
        <f>+'24-03-335 Ind. Habitabilidad'!AD152</f>
        <v>0</v>
      </c>
      <c r="T14" s="63">
        <f>+'24-03-335 Ind. Habitabilidad'!AE152</f>
        <v>0</v>
      </c>
      <c r="U14" s="63">
        <f>+'24-03-335 Ind. Habitabilidad'!AF152</f>
        <v>1220470000</v>
      </c>
      <c r="V14" s="63">
        <f>+'24-03-335 Ind. Habitabilidad'!AG152</f>
        <v>1220470000</v>
      </c>
      <c r="W14" s="63">
        <f>+'24-03-335 Ind. Habitabilidad'!AH152</f>
        <v>1220470000</v>
      </c>
      <c r="X14" s="86">
        <f>+'24-03-335 Ind. Habitabilidad'!AI152</f>
        <v>1</v>
      </c>
      <c r="Y14" s="86">
        <f>+'24-03-335 Ind. Habitabilidad'!AJ152</f>
        <v>7.3397416275274324E-2</v>
      </c>
    </row>
    <row r="15" spans="1:25" ht="24.75" customHeight="1" x14ac:dyDescent="0.25">
      <c r="A15" s="85" t="s">
        <v>60</v>
      </c>
      <c r="B15" s="347">
        <f>+'24-03-335 Ind. Habitabilidad'!J186</f>
        <v>1784860000</v>
      </c>
      <c r="C15" s="63">
        <f>+'24-03-335 Ind. Habitabilidad'!K186</f>
        <v>1784860000</v>
      </c>
      <c r="D15" s="63">
        <f>+'24-03-335 Ind. Habitabilidad'!M186</f>
        <v>0</v>
      </c>
      <c r="E15" s="63">
        <f>+'24-03-335 Ind. Habitabilidad'!N186</f>
        <v>0</v>
      </c>
      <c r="F15" s="63">
        <f>+'24-03-335 Ind. Habitabilidad'!O186</f>
        <v>0</v>
      </c>
      <c r="G15" s="63">
        <f>+'24-03-335 Ind. Habitabilidad'!R186</f>
        <v>0</v>
      </c>
      <c r="H15" s="63">
        <f>+'24-03-335 Ind. Habitabilidad'!S186</f>
        <v>0</v>
      </c>
      <c r="I15" s="63">
        <f>+'24-03-335 Ind. Habitabilidad'!T186</f>
        <v>0</v>
      </c>
      <c r="J15" s="63">
        <f>+'24-03-335 Ind. Habitabilidad'!U186</f>
        <v>0</v>
      </c>
      <c r="K15" s="63">
        <f>+'24-03-335 Ind. Habitabilidad'!V186</f>
        <v>0</v>
      </c>
      <c r="L15" s="63">
        <f>+'24-03-335 Ind. Habitabilidad'!W186</f>
        <v>0</v>
      </c>
      <c r="M15" s="63">
        <f>+'24-03-335 Ind. Habitabilidad'!X186</f>
        <v>0</v>
      </c>
      <c r="N15" s="63">
        <f>+'24-03-335 Ind. Habitabilidad'!Y186</f>
        <v>0</v>
      </c>
      <c r="O15" s="63">
        <f>+'24-03-335 Ind. Habitabilidad'!Z186</f>
        <v>0</v>
      </c>
      <c r="P15" s="63">
        <f>+'24-03-335 Ind. Habitabilidad'!AA186</f>
        <v>0</v>
      </c>
      <c r="Q15" s="63">
        <f>+'24-03-335 Ind. Habitabilidad'!AB186</f>
        <v>0</v>
      </c>
      <c r="R15" s="63">
        <f>+'24-03-335 Ind. Habitabilidad'!AC186</f>
        <v>0</v>
      </c>
      <c r="S15" s="63">
        <f>+'24-03-335 Ind. Habitabilidad'!AD186</f>
        <v>0</v>
      </c>
      <c r="T15" s="63">
        <f>+'24-03-335 Ind. Habitabilidad'!AE186</f>
        <v>0</v>
      </c>
      <c r="U15" s="63">
        <f>+'24-03-335 Ind. Habitabilidad'!AF186</f>
        <v>1784860000</v>
      </c>
      <c r="V15" s="63">
        <f>+'24-03-335 Ind. Habitabilidad'!AG186</f>
        <v>1784860000</v>
      </c>
      <c r="W15" s="63">
        <f>+'24-03-335 Ind. Habitabilidad'!AH186</f>
        <v>1784860000</v>
      </c>
      <c r="X15" s="86">
        <f>+'24-03-335 Ind. Habitabilidad'!AI186</f>
        <v>1</v>
      </c>
      <c r="Y15" s="86">
        <f>+'24-03-335 Ind. Habitabilidad'!AJ186</f>
        <v>0.10733906807466478</v>
      </c>
    </row>
    <row r="16" spans="1:25" ht="24.75" customHeight="1" x14ac:dyDescent="0.25">
      <c r="A16" s="85" t="s">
        <v>62</v>
      </c>
      <c r="B16" s="347">
        <f>+'24-03-335 Ind. Habitabilidad'!J219</f>
        <v>1831007000</v>
      </c>
      <c r="C16" s="63">
        <f>+'24-03-335 Ind. Habitabilidad'!K219</f>
        <v>1831007000</v>
      </c>
      <c r="D16" s="63">
        <f>+'24-03-335 Ind. Habitabilidad'!M219</f>
        <v>0</v>
      </c>
      <c r="E16" s="63">
        <f>+'24-03-335 Ind. Habitabilidad'!N219</f>
        <v>0</v>
      </c>
      <c r="F16" s="63">
        <f>+'24-03-335 Ind. Habitabilidad'!O219</f>
        <v>0</v>
      </c>
      <c r="G16" s="63">
        <f>+'24-03-335 Ind. Habitabilidad'!R219</f>
        <v>0</v>
      </c>
      <c r="H16" s="63">
        <f>+'24-03-335 Ind. Habitabilidad'!S219</f>
        <v>0</v>
      </c>
      <c r="I16" s="63">
        <f>+'24-03-335 Ind. Habitabilidad'!T219</f>
        <v>0</v>
      </c>
      <c r="J16" s="63">
        <f>+'24-03-335 Ind. Habitabilidad'!U219</f>
        <v>0</v>
      </c>
      <c r="K16" s="63">
        <f>+'24-03-335 Ind. Habitabilidad'!V219</f>
        <v>0</v>
      </c>
      <c r="L16" s="63">
        <f>+'24-03-335 Ind. Habitabilidad'!W219</f>
        <v>0</v>
      </c>
      <c r="M16" s="63">
        <f>+'24-03-335 Ind. Habitabilidad'!X219</f>
        <v>0</v>
      </c>
      <c r="N16" s="63">
        <f>+'24-03-335 Ind. Habitabilidad'!Y219</f>
        <v>0</v>
      </c>
      <c r="O16" s="63">
        <f>+'24-03-335 Ind. Habitabilidad'!Z219</f>
        <v>0</v>
      </c>
      <c r="P16" s="63">
        <f>+'24-03-335 Ind. Habitabilidad'!AA219</f>
        <v>0</v>
      </c>
      <c r="Q16" s="63">
        <f>+'24-03-335 Ind. Habitabilidad'!AB219</f>
        <v>0</v>
      </c>
      <c r="R16" s="63">
        <f>+'24-03-335 Ind. Habitabilidad'!AC219</f>
        <v>0</v>
      </c>
      <c r="S16" s="63">
        <f>+'24-03-335 Ind. Habitabilidad'!AD219</f>
        <v>0</v>
      </c>
      <c r="T16" s="63">
        <f>+'24-03-335 Ind. Habitabilidad'!AE219</f>
        <v>525118035</v>
      </c>
      <c r="U16" s="63">
        <f>+'24-03-335 Ind. Habitabilidad'!AF219</f>
        <v>1305888965</v>
      </c>
      <c r="V16" s="63">
        <f>+'24-03-335 Ind. Habitabilidad'!AG219</f>
        <v>1831007000</v>
      </c>
      <c r="W16" s="63">
        <f>+'24-03-335 Ind. Habitabilidad'!AH219</f>
        <v>1831007000</v>
      </c>
      <c r="X16" s="86">
        <f>+'24-03-335 Ind. Habitabilidad'!AI219</f>
        <v>1</v>
      </c>
      <c r="Y16" s="86">
        <f>+'24-03-335 Ind. Habitabilidad'!AJ219</f>
        <v>0.11011428628474375</v>
      </c>
    </row>
    <row r="17" spans="1:25" ht="24.75" customHeight="1" x14ac:dyDescent="0.25">
      <c r="A17" s="85" t="s">
        <v>64</v>
      </c>
      <c r="B17" s="347">
        <f>+'24-03-335 Ind. Habitabilidad'!J249</f>
        <v>1219575000</v>
      </c>
      <c r="C17" s="63">
        <f>+'24-03-335 Ind. Habitabilidad'!K249</f>
        <v>1219575000</v>
      </c>
      <c r="D17" s="63">
        <f>+'24-03-335 Ind. Habitabilidad'!M249</f>
        <v>0</v>
      </c>
      <c r="E17" s="63">
        <f>+'24-03-335 Ind. Habitabilidad'!N249</f>
        <v>0</v>
      </c>
      <c r="F17" s="63">
        <f>+'24-03-335 Ind. Habitabilidad'!O249</f>
        <v>0</v>
      </c>
      <c r="G17" s="63">
        <f>+'24-03-335 Ind. Habitabilidad'!R249</f>
        <v>0</v>
      </c>
      <c r="H17" s="63">
        <f>+'24-03-335 Ind. Habitabilidad'!S249</f>
        <v>0</v>
      </c>
      <c r="I17" s="63">
        <f>+'24-03-335 Ind. Habitabilidad'!T249</f>
        <v>0</v>
      </c>
      <c r="J17" s="63">
        <f>+'24-03-335 Ind. Habitabilidad'!U249</f>
        <v>0</v>
      </c>
      <c r="K17" s="63">
        <f>+'24-03-335 Ind. Habitabilidad'!V249</f>
        <v>0</v>
      </c>
      <c r="L17" s="63">
        <f>+'24-03-335 Ind. Habitabilidad'!W249</f>
        <v>0</v>
      </c>
      <c r="M17" s="63">
        <f>+'24-03-335 Ind. Habitabilidad'!X249</f>
        <v>0</v>
      </c>
      <c r="N17" s="63">
        <f>+'24-03-335 Ind. Habitabilidad'!Y249</f>
        <v>0</v>
      </c>
      <c r="O17" s="63">
        <f>+'24-03-335 Ind. Habitabilidad'!Z249</f>
        <v>0</v>
      </c>
      <c r="P17" s="63">
        <f>+'24-03-335 Ind. Habitabilidad'!AA249</f>
        <v>0</v>
      </c>
      <c r="Q17" s="63">
        <f>+'24-03-335 Ind. Habitabilidad'!AB249</f>
        <v>0</v>
      </c>
      <c r="R17" s="63">
        <f>+'24-03-335 Ind. Habitabilidad'!AC249</f>
        <v>0</v>
      </c>
      <c r="S17" s="63">
        <f>+'24-03-335 Ind. Habitabilidad'!AD249</f>
        <v>0</v>
      </c>
      <c r="T17" s="63">
        <f>+'24-03-335 Ind. Habitabilidad'!AE249</f>
        <v>0</v>
      </c>
      <c r="U17" s="63">
        <f>+'24-03-335 Ind. Habitabilidad'!AF249</f>
        <v>1219575000</v>
      </c>
      <c r="V17" s="63">
        <f>+'24-03-335 Ind. Habitabilidad'!AG249</f>
        <v>1219575000</v>
      </c>
      <c r="W17" s="63">
        <f>+'24-03-335 Ind. Habitabilidad'!AH249</f>
        <v>1219575000</v>
      </c>
      <c r="X17" s="86">
        <f>+'24-03-335 Ind. Habitabilidad'!AI249</f>
        <v>1</v>
      </c>
      <c r="Y17" s="86">
        <f>+'24-03-335 Ind. Habitabilidad'!AJ220</f>
        <v>0</v>
      </c>
    </row>
    <row r="18" spans="1:25" ht="24.75" customHeight="1" x14ac:dyDescent="0.25">
      <c r="A18" s="85" t="s">
        <v>66</v>
      </c>
      <c r="B18" s="347">
        <f>+'24-03-335 Ind. Habitabilidad'!J256</f>
        <v>278688000</v>
      </c>
      <c r="C18" s="63">
        <f>+'24-03-335 Ind. Habitabilidad'!K256</f>
        <v>278688000</v>
      </c>
      <c r="D18" s="63">
        <f>+'24-03-335 Ind. Habitabilidad'!M256</f>
        <v>0</v>
      </c>
      <c r="E18" s="63">
        <f>+'24-03-335 Ind. Habitabilidad'!N256</f>
        <v>0</v>
      </c>
      <c r="F18" s="63">
        <f>+'24-03-335 Ind. Habitabilidad'!O256</f>
        <v>0</v>
      </c>
      <c r="G18" s="63">
        <f>+'24-03-335 Ind. Habitabilidad'!R256</f>
        <v>0</v>
      </c>
      <c r="H18" s="63">
        <f>+'24-03-335 Ind. Habitabilidad'!S256</f>
        <v>0</v>
      </c>
      <c r="I18" s="63">
        <f>+'24-03-335 Ind. Habitabilidad'!T256</f>
        <v>0</v>
      </c>
      <c r="J18" s="63">
        <f>+'24-03-335 Ind. Habitabilidad'!U256</f>
        <v>0</v>
      </c>
      <c r="K18" s="63">
        <f>+'24-03-335 Ind. Habitabilidad'!V256</f>
        <v>0</v>
      </c>
      <c r="L18" s="63">
        <f>+'24-03-335 Ind. Habitabilidad'!W256</f>
        <v>0</v>
      </c>
      <c r="M18" s="63">
        <f>+'24-03-335 Ind. Habitabilidad'!X256</f>
        <v>0</v>
      </c>
      <c r="N18" s="63">
        <f>+'24-03-335 Ind. Habitabilidad'!Y256</f>
        <v>0</v>
      </c>
      <c r="O18" s="63">
        <f>+'24-03-335 Ind. Habitabilidad'!Z256</f>
        <v>0</v>
      </c>
      <c r="P18" s="63">
        <f>+'24-03-335 Ind. Habitabilidad'!AA256</f>
        <v>0</v>
      </c>
      <c r="Q18" s="63">
        <f>+'24-03-335 Ind. Habitabilidad'!AB256</f>
        <v>0</v>
      </c>
      <c r="R18" s="63">
        <f>+'24-03-335 Ind. Habitabilidad'!AC256</f>
        <v>0</v>
      </c>
      <c r="S18" s="63">
        <f>+'24-03-335 Ind. Habitabilidad'!AD256</f>
        <v>0</v>
      </c>
      <c r="T18" s="63">
        <f>+'24-03-335 Ind. Habitabilidad'!AE256</f>
        <v>210314500</v>
      </c>
      <c r="U18" s="63">
        <f>+'24-03-335 Ind. Habitabilidad'!AF256</f>
        <v>68373500</v>
      </c>
      <c r="V18" s="63">
        <f>+'24-03-335 Ind. Habitabilidad'!AG256</f>
        <v>278688000</v>
      </c>
      <c r="W18" s="63">
        <f>+'24-03-335 Ind. Habitabilidad'!AH256</f>
        <v>278688000</v>
      </c>
      <c r="X18" s="86">
        <f>+'24-03-335 Ind. Habitabilidad'!AI256</f>
        <v>1</v>
      </c>
      <c r="Y18" s="86">
        <f>+'24-03-335 Ind. Habitabilidad'!AJ256</f>
        <v>1.6759919659576759E-2</v>
      </c>
    </row>
    <row r="19" spans="1:25" ht="24.75" customHeight="1" x14ac:dyDescent="0.25">
      <c r="A19" s="85" t="s">
        <v>68</v>
      </c>
      <c r="B19" s="347">
        <f>+'24-03-335 Ind. Habitabilidad'!J259</f>
        <v>80360358</v>
      </c>
      <c r="C19" s="63">
        <f>+'24-03-335 Ind. Habitabilidad'!K259</f>
        <v>80360358</v>
      </c>
      <c r="D19" s="63">
        <f>+'24-03-335 Ind. Habitabilidad'!M259</f>
        <v>0</v>
      </c>
      <c r="E19" s="63">
        <f>+'24-03-335 Ind. Habitabilidad'!N259</f>
        <v>0</v>
      </c>
      <c r="F19" s="63">
        <f>+'24-03-335 Ind. Habitabilidad'!O259</f>
        <v>0</v>
      </c>
      <c r="G19" s="63">
        <f>+'24-03-335 Ind. Habitabilidad'!R259</f>
        <v>0</v>
      </c>
      <c r="H19" s="63">
        <f>+'24-03-335 Ind. Habitabilidad'!S259</f>
        <v>0</v>
      </c>
      <c r="I19" s="63">
        <f>+'24-03-335 Ind. Habitabilidad'!T259</f>
        <v>0</v>
      </c>
      <c r="J19" s="63">
        <f>+'24-03-335 Ind. Habitabilidad'!U259</f>
        <v>0</v>
      </c>
      <c r="K19" s="63">
        <f>+'24-03-335 Ind. Habitabilidad'!V259</f>
        <v>0</v>
      </c>
      <c r="L19" s="63">
        <f>+'24-03-335 Ind. Habitabilidad'!W259</f>
        <v>0</v>
      </c>
      <c r="M19" s="63">
        <f>+'24-03-335 Ind. Habitabilidad'!X259</f>
        <v>0</v>
      </c>
      <c r="N19" s="63">
        <f>+'24-03-335 Ind. Habitabilidad'!Y259</f>
        <v>0</v>
      </c>
      <c r="O19" s="63">
        <f>+'24-03-335 Ind. Habitabilidad'!Z259</f>
        <v>0</v>
      </c>
      <c r="P19" s="63">
        <f>+'24-03-335 Ind. Habitabilidad'!AA259</f>
        <v>0</v>
      </c>
      <c r="Q19" s="63">
        <f>+'24-03-335 Ind. Habitabilidad'!AB259</f>
        <v>0</v>
      </c>
      <c r="R19" s="63">
        <f>+'24-03-335 Ind. Habitabilidad'!AC259</f>
        <v>0</v>
      </c>
      <c r="S19" s="63">
        <f>+'24-03-335 Ind. Habitabilidad'!AD259</f>
        <v>0</v>
      </c>
      <c r="T19" s="63">
        <f>+'24-03-335 Ind. Habitabilidad'!AE259</f>
        <v>0</v>
      </c>
      <c r="U19" s="63">
        <f>+'24-03-335 Ind. Habitabilidad'!AF259</f>
        <v>80360358</v>
      </c>
      <c r="V19" s="63">
        <f>+'24-03-335 Ind. Habitabilidad'!AG259</f>
        <v>80360358</v>
      </c>
      <c r="W19" s="63">
        <f>+'24-03-335 Ind. Habitabilidad'!AH259</f>
        <v>80360358</v>
      </c>
      <c r="X19" s="86">
        <f>+'24-03-335 Ind. Habitabilidad'!AI259</f>
        <v>1</v>
      </c>
      <c r="Y19" s="86">
        <f>+'24-03-335 Ind. Habitabilidad'!AJ259</f>
        <v>4.8327633191770965E-3</v>
      </c>
    </row>
    <row r="20" spans="1:25" ht="24.75" customHeight="1" x14ac:dyDescent="0.25">
      <c r="A20" s="87" t="s">
        <v>70</v>
      </c>
      <c r="B20" s="347">
        <f>+'24-03-335 Ind. Habitabilidad'!J272</f>
        <v>528670000</v>
      </c>
      <c r="C20" s="63">
        <f>+'24-03-335 Ind. Habitabilidad'!K272</f>
        <v>528670000</v>
      </c>
      <c r="D20" s="63">
        <f>+'24-03-335 Ind. Habitabilidad'!M272</f>
        <v>0</v>
      </c>
      <c r="E20" s="63">
        <f>+'24-03-335 Ind. Habitabilidad'!N272</f>
        <v>0</v>
      </c>
      <c r="F20" s="63">
        <f>+'24-03-335 Ind. Habitabilidad'!O272</f>
        <v>0</v>
      </c>
      <c r="G20" s="63">
        <f>+'24-03-335 Ind. Habitabilidad'!R272</f>
        <v>0</v>
      </c>
      <c r="H20" s="63">
        <f>+'24-03-335 Ind. Habitabilidad'!S272</f>
        <v>0</v>
      </c>
      <c r="I20" s="63">
        <f>+'24-03-335 Ind. Habitabilidad'!T272</f>
        <v>0</v>
      </c>
      <c r="J20" s="63">
        <f>+'24-03-335 Ind. Habitabilidad'!U272</f>
        <v>0</v>
      </c>
      <c r="K20" s="63">
        <f>+'24-03-335 Ind. Habitabilidad'!V272</f>
        <v>0</v>
      </c>
      <c r="L20" s="63">
        <f>+'24-03-335 Ind. Habitabilidad'!W272</f>
        <v>0</v>
      </c>
      <c r="M20" s="63">
        <f>+'24-03-335 Ind. Habitabilidad'!X272</f>
        <v>0</v>
      </c>
      <c r="N20" s="63">
        <f>+'24-03-335 Ind. Habitabilidad'!Y272</f>
        <v>0</v>
      </c>
      <c r="O20" s="63">
        <f>+'24-03-335 Ind. Habitabilidad'!Z272</f>
        <v>0</v>
      </c>
      <c r="P20" s="63">
        <f>+'24-03-335 Ind. Habitabilidad'!AA272</f>
        <v>0</v>
      </c>
      <c r="Q20" s="63">
        <f>+'24-03-335 Ind. Habitabilidad'!AB272</f>
        <v>0</v>
      </c>
      <c r="R20" s="63">
        <f>+'24-03-335 Ind. Habitabilidad'!AC272</f>
        <v>0</v>
      </c>
      <c r="S20" s="63">
        <f>+'24-03-335 Ind. Habitabilidad'!AD272</f>
        <v>0</v>
      </c>
      <c r="T20" s="63">
        <f>+'24-03-335 Ind. Habitabilidad'!AE272</f>
        <v>433385000</v>
      </c>
      <c r="U20" s="63">
        <f>+'24-03-335 Ind. Habitabilidad'!AF272</f>
        <v>95285000</v>
      </c>
      <c r="V20" s="63">
        <f>+'24-03-335 Ind. Habitabilidad'!AG272</f>
        <v>528670000</v>
      </c>
      <c r="W20" s="63">
        <f>+'24-03-335 Ind. Habitabilidad'!AH272</f>
        <v>528670000</v>
      </c>
      <c r="X20" s="86">
        <f>+'24-03-335 Ind. Habitabilidad'!AI272</f>
        <v>1</v>
      </c>
      <c r="Y20" s="86">
        <f>+'24-03-335 Ind. Habitabilidad'!AJ272</f>
        <v>3.1793499276712475E-2</v>
      </c>
    </row>
    <row r="21" spans="1:25" ht="24.75" customHeight="1" x14ac:dyDescent="0.25">
      <c r="A21" s="87" t="s">
        <v>72</v>
      </c>
      <c r="B21" s="347">
        <f>+'24-03-335 Ind. Habitabilidad'!J300</f>
        <v>192123700</v>
      </c>
      <c r="C21" s="63">
        <f>+'24-03-335 Ind. Habitabilidad'!K300</f>
        <v>192123700</v>
      </c>
      <c r="D21" s="63">
        <f>+'24-03-335 Ind. Habitabilidad'!M300</f>
        <v>0</v>
      </c>
      <c r="E21" s="63">
        <f>+'24-03-335 Ind. Habitabilidad'!N300</f>
        <v>0</v>
      </c>
      <c r="F21" s="63">
        <f>+'24-03-335 Ind. Habitabilidad'!O300</f>
        <v>0</v>
      </c>
      <c r="G21" s="63">
        <f>+'24-03-335 Ind. Habitabilidad'!R300</f>
        <v>0</v>
      </c>
      <c r="H21" s="63">
        <f>+'24-03-335 Ind. Habitabilidad'!S300</f>
        <v>0</v>
      </c>
      <c r="I21" s="63">
        <f>+'24-03-335 Ind. Habitabilidad'!T300</f>
        <v>0</v>
      </c>
      <c r="J21" s="63">
        <f>+'24-03-335 Ind. Habitabilidad'!U300</f>
        <v>0</v>
      </c>
      <c r="K21" s="63">
        <f>+'24-03-335 Ind. Habitabilidad'!V300</f>
        <v>0</v>
      </c>
      <c r="L21" s="63">
        <f>+'24-03-335 Ind. Habitabilidad'!W300</f>
        <v>0</v>
      </c>
      <c r="M21" s="63">
        <f>+'24-03-335 Ind. Habitabilidad'!X300</f>
        <v>0</v>
      </c>
      <c r="N21" s="63">
        <f>+'24-03-335 Ind. Habitabilidad'!Y300</f>
        <v>0</v>
      </c>
      <c r="O21" s="63">
        <f>+'24-03-335 Ind. Habitabilidad'!Z300</f>
        <v>0</v>
      </c>
      <c r="P21" s="63">
        <f>+'24-03-335 Ind. Habitabilidad'!AA300</f>
        <v>0</v>
      </c>
      <c r="Q21" s="63">
        <f>+'24-03-335 Ind. Habitabilidad'!AB300</f>
        <v>0</v>
      </c>
      <c r="R21" s="63">
        <f>+'24-03-335 Ind. Habitabilidad'!AC300</f>
        <v>0</v>
      </c>
      <c r="S21" s="63">
        <f>+'24-03-335 Ind. Habitabilidad'!AD300</f>
        <v>39899000</v>
      </c>
      <c r="T21" s="63">
        <f>+'24-03-335 Ind. Habitabilidad'!AE300</f>
        <v>47700000</v>
      </c>
      <c r="U21" s="63">
        <f>+'24-03-335 Ind. Habitabilidad'!AF300</f>
        <v>104524700</v>
      </c>
      <c r="V21" s="63">
        <f>+'24-03-335 Ind. Habitabilidad'!AG300</f>
        <v>192123700</v>
      </c>
      <c r="W21" s="63">
        <f>+'24-03-335 Ind. Habitabilidad'!AH300</f>
        <v>192123700</v>
      </c>
      <c r="X21" s="86">
        <f>+'24-03-335 Ind. Habitabilidad'!AI300</f>
        <v>1</v>
      </c>
      <c r="Y21" s="86">
        <f>+'24-03-335 Ind. Habitabilidad'!AJ300</f>
        <v>1.1554059653449836E-2</v>
      </c>
    </row>
    <row r="22" spans="1:25" ht="24.75" customHeight="1" x14ac:dyDescent="0.25">
      <c r="A22" s="87" t="s">
        <v>74</v>
      </c>
      <c r="B22" s="347">
        <f>+'24-03-335 Ind. Habitabilidad'!J349</f>
        <v>2287420000</v>
      </c>
      <c r="C22" s="63">
        <f>+'24-03-335 Ind. Habitabilidad'!K349</f>
        <v>2287420000</v>
      </c>
      <c r="D22" s="63">
        <f>+'24-03-335 Ind. Habitabilidad'!M349</f>
        <v>0</v>
      </c>
      <c r="E22" s="63">
        <f>+'24-03-335 Ind. Habitabilidad'!N349</f>
        <v>0</v>
      </c>
      <c r="F22" s="63">
        <f>+'24-03-335 Ind. Habitabilidad'!O349</f>
        <v>0</v>
      </c>
      <c r="G22" s="63">
        <f>+'24-03-335 Ind. Habitabilidad'!R349</f>
        <v>0</v>
      </c>
      <c r="H22" s="63">
        <f>+'24-03-335 Ind. Habitabilidad'!S349</f>
        <v>0</v>
      </c>
      <c r="I22" s="63">
        <f>+'24-03-335 Ind. Habitabilidad'!T349</f>
        <v>0</v>
      </c>
      <c r="J22" s="63">
        <f>+'24-03-335 Ind. Habitabilidad'!U349</f>
        <v>0</v>
      </c>
      <c r="K22" s="63">
        <f>+'24-03-335 Ind. Habitabilidad'!V349</f>
        <v>0</v>
      </c>
      <c r="L22" s="63">
        <f>+'24-03-335 Ind. Habitabilidad'!W349</f>
        <v>0</v>
      </c>
      <c r="M22" s="63">
        <f>+'24-03-335 Ind. Habitabilidad'!X349</f>
        <v>0</v>
      </c>
      <c r="N22" s="63">
        <f>+'24-03-335 Ind. Habitabilidad'!Y349</f>
        <v>0</v>
      </c>
      <c r="O22" s="63">
        <f>+'24-03-335 Ind. Habitabilidad'!Z349</f>
        <v>0</v>
      </c>
      <c r="P22" s="63">
        <f>+'24-03-335 Ind. Habitabilidad'!AA349</f>
        <v>0</v>
      </c>
      <c r="Q22" s="63">
        <f>+'24-03-335 Ind. Habitabilidad'!AB349</f>
        <v>0</v>
      </c>
      <c r="R22" s="63">
        <f>+'24-03-335 Ind. Habitabilidad'!AC349</f>
        <v>0</v>
      </c>
      <c r="S22" s="63">
        <f>+'24-03-335 Ind. Habitabilidad'!AD349</f>
        <v>0</v>
      </c>
      <c r="T22" s="63">
        <f>+'24-03-335 Ind. Habitabilidad'!AE349</f>
        <v>270970000</v>
      </c>
      <c r="U22" s="63">
        <f>+'24-03-335 Ind. Habitabilidad'!AF349</f>
        <v>2016450000</v>
      </c>
      <c r="V22" s="63">
        <f>+'24-03-335 Ind. Habitabilidad'!AG349</f>
        <v>2287420000</v>
      </c>
      <c r="W22" s="63">
        <f>+'24-03-335 Ind. Habitabilidad'!AH349</f>
        <v>2287420000</v>
      </c>
      <c r="X22" s="86">
        <f>+'24-03-335 Ind. Habitabilidad'!AI349</f>
        <v>1</v>
      </c>
      <c r="Y22" s="86">
        <f>+'24-03-335 Ind. Habitabilidad'!AJ349</f>
        <v>0.1375623472403156</v>
      </c>
    </row>
    <row r="23" spans="1:25" ht="24.75" customHeight="1" x14ac:dyDescent="0.25">
      <c r="A23" s="88" t="s">
        <v>76</v>
      </c>
      <c r="B23" s="347">
        <f>+'24-03-335 Ind. Habitabilidad'!J353</f>
        <v>2012955642</v>
      </c>
      <c r="C23" s="63">
        <f>+'24-03-335 Ind. Habitabilidad'!K353</f>
        <v>2012955642</v>
      </c>
      <c r="D23" s="63">
        <f>+'24-03-335 Ind. Habitabilidad'!M353</f>
        <v>0</v>
      </c>
      <c r="E23" s="63">
        <f>+'24-03-335 Ind. Habitabilidad'!N353</f>
        <v>0</v>
      </c>
      <c r="F23" s="63">
        <f>+'24-03-335 Ind. Habitabilidad'!O353</f>
        <v>0</v>
      </c>
      <c r="G23" s="63">
        <f>+'24-03-335 Ind. Habitabilidad'!R353</f>
        <v>0</v>
      </c>
      <c r="H23" s="63">
        <f>+'24-03-335 Ind. Habitabilidad'!S353</f>
        <v>811477821</v>
      </c>
      <c r="I23" s="63">
        <f>+'24-03-335 Ind. Habitabilidad'!T353</f>
        <v>0</v>
      </c>
      <c r="J23" s="63">
        <f>+'24-03-335 Ind. Habitabilidad'!U353</f>
        <v>1201477821</v>
      </c>
      <c r="K23" s="63">
        <f>+'24-03-335 Ind. Habitabilidad'!V353</f>
        <v>0</v>
      </c>
      <c r="L23" s="63">
        <f>+'24-03-335 Ind. Habitabilidad'!W353</f>
        <v>0</v>
      </c>
      <c r="M23" s="63">
        <f>+'24-03-335 Ind. Habitabilidad'!X353</f>
        <v>811477821</v>
      </c>
      <c r="N23" s="63">
        <f>+'24-03-335 Ind. Habitabilidad'!Y353</f>
        <v>811477821</v>
      </c>
      <c r="O23" s="63">
        <f>+'24-03-335 Ind. Habitabilidad'!Z353</f>
        <v>0</v>
      </c>
      <c r="P23" s="63">
        <f>+'24-03-335 Ind. Habitabilidad'!AA353</f>
        <v>0</v>
      </c>
      <c r="Q23" s="63">
        <f>+'24-03-335 Ind. Habitabilidad'!AB353</f>
        <v>0</v>
      </c>
      <c r="R23" s="63">
        <f>+'24-03-335 Ind. Habitabilidad'!AC353</f>
        <v>0</v>
      </c>
      <c r="S23" s="63">
        <f>+'24-03-335 Ind. Habitabilidad'!AD353</f>
        <v>0</v>
      </c>
      <c r="T23" s="63">
        <f>+'24-03-335 Ind. Habitabilidad'!AE353</f>
        <v>0</v>
      </c>
      <c r="U23" s="63">
        <f>+'24-03-335 Ind. Habitabilidad'!AF353</f>
        <v>0</v>
      </c>
      <c r="V23" s="63">
        <f>+'24-03-335 Ind. Habitabilidad'!AG353</f>
        <v>0</v>
      </c>
      <c r="W23" s="63">
        <f>+'24-03-335 Ind. Habitabilidad'!AH353</f>
        <v>2012955642</v>
      </c>
      <c r="X23" s="86">
        <f>+'24-03-335 Ind. Habitabilidad'!AI353</f>
        <v>1</v>
      </c>
      <c r="Y23" s="86">
        <f>+'24-03-335 Ind. Habitabilidad'!AJ353</f>
        <v>0.1210564317021607</v>
      </c>
    </row>
    <row r="24" spans="1:25" ht="24.75" customHeight="1" x14ac:dyDescent="0.25">
      <c r="A24" s="88" t="s">
        <v>550</v>
      </c>
      <c r="B24" s="347">
        <f>+'24-03-335 Ind. Habitabilidad'!J273</f>
        <v>912360000</v>
      </c>
      <c r="C24" s="63">
        <f>+'24-03-335 Ind. Habitabilidad'!K295</f>
        <v>912360000</v>
      </c>
      <c r="D24" s="63"/>
      <c r="E24" s="63"/>
      <c r="F24" s="63"/>
      <c r="G24" s="63"/>
      <c r="H24" s="63"/>
      <c r="I24" s="63"/>
      <c r="J24" s="63"/>
      <c r="K24" s="63">
        <f>+'24-03-335 Ind. Habitabilidad'!V354</f>
        <v>0</v>
      </c>
      <c r="L24" s="63">
        <f>+'24-03-335 Ind. Habitabilidad'!W354</f>
        <v>0</v>
      </c>
      <c r="M24" s="63">
        <f>+'24-03-335 Ind. Habitabilidad'!X354</f>
        <v>811477821</v>
      </c>
      <c r="N24" s="63"/>
      <c r="O24" s="63">
        <f>+'24-03-335 Ind. Habitabilidad'!Z354</f>
        <v>0</v>
      </c>
      <c r="P24" s="63">
        <f>+'24-03-335 Ind. Habitabilidad'!AA354</f>
        <v>0</v>
      </c>
      <c r="Q24" s="63">
        <f>+'24-03-335 Ind. Habitabilidad'!AB354</f>
        <v>0</v>
      </c>
      <c r="R24" s="63">
        <f>+'24-03-335 Ind. Habitabilidad'!AC354</f>
        <v>0</v>
      </c>
      <c r="S24" s="63">
        <f>+'24-03-335 Ind. Habitabilidad'!AD354</f>
        <v>39899000</v>
      </c>
      <c r="T24" s="63">
        <f>+'24-03-335 Ind. Habitabilidad'!AE354</f>
        <v>2313741527</v>
      </c>
      <c r="U24" s="63">
        <f>+'24-03-335 Ind. Habitabilidad'!AF354</f>
        <v>12261645831</v>
      </c>
      <c r="V24" s="63">
        <f>+'24-03-335 Ind. Habitabilidad'!AF295</f>
        <v>912360000</v>
      </c>
      <c r="W24" s="63">
        <f>+'24-03-335 Ind. Habitabilidad'!AH295</f>
        <v>912360000</v>
      </c>
      <c r="X24" s="86">
        <f>+'24-03-335 Ind. Habitabilidad'!AI354</f>
        <v>1</v>
      </c>
      <c r="Y24" s="86">
        <f>+'24-03-335 Ind. Habitabilidad'!AJ354</f>
        <v>1</v>
      </c>
    </row>
    <row r="25" spans="1:25" ht="25.5" x14ac:dyDescent="0.25">
      <c r="A25" s="8" t="str">
        <f>"TOTAL ASIG."&amp;" "&amp;$A$5</f>
        <v>TOTAL ASIG. 24-03-335 "Programa de Habitabilidad Chile Solidario"</v>
      </c>
      <c r="B25" s="75">
        <f>SUM(B8:B24)</f>
        <v>16628242000</v>
      </c>
      <c r="C25" s="75">
        <f>SUM(C8:C24)</f>
        <v>16628242000</v>
      </c>
      <c r="D25" s="75">
        <f t="shared" ref="D25:U25" si="0">SUM(D8:D23)</f>
        <v>0</v>
      </c>
      <c r="E25" s="75">
        <f>SUM(E8:E23)</f>
        <v>0</v>
      </c>
      <c r="F25" s="75">
        <f t="shared" si="0"/>
        <v>0</v>
      </c>
      <c r="G25" s="75">
        <f t="shared" si="0"/>
        <v>0</v>
      </c>
      <c r="H25" s="75">
        <f t="shared" si="0"/>
        <v>811477821</v>
      </c>
      <c r="I25" s="75">
        <f t="shared" si="0"/>
        <v>0</v>
      </c>
      <c r="J25" s="75">
        <f>SUM(J8:J24)</f>
        <v>1201477821</v>
      </c>
      <c r="K25" s="75">
        <f t="shared" ref="K25:N25" si="1">SUM(K8:K24)</f>
        <v>0</v>
      </c>
      <c r="L25" s="75">
        <f t="shared" si="1"/>
        <v>0</v>
      </c>
      <c r="M25" s="75">
        <f t="shared" si="1"/>
        <v>1622955642</v>
      </c>
      <c r="N25" s="75">
        <f t="shared" si="1"/>
        <v>811477821</v>
      </c>
      <c r="O25" s="75">
        <f t="shared" si="0"/>
        <v>0</v>
      </c>
      <c r="P25" s="75">
        <f t="shared" si="0"/>
        <v>0</v>
      </c>
      <c r="Q25" s="75">
        <f t="shared" si="0"/>
        <v>0</v>
      </c>
      <c r="R25" s="75">
        <f t="shared" si="0"/>
        <v>0</v>
      </c>
      <c r="S25" s="75">
        <f t="shared" si="0"/>
        <v>39899000</v>
      </c>
      <c r="T25" s="75">
        <f t="shared" si="0"/>
        <v>2313741527</v>
      </c>
      <c r="U25" s="75">
        <f t="shared" si="0"/>
        <v>11349285831</v>
      </c>
      <c r="V25" s="75">
        <f>SUM(V8:V24)</f>
        <v>14615286358</v>
      </c>
      <c r="W25" s="75">
        <f>SUM(W8:W24)</f>
        <v>16628242000</v>
      </c>
      <c r="X25" s="89">
        <f>+'24-03-335 Ind. Habitabilidad'!AI354</f>
        <v>1</v>
      </c>
      <c r="Y25" s="89">
        <f>'24-03-335 Ind. Habitabilidad'!AJ354</f>
        <v>1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B2747-D9AB-4803-9A4C-436283563215}">
  <sheetPr>
    <tabColor rgb="FF007DB5"/>
    <pageSetUpPr fitToPage="1"/>
  </sheetPr>
  <dimension ref="A1:AJ71"/>
  <sheetViews>
    <sheetView topLeftCell="K1" zoomScale="120" zoomScaleNormal="120" workbookViewId="0">
      <selection activeCell="AK71" sqref="AK71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customWidth="1" outlineLevel="1"/>
    <col min="33" max="33" width="12.140625" style="83" customWidth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</row>
    <row r="2" spans="1:36" s="1" customFormat="1" ht="16.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</row>
    <row r="3" spans="1:36" s="1" customFormat="1" ht="16.5" customHeight="1" x14ac:dyDescent="0.25">
      <c r="A3" s="350" t="s">
        <v>2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350"/>
      <c r="AF3" s="350"/>
      <c r="AG3" s="350"/>
      <c r="AH3" s="350"/>
      <c r="AI3" s="350"/>
      <c r="AJ3" s="350"/>
    </row>
    <row r="4" spans="1:36" s="1" customFormat="1" ht="16.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351"/>
      <c r="AJ4" s="351"/>
    </row>
    <row r="5" spans="1:36" ht="17.25" customHeight="1" x14ac:dyDescent="0.25">
      <c r="A5" s="371" t="s">
        <v>695</v>
      </c>
      <c r="B5" s="372"/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2"/>
      <c r="T5" s="372"/>
      <c r="U5" s="372"/>
      <c r="V5" s="372"/>
      <c r="W5" s="372"/>
      <c r="X5" s="372"/>
      <c r="Y5" s="372"/>
      <c r="Z5" s="372"/>
      <c r="AA5" s="372"/>
      <c r="AB5" s="372"/>
      <c r="AC5" s="372"/>
      <c r="AD5" s="372"/>
      <c r="AE5" s="372"/>
      <c r="AF5" s="372"/>
      <c r="AG5" s="372"/>
      <c r="AH5" s="372"/>
      <c r="AI5" s="372"/>
      <c r="AJ5" s="373"/>
    </row>
    <row r="6" spans="1:36" s="6" customFormat="1" x14ac:dyDescent="0.25">
      <c r="A6" s="355" t="s">
        <v>5</v>
      </c>
      <c r="B6" s="374" t="s">
        <v>6</v>
      </c>
      <c r="C6" s="4" t="s">
        <v>7</v>
      </c>
      <c r="D6" s="374" t="s">
        <v>8</v>
      </c>
      <c r="E6" s="355" t="s">
        <v>9</v>
      </c>
      <c r="F6" s="374" t="s">
        <v>10</v>
      </c>
      <c r="G6" s="355" t="s">
        <v>11</v>
      </c>
      <c r="H6" s="355" t="s">
        <v>12</v>
      </c>
      <c r="I6" s="355"/>
      <c r="J6" s="362" t="s">
        <v>13</v>
      </c>
      <c r="K6" s="362" t="s">
        <v>14</v>
      </c>
      <c r="L6" s="355" t="s">
        <v>15</v>
      </c>
      <c r="M6" s="364" t="s">
        <v>16</v>
      </c>
      <c r="N6" s="365"/>
      <c r="O6" s="366"/>
      <c r="P6" s="355" t="s">
        <v>17</v>
      </c>
      <c r="Q6" s="374" t="s">
        <v>18</v>
      </c>
      <c r="R6" s="353" t="s">
        <v>19</v>
      </c>
      <c r="S6" s="353"/>
      <c r="T6" s="353"/>
      <c r="U6" s="362" t="s">
        <v>20</v>
      </c>
      <c r="V6" s="353" t="s">
        <v>19</v>
      </c>
      <c r="W6" s="353"/>
      <c r="X6" s="353"/>
      <c r="Y6" s="362" t="s">
        <v>21</v>
      </c>
      <c r="Z6" s="353" t="s">
        <v>19</v>
      </c>
      <c r="AA6" s="353"/>
      <c r="AB6" s="353"/>
      <c r="AC6" s="362" t="s">
        <v>22</v>
      </c>
      <c r="AD6" s="353" t="s">
        <v>19</v>
      </c>
      <c r="AE6" s="353"/>
      <c r="AF6" s="353"/>
      <c r="AG6" s="362" t="s">
        <v>23</v>
      </c>
      <c r="AH6" s="362" t="s">
        <v>24</v>
      </c>
      <c r="AI6" s="370" t="s">
        <v>25</v>
      </c>
      <c r="AJ6" s="370"/>
    </row>
    <row r="7" spans="1:36" s="6" customFormat="1" ht="25.5" x14ac:dyDescent="0.25">
      <c r="A7" s="355"/>
      <c r="B7" s="375"/>
      <c r="C7" s="4" t="s">
        <v>26</v>
      </c>
      <c r="D7" s="375"/>
      <c r="E7" s="355"/>
      <c r="F7" s="375"/>
      <c r="G7" s="355"/>
      <c r="H7" s="3" t="s">
        <v>27</v>
      </c>
      <c r="I7" s="3" t="s">
        <v>28</v>
      </c>
      <c r="J7" s="363"/>
      <c r="K7" s="363"/>
      <c r="L7" s="355"/>
      <c r="M7" s="5" t="s">
        <v>29</v>
      </c>
      <c r="N7" s="5" t="s">
        <v>30</v>
      </c>
      <c r="O7" s="5" t="s">
        <v>31</v>
      </c>
      <c r="P7" s="355"/>
      <c r="Q7" s="375"/>
      <c r="R7" s="5" t="s">
        <v>32</v>
      </c>
      <c r="S7" s="5" t="s">
        <v>33</v>
      </c>
      <c r="T7" s="5" t="s">
        <v>34</v>
      </c>
      <c r="U7" s="363"/>
      <c r="V7" s="5" t="s">
        <v>35</v>
      </c>
      <c r="W7" s="5" t="s">
        <v>36</v>
      </c>
      <c r="X7" s="5" t="s">
        <v>37</v>
      </c>
      <c r="Y7" s="363"/>
      <c r="Z7" s="5" t="s">
        <v>38</v>
      </c>
      <c r="AA7" s="5" t="s">
        <v>39</v>
      </c>
      <c r="AB7" s="5" t="s">
        <v>40</v>
      </c>
      <c r="AC7" s="363"/>
      <c r="AD7" s="5" t="s">
        <v>41</v>
      </c>
      <c r="AE7" s="5" t="s">
        <v>42</v>
      </c>
      <c r="AF7" s="5" t="s">
        <v>43</v>
      </c>
      <c r="AG7" s="363"/>
      <c r="AH7" s="363"/>
      <c r="AI7" s="7" t="s">
        <v>44</v>
      </c>
      <c r="AJ7" s="7" t="s">
        <v>45</v>
      </c>
    </row>
    <row r="8" spans="1:36" ht="12.75" customHeight="1" x14ac:dyDescent="0.25">
      <c r="A8" s="380" t="s">
        <v>46</v>
      </c>
      <c r="B8" s="368"/>
      <c r="C8" s="368"/>
      <c r="D8" s="368"/>
      <c r="E8" s="369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381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IF(ISERROR(AH9/$AH$71),"-",AH9/$AH$71)</f>
        <v>0</v>
      </c>
    </row>
    <row r="10" spans="1:3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38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IF(ISERROR(AH10/$AH$71),"-",AH10/$AH$71)</f>
        <v>0</v>
      </c>
    </row>
    <row r="11" spans="1:36" s="37" customFormat="1" ht="12.75" customHeight="1" collapsed="1" x14ac:dyDescent="0.25">
      <c r="A11" s="376" t="s">
        <v>47</v>
      </c>
      <c r="B11" s="377"/>
      <c r="C11" s="378"/>
      <c r="D11" s="378"/>
      <c r="E11" s="378"/>
      <c r="F11" s="378"/>
      <c r="G11" s="378"/>
      <c r="H11" s="378"/>
      <c r="I11" s="379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</row>
    <row r="12" spans="1:36" ht="12.75" customHeight="1" x14ac:dyDescent="0.25">
      <c r="A12" s="383" t="s">
        <v>48</v>
      </c>
      <c r="B12" s="384"/>
      <c r="C12" s="384"/>
      <c r="D12" s="384"/>
      <c r="E12" s="385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386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IF(ISERROR(AH13/$AH$71),"-",AH13/$AH$71)</f>
        <v>0</v>
      </c>
    </row>
    <row r="14" spans="1:3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387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IF(ISERROR(AH14/$AH$71),"-",AH14/$AH$71)</f>
        <v>0</v>
      </c>
    </row>
    <row r="15" spans="1:36" s="37" customFormat="1" ht="12.75" customHeight="1" collapsed="1" x14ac:dyDescent="0.25">
      <c r="A15" s="376" t="s">
        <v>49</v>
      </c>
      <c r="B15" s="377"/>
      <c r="C15" s="378"/>
      <c r="D15" s="378"/>
      <c r="E15" s="378"/>
      <c r="F15" s="378"/>
      <c r="G15" s="378"/>
      <c r="H15" s="378"/>
      <c r="I15" s="379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</row>
    <row r="16" spans="1:36" ht="12.75" customHeight="1" x14ac:dyDescent="0.25">
      <c r="A16" s="383" t="s">
        <v>50</v>
      </c>
      <c r="B16" s="384"/>
      <c r="C16" s="384"/>
      <c r="D16" s="384"/>
      <c r="E16" s="385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3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381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IF(ISERROR(AH17/$AH$71),"-",AH17/$AH$71)</f>
        <v>0</v>
      </c>
    </row>
    <row r="18" spans="1:3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382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IF(ISERROR(AH18/$AH$71),"-",AH18/$AH$71)</f>
        <v>0</v>
      </c>
    </row>
    <row r="19" spans="1:36" s="37" customFormat="1" ht="12.75" customHeight="1" collapsed="1" x14ac:dyDescent="0.25">
      <c r="A19" s="376" t="s">
        <v>51</v>
      </c>
      <c r="B19" s="377"/>
      <c r="C19" s="378"/>
      <c r="D19" s="378"/>
      <c r="E19" s="378"/>
      <c r="F19" s="378"/>
      <c r="G19" s="378"/>
      <c r="H19" s="378"/>
      <c r="I19" s="379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</row>
    <row r="20" spans="1:36" ht="12.75" customHeight="1" x14ac:dyDescent="0.25">
      <c r="A20" s="383" t="s">
        <v>52</v>
      </c>
      <c r="B20" s="384"/>
      <c r="C20" s="384"/>
      <c r="D20" s="384"/>
      <c r="E20" s="385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381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IF(ISERROR(AH21/$AH$71),"-",AH21/$AH$71)</f>
        <v>0</v>
      </c>
    </row>
    <row r="22" spans="1:3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382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IF(ISERROR(AH22/$AH$71),"-",AH22/$AH$71)</f>
        <v>0</v>
      </c>
    </row>
    <row r="23" spans="1:36" s="37" customFormat="1" ht="12.75" customHeight="1" collapsed="1" x14ac:dyDescent="0.25">
      <c r="A23" s="376" t="s">
        <v>53</v>
      </c>
      <c r="B23" s="377"/>
      <c r="C23" s="378"/>
      <c r="D23" s="378"/>
      <c r="E23" s="378"/>
      <c r="F23" s="378"/>
      <c r="G23" s="378"/>
      <c r="H23" s="378"/>
      <c r="I23" s="379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</row>
    <row r="24" spans="1:36" ht="12.75" customHeight="1" x14ac:dyDescent="0.25">
      <c r="A24" s="383" t="s">
        <v>54</v>
      </c>
      <c r="B24" s="384"/>
      <c r="C24" s="384"/>
      <c r="D24" s="384"/>
      <c r="E24" s="385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3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381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IF(ISERROR(AH25/$AH$71),"-",AH25/$AH$71)</f>
        <v>0</v>
      </c>
    </row>
    <row r="26" spans="1:3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382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IF(ISERROR(AH26/$AH$71),"-",AH26/$AH$71)</f>
        <v>0</v>
      </c>
    </row>
    <row r="27" spans="1:36" s="37" customFormat="1" ht="12.75" customHeight="1" collapsed="1" x14ac:dyDescent="0.25">
      <c r="A27" s="376" t="s">
        <v>55</v>
      </c>
      <c r="B27" s="377"/>
      <c r="C27" s="378"/>
      <c r="D27" s="378"/>
      <c r="E27" s="378"/>
      <c r="F27" s="378"/>
      <c r="G27" s="378"/>
      <c r="H27" s="378"/>
      <c r="I27" s="379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</row>
    <row r="28" spans="1:36" ht="12.75" customHeight="1" x14ac:dyDescent="0.25">
      <c r="A28" s="383" t="s">
        <v>56</v>
      </c>
      <c r="B28" s="384"/>
      <c r="C28" s="384"/>
      <c r="D28" s="384"/>
      <c r="E28" s="385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3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381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IF(ISERROR(AH29/$AH$71),"-",AH29/$AH$71)</f>
        <v>0</v>
      </c>
    </row>
    <row r="30" spans="1:3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382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IF(ISERROR(AH30/$AH$71),"-",AH30/$AH$71)</f>
        <v>0</v>
      </c>
    </row>
    <row r="31" spans="1:36" s="37" customFormat="1" ht="12.75" customHeight="1" collapsed="1" x14ac:dyDescent="0.25">
      <c r="A31" s="376" t="s">
        <v>57</v>
      </c>
      <c r="B31" s="377"/>
      <c r="C31" s="378"/>
      <c r="D31" s="378"/>
      <c r="E31" s="378"/>
      <c r="F31" s="378"/>
      <c r="G31" s="378"/>
      <c r="H31" s="378"/>
      <c r="I31" s="379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</row>
    <row r="32" spans="1:36" ht="12.75" customHeight="1" x14ac:dyDescent="0.25">
      <c r="A32" s="383" t="s">
        <v>58</v>
      </c>
      <c r="B32" s="384"/>
      <c r="C32" s="384"/>
      <c r="D32" s="384"/>
      <c r="E32" s="385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3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381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IF(ISERROR(AH33/$AH$71),"-",AH33/$AH$71)</f>
        <v>0</v>
      </c>
    </row>
    <row r="34" spans="1:3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382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IF(ISERROR(AH34/$AH$71),"-",AH34/$AH$71)</f>
        <v>0</v>
      </c>
    </row>
    <row r="35" spans="1:36" s="37" customFormat="1" ht="12.75" customHeight="1" collapsed="1" x14ac:dyDescent="0.25">
      <c r="A35" s="376" t="s">
        <v>59</v>
      </c>
      <c r="B35" s="377"/>
      <c r="C35" s="378"/>
      <c r="D35" s="378"/>
      <c r="E35" s="378"/>
      <c r="F35" s="378"/>
      <c r="G35" s="378"/>
      <c r="H35" s="378"/>
      <c r="I35" s="379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</row>
    <row r="36" spans="1:36" ht="12.75" customHeight="1" x14ac:dyDescent="0.25">
      <c r="A36" s="383" t="s">
        <v>60</v>
      </c>
      <c r="B36" s="384"/>
      <c r="C36" s="384"/>
      <c r="D36" s="384"/>
      <c r="E36" s="385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3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381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IF(ISERROR(AH37/$AH$71),"-",AH37/$AH$71)</f>
        <v>0</v>
      </c>
    </row>
    <row r="38" spans="1:3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382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IF(ISERROR(AH38/$AH$71),"-",AH38/$AH$71)</f>
        <v>0</v>
      </c>
    </row>
    <row r="39" spans="1:36" s="37" customFormat="1" ht="12.75" customHeight="1" collapsed="1" x14ac:dyDescent="0.25">
      <c r="A39" s="376" t="s">
        <v>61</v>
      </c>
      <c r="B39" s="377"/>
      <c r="C39" s="378"/>
      <c r="D39" s="378"/>
      <c r="E39" s="378"/>
      <c r="F39" s="378"/>
      <c r="G39" s="378"/>
      <c r="H39" s="378"/>
      <c r="I39" s="379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</row>
    <row r="40" spans="1:36" ht="12.75" customHeight="1" x14ac:dyDescent="0.25">
      <c r="A40" s="383" t="s">
        <v>62</v>
      </c>
      <c r="B40" s="384"/>
      <c r="C40" s="384"/>
      <c r="D40" s="384"/>
      <c r="E40" s="385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3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381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IF(ISERROR(AH41/$AH$71),"-",AH41/$AH$71)</f>
        <v>0</v>
      </c>
    </row>
    <row r="42" spans="1:3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382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IF(ISERROR(AH42/$AH$71),"-",AH42/$AH$71)</f>
        <v>0</v>
      </c>
    </row>
    <row r="43" spans="1:36" s="37" customFormat="1" ht="12.75" customHeight="1" collapsed="1" x14ac:dyDescent="0.25">
      <c r="A43" s="376" t="s">
        <v>63</v>
      </c>
      <c r="B43" s="377"/>
      <c r="C43" s="378"/>
      <c r="D43" s="378"/>
      <c r="E43" s="378"/>
      <c r="F43" s="378"/>
      <c r="G43" s="378"/>
      <c r="H43" s="378"/>
      <c r="I43" s="379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</row>
    <row r="44" spans="1:36" ht="12.75" customHeight="1" x14ac:dyDescent="0.25">
      <c r="A44" s="383" t="s">
        <v>64</v>
      </c>
      <c r="B44" s="384"/>
      <c r="C44" s="384"/>
      <c r="D44" s="384"/>
      <c r="E44" s="385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3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381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IF(ISERROR(AH45/$AH$71),"-",AH45/$AH$71)</f>
        <v>0</v>
      </c>
    </row>
    <row r="46" spans="1:3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382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IF(ISERROR(AH46/$AH$71),"-",AH46/$AH$71)</f>
        <v>0</v>
      </c>
    </row>
    <row r="47" spans="1:36" s="37" customFormat="1" ht="12.75" customHeight="1" collapsed="1" x14ac:dyDescent="0.25">
      <c r="A47" s="376" t="s">
        <v>65</v>
      </c>
      <c r="B47" s="377"/>
      <c r="C47" s="378"/>
      <c r="D47" s="378"/>
      <c r="E47" s="378"/>
      <c r="F47" s="378"/>
      <c r="G47" s="378"/>
      <c r="H47" s="378"/>
      <c r="I47" s="379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</row>
    <row r="48" spans="1:36" ht="12.75" customHeight="1" x14ac:dyDescent="0.25">
      <c r="A48" s="383" t="s">
        <v>66</v>
      </c>
      <c r="B48" s="384"/>
      <c r="C48" s="384"/>
      <c r="D48" s="384"/>
      <c r="E48" s="385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3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381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IF(ISERROR(AH49/$AH$71),"-",AH49/$AH$71)</f>
        <v>0</v>
      </c>
    </row>
    <row r="50" spans="1:3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382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IF(ISERROR(AH50/$AH$71),"-",AH50/$AH$71)</f>
        <v>0</v>
      </c>
    </row>
    <row r="51" spans="1:36" s="37" customFormat="1" ht="12.75" customHeight="1" collapsed="1" x14ac:dyDescent="0.25">
      <c r="A51" s="356" t="s">
        <v>67</v>
      </c>
      <c r="B51" s="356"/>
      <c r="C51" s="356"/>
      <c r="D51" s="356"/>
      <c r="E51" s="356"/>
      <c r="F51" s="356"/>
      <c r="G51" s="356"/>
      <c r="H51" s="356"/>
      <c r="I51" s="356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</row>
    <row r="52" spans="1:36" ht="12.75" customHeight="1" x14ac:dyDescent="0.25">
      <c r="A52" s="388" t="s">
        <v>68</v>
      </c>
      <c r="B52" s="389"/>
      <c r="C52" s="389"/>
      <c r="D52" s="389"/>
      <c r="E52" s="390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3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381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IF(ISERROR(AH53/$AH$71),"-",AH53/$AH$71)</f>
        <v>0</v>
      </c>
    </row>
    <row r="54" spans="1:3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382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IF(ISERROR(AH54/$AH$71),"-",AH54/$AH$71)</f>
        <v>0</v>
      </c>
    </row>
    <row r="55" spans="1:36" s="37" customFormat="1" ht="12.75" customHeight="1" collapsed="1" x14ac:dyDescent="0.25">
      <c r="A55" s="376" t="s">
        <v>69</v>
      </c>
      <c r="B55" s="378"/>
      <c r="C55" s="378"/>
      <c r="D55" s="378"/>
      <c r="E55" s="378"/>
      <c r="F55" s="378"/>
      <c r="G55" s="378"/>
      <c r="H55" s="378"/>
      <c r="I55" s="379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</row>
    <row r="56" spans="1:36" ht="12.75" customHeight="1" x14ac:dyDescent="0.25">
      <c r="A56" s="383" t="s">
        <v>70</v>
      </c>
      <c r="B56" s="384"/>
      <c r="C56" s="384"/>
      <c r="D56" s="384"/>
      <c r="E56" s="385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3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381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IF(ISERROR(AH57/$AH$71),"-",AH57/$AH$71)</f>
        <v>0</v>
      </c>
    </row>
    <row r="58" spans="1:3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382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IF(ISERROR(AH58/$AH$71),"-",AH58/$AH$71)</f>
        <v>0</v>
      </c>
    </row>
    <row r="59" spans="1:36" s="37" customFormat="1" ht="12.75" customHeight="1" collapsed="1" x14ac:dyDescent="0.25">
      <c r="A59" s="376" t="s">
        <v>71</v>
      </c>
      <c r="B59" s="378"/>
      <c r="C59" s="378"/>
      <c r="D59" s="378"/>
      <c r="E59" s="378"/>
      <c r="F59" s="378"/>
      <c r="G59" s="378"/>
      <c r="H59" s="378"/>
      <c r="I59" s="379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</row>
    <row r="60" spans="1:36" ht="12.75" customHeight="1" x14ac:dyDescent="0.25">
      <c r="A60" s="383" t="s">
        <v>72</v>
      </c>
      <c r="B60" s="384"/>
      <c r="C60" s="384"/>
      <c r="D60" s="384"/>
      <c r="E60" s="385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3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381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IF(ISERROR(AH61/$AH$71),"-",AH61/$AH$71)</f>
        <v>0</v>
      </c>
    </row>
    <row r="62" spans="1:3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382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IF(ISERROR(AH62/$AH$71),"-",AH62/$AH$71)</f>
        <v>0</v>
      </c>
    </row>
    <row r="63" spans="1:36" s="37" customFormat="1" ht="12.75" customHeight="1" collapsed="1" x14ac:dyDescent="0.25">
      <c r="A63" s="376" t="s">
        <v>73</v>
      </c>
      <c r="B63" s="378"/>
      <c r="C63" s="378"/>
      <c r="D63" s="378"/>
      <c r="E63" s="378"/>
      <c r="F63" s="378"/>
      <c r="G63" s="378"/>
      <c r="H63" s="378"/>
      <c r="I63" s="379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</row>
    <row r="64" spans="1:36" ht="12.75" customHeight="1" x14ac:dyDescent="0.25">
      <c r="A64" s="383" t="s">
        <v>74</v>
      </c>
      <c r="B64" s="384"/>
      <c r="C64" s="384"/>
      <c r="D64" s="384"/>
      <c r="E64" s="385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3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381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IF(ISERROR(AH65/$AH$71),"-",AH65/$AH$71)</f>
        <v>0</v>
      </c>
    </row>
    <row r="66" spans="1:3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382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IF(ISERROR(AH66/$AH$71),"-",AH66/$AH$71)</f>
        <v>0</v>
      </c>
    </row>
    <row r="67" spans="1:36" s="37" customFormat="1" ht="12.75" customHeight="1" collapsed="1" x14ac:dyDescent="0.25">
      <c r="A67" s="376" t="s">
        <v>75</v>
      </c>
      <c r="B67" s="378"/>
      <c r="C67" s="378"/>
      <c r="D67" s="378"/>
      <c r="E67" s="378"/>
      <c r="F67" s="378"/>
      <c r="G67" s="378"/>
      <c r="H67" s="378"/>
      <c r="I67" s="379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</row>
    <row r="68" spans="1:36" ht="12.75" customHeight="1" x14ac:dyDescent="0.25">
      <c r="A68" s="383" t="s">
        <v>76</v>
      </c>
      <c r="B68" s="384"/>
      <c r="C68" s="384"/>
      <c r="D68" s="384"/>
      <c r="E68" s="385"/>
      <c r="F68" s="9"/>
      <c r="G68" s="10"/>
      <c r="H68" s="11"/>
      <c r="I68" s="11"/>
      <c r="J68" s="381">
        <v>29058314000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36" ht="49.5" customHeight="1" outlineLevel="1" x14ac:dyDescent="0.25">
      <c r="A69" s="19">
        <v>1</v>
      </c>
      <c r="B69" s="19"/>
      <c r="C69" s="50" t="s">
        <v>696</v>
      </c>
      <c r="D69" s="51">
        <v>45404</v>
      </c>
      <c r="E69" s="69" t="s">
        <v>697</v>
      </c>
      <c r="F69" s="69" t="s">
        <v>698</v>
      </c>
      <c r="G69" s="71" t="s">
        <v>104</v>
      </c>
      <c r="H69" s="53"/>
      <c r="I69" s="55"/>
      <c r="J69" s="395"/>
      <c r="K69" s="98">
        <v>29058314000</v>
      </c>
      <c r="L69" s="46" t="s">
        <v>699</v>
      </c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98"/>
      <c r="W69" s="24"/>
      <c r="X69" s="125">
        <v>20340819800</v>
      </c>
      <c r="Y69" s="25">
        <f>SUM(V69:X69)</f>
        <v>20340819800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8717494200</v>
      </c>
      <c r="AG69" s="25">
        <f>SUM(AD69:AF69)</f>
        <v>8717494200</v>
      </c>
      <c r="AH69" s="25">
        <f>SUM(U69,Y69,AC69,AG69)</f>
        <v>29058314000</v>
      </c>
      <c r="AI69" s="26">
        <f>IF(ISERROR(AH69/J68),0,AH69/J68)</f>
        <v>1</v>
      </c>
      <c r="AJ69" s="27">
        <f>IF(ISERROR(AH69/$AH$71),"-",AH69/$AH$71)</f>
        <v>1</v>
      </c>
    </row>
    <row r="70" spans="1:36" s="37" customFormat="1" ht="12.75" customHeight="1" x14ac:dyDescent="0.25">
      <c r="A70" s="383" t="s">
        <v>82</v>
      </c>
      <c r="B70" s="384"/>
      <c r="C70" s="384"/>
      <c r="D70" s="384"/>
      <c r="E70" s="385"/>
      <c r="F70" s="383"/>
      <c r="G70" s="384"/>
      <c r="H70" s="384"/>
      <c r="I70" s="384"/>
      <c r="J70" s="75">
        <f>J68</f>
        <v>29058314000</v>
      </c>
      <c r="K70" s="75">
        <f>SUM(K69:K69)</f>
        <v>29058314000</v>
      </c>
      <c r="L70" s="76"/>
      <c r="M70" s="75">
        <f>SUM(M69:M69)</f>
        <v>0</v>
      </c>
      <c r="N70" s="75">
        <f>SUM(N69:N69)</f>
        <v>0</v>
      </c>
      <c r="O70" s="75">
        <f>SUM(O69:O69)</f>
        <v>0</v>
      </c>
      <c r="P70" s="77"/>
      <c r="Q70" s="38"/>
      <c r="R70" s="75">
        <f t="shared" ref="R70:AH70" si="15">SUM(R69:R69)</f>
        <v>0</v>
      </c>
      <c r="S70" s="75">
        <f t="shared" si="15"/>
        <v>0</v>
      </c>
      <c r="T70" s="75">
        <f t="shared" si="15"/>
        <v>0</v>
      </c>
      <c r="U70" s="75">
        <f t="shared" si="15"/>
        <v>0</v>
      </c>
      <c r="V70" s="75">
        <f t="shared" si="15"/>
        <v>0</v>
      </c>
      <c r="W70" s="75">
        <f t="shared" si="15"/>
        <v>0</v>
      </c>
      <c r="X70" s="75">
        <f t="shared" si="15"/>
        <v>20340819800</v>
      </c>
      <c r="Y70" s="75">
        <f t="shared" si="15"/>
        <v>20340819800</v>
      </c>
      <c r="Z70" s="75">
        <f t="shared" si="15"/>
        <v>0</v>
      </c>
      <c r="AA70" s="75">
        <f t="shared" si="15"/>
        <v>0</v>
      </c>
      <c r="AB70" s="75">
        <f t="shared" si="15"/>
        <v>0</v>
      </c>
      <c r="AC70" s="75">
        <f t="shared" si="15"/>
        <v>0</v>
      </c>
      <c r="AD70" s="75">
        <f t="shared" si="15"/>
        <v>0</v>
      </c>
      <c r="AE70" s="75">
        <f t="shared" si="15"/>
        <v>0</v>
      </c>
      <c r="AF70" s="75">
        <f t="shared" si="15"/>
        <v>8717494200</v>
      </c>
      <c r="AG70" s="75">
        <f t="shared" si="15"/>
        <v>8717494200</v>
      </c>
      <c r="AH70" s="75">
        <f t="shared" si="15"/>
        <v>29058314000</v>
      </c>
      <c r="AI70" s="78">
        <f>IF(ISERROR(AH70/J70),0,AH70/J70)</f>
        <v>1</v>
      </c>
      <c r="AJ70" s="78">
        <f>IF(ISERROR(AH70/$AH$71),0,AH70/$AH$71)</f>
        <v>1</v>
      </c>
    </row>
    <row r="71" spans="1:36" s="79" customFormat="1" ht="15" customHeight="1" x14ac:dyDescent="0.25">
      <c r="A71" s="391" t="str">
        <f>"TOTAL ASIG."&amp;" "&amp;$A$5</f>
        <v>TOTAL ASIG. 24-03-337 "Bonos Art. 2 Transitorio. Ley N°19.949"</v>
      </c>
      <c r="B71" s="392"/>
      <c r="C71" s="392"/>
      <c r="D71" s="392"/>
      <c r="E71" s="392"/>
      <c r="F71" s="392"/>
      <c r="G71" s="392"/>
      <c r="H71" s="392"/>
      <c r="I71" s="393"/>
      <c r="J71" s="33">
        <f>SUM(J11,J15,J19,J23,J27,J31,J35,J39,J43,J47,J51,J55,J59,J63,J67,J70)</f>
        <v>29058314000</v>
      </c>
      <c r="K71" s="33">
        <f>+K11+K15+K19+K23+K27+K31+K35+K39+K43+K47+K51+K55+K67+K59+K63+K70</f>
        <v>29058314000</v>
      </c>
      <c r="L71" s="32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34"/>
      <c r="Q71" s="35"/>
      <c r="R71" s="33">
        <f t="shared" ref="R71:AH71" si="16">+R11+R15+R19+R23+R27+R31+R35+R39+R43+R47+R51+R55+R67+R59+R63+R70</f>
        <v>0</v>
      </c>
      <c r="S71" s="33">
        <f t="shared" si="16"/>
        <v>0</v>
      </c>
      <c r="T71" s="33">
        <f t="shared" si="16"/>
        <v>0</v>
      </c>
      <c r="U71" s="33">
        <f t="shared" si="16"/>
        <v>0</v>
      </c>
      <c r="V71" s="33">
        <f t="shared" si="16"/>
        <v>0</v>
      </c>
      <c r="W71" s="33">
        <f t="shared" si="16"/>
        <v>0</v>
      </c>
      <c r="X71" s="33">
        <f t="shared" si="16"/>
        <v>20340819800</v>
      </c>
      <c r="Y71" s="33">
        <f t="shared" si="16"/>
        <v>20340819800</v>
      </c>
      <c r="Z71" s="33">
        <f t="shared" si="16"/>
        <v>0</v>
      </c>
      <c r="AA71" s="33">
        <f t="shared" si="16"/>
        <v>0</v>
      </c>
      <c r="AB71" s="33">
        <f t="shared" si="16"/>
        <v>0</v>
      </c>
      <c r="AC71" s="33">
        <f t="shared" si="16"/>
        <v>0</v>
      </c>
      <c r="AD71" s="33">
        <f t="shared" si="16"/>
        <v>0</v>
      </c>
      <c r="AE71" s="33">
        <f t="shared" si="16"/>
        <v>0</v>
      </c>
      <c r="AF71" s="33">
        <f t="shared" si="16"/>
        <v>8717494200</v>
      </c>
      <c r="AG71" s="33">
        <f t="shared" si="16"/>
        <v>8717494200</v>
      </c>
      <c r="AH71" s="33">
        <f t="shared" si="16"/>
        <v>29058314000</v>
      </c>
      <c r="AI71" s="36">
        <f>IF(ISERROR(AH71/J71),0,AH71/J71)</f>
        <v>1</v>
      </c>
      <c r="AJ71" s="36">
        <f>IF(ISERROR(AH71/$AH$71),0,AH71/$AH$71)</f>
        <v>1</v>
      </c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1:I71"/>
    <mergeCell ref="A64:E64"/>
    <mergeCell ref="J65:J66"/>
    <mergeCell ref="A67:I67"/>
    <mergeCell ref="A68:E68"/>
    <mergeCell ref="A70:E70"/>
    <mergeCell ref="F70:I70"/>
    <mergeCell ref="J68:J69"/>
  </mergeCells>
  <phoneticPr fontId="92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6B173509-7445-462D-8B62-DAF22A48608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F6D88CEF-A20D-4322-B344-8A42082ED57F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6EA1DD03-4C3E-4D89-826F-CA76ECEB8CE5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C58F822B-952D-4A55-8ACF-D62131DB5F36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F1D6E309-3E7B-4900-BA41-743EE285F895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P69:Q69 E69:G69" xr:uid="{C283A872-099A-4D1A-984E-9A421416674B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 V69" xr:uid="{C4BDACF9-6AAA-4A7A-A4AA-00DA10427B0E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AD69:AF69 Z69:AB69 R69:T69 W69" xr:uid="{6E390B8F-2BA0-43CB-8047-4EE94A4A55C9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19D88-FAE9-4588-B201-A5C094B7F748}">
  <sheetPr>
    <tabColor rgb="FF33CCFF"/>
    <pageSetUpPr fitToPage="1"/>
  </sheetPr>
  <dimension ref="A1:Y24"/>
  <sheetViews>
    <sheetView zoomScaleNormal="100" workbookViewId="0">
      <selection activeCell="O7" sqref="O1:Q1048576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hidden="1" customWidth="1"/>
    <col min="5" max="5" width="10.28515625" style="80" hidden="1" customWidth="1"/>
    <col min="6" max="6" width="9.85546875" style="80" hidden="1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</row>
    <row r="2" spans="1:25" s="1" customFormat="1" ht="1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</row>
    <row r="3" spans="1:25" s="1" customFormat="1" ht="15" customHeight="1" x14ac:dyDescent="0.25">
      <c r="A3" s="349" t="s">
        <v>2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</row>
    <row r="4" spans="1:25" s="1" customFormat="1" ht="1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</row>
    <row r="5" spans="1:25" ht="18" customHeight="1" x14ac:dyDescent="0.25">
      <c r="A5" s="367" t="str">
        <f>'24-03-337 Ind. Art.2'!A5:U5</f>
        <v>24-03-337 "Bonos Art. 2 Transitorio. Ley N°19.949"</v>
      </c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9"/>
    </row>
    <row r="6" spans="1:25" s="80" customFormat="1" x14ac:dyDescent="0.25">
      <c r="A6" s="355" t="s">
        <v>7</v>
      </c>
      <c r="B6" s="362" t="s">
        <v>13</v>
      </c>
      <c r="C6" s="362" t="s">
        <v>83</v>
      </c>
      <c r="D6" s="364" t="s">
        <v>16</v>
      </c>
      <c r="E6" s="365"/>
      <c r="F6" s="366"/>
      <c r="G6" s="353" t="s">
        <v>19</v>
      </c>
      <c r="H6" s="353"/>
      <c r="I6" s="353"/>
      <c r="J6" s="362" t="s">
        <v>20</v>
      </c>
      <c r="K6" s="353" t="s">
        <v>19</v>
      </c>
      <c r="L6" s="353"/>
      <c r="M6" s="353"/>
      <c r="N6" s="362" t="s">
        <v>21</v>
      </c>
      <c r="O6" s="353" t="s">
        <v>19</v>
      </c>
      <c r="P6" s="353"/>
      <c r="Q6" s="353"/>
      <c r="R6" s="362" t="s">
        <v>22</v>
      </c>
      <c r="S6" s="353" t="s">
        <v>19</v>
      </c>
      <c r="T6" s="353"/>
      <c r="U6" s="353"/>
      <c r="V6" s="362" t="s">
        <v>23</v>
      </c>
      <c r="W6" s="362" t="s">
        <v>24</v>
      </c>
      <c r="X6" s="370" t="s">
        <v>84</v>
      </c>
      <c r="Y6" s="370"/>
    </row>
    <row r="7" spans="1:25" s="80" customFormat="1" ht="25.5" x14ac:dyDescent="0.25">
      <c r="A7" s="355"/>
      <c r="B7" s="363"/>
      <c r="C7" s="36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363"/>
      <c r="K7" s="5" t="s">
        <v>35</v>
      </c>
      <c r="L7" s="5" t="s">
        <v>36</v>
      </c>
      <c r="M7" s="5" t="s">
        <v>37</v>
      </c>
      <c r="N7" s="363"/>
      <c r="O7" s="5" t="s">
        <v>38</v>
      </c>
      <c r="P7" s="5" t="s">
        <v>39</v>
      </c>
      <c r="Q7" s="5" t="s">
        <v>40</v>
      </c>
      <c r="R7" s="363"/>
      <c r="S7" s="5" t="s">
        <v>41</v>
      </c>
      <c r="T7" s="5" t="s">
        <v>42</v>
      </c>
      <c r="U7" s="5" t="s">
        <v>43</v>
      </c>
      <c r="V7" s="363"/>
      <c r="W7" s="363"/>
      <c r="X7" s="7" t="s">
        <v>44</v>
      </c>
      <c r="Y7" s="7" t="s">
        <v>85</v>
      </c>
    </row>
    <row r="8" spans="1:25" ht="24.75" customHeight="1" x14ac:dyDescent="0.25">
      <c r="A8" s="85" t="s">
        <v>46</v>
      </c>
      <c r="B8" s="63">
        <f>+'24-03-337 Ind. Art.2'!J11</f>
        <v>0</v>
      </c>
      <c r="C8" s="63">
        <f>+'24-03-337 Ind. Art.2'!K11</f>
        <v>0</v>
      </c>
      <c r="D8" s="63">
        <f>+'24-03-337 Ind. Art.2'!M11</f>
        <v>0</v>
      </c>
      <c r="E8" s="63">
        <f>+'24-03-337 Ind. Art.2'!N11</f>
        <v>0</v>
      </c>
      <c r="F8" s="63">
        <f>+'24-03-337 Ind. Art.2'!O11</f>
        <v>0</v>
      </c>
      <c r="G8" s="63">
        <f>+'24-03-337 Ind. Art.2'!R11</f>
        <v>0</v>
      </c>
      <c r="H8" s="63">
        <f>+'24-03-337 Ind. Art.2'!S11</f>
        <v>0</v>
      </c>
      <c r="I8" s="63">
        <f>+'24-03-337 Ind. Art.2'!T11</f>
        <v>0</v>
      </c>
      <c r="J8" s="63">
        <f>+'24-03-337 Ind. Art.2'!U11</f>
        <v>0</v>
      </c>
      <c r="K8" s="63">
        <f>+'24-03-337 Ind. Art.2'!V11</f>
        <v>0</v>
      </c>
      <c r="L8" s="63">
        <f>+'24-03-337 Ind. Art.2'!W11</f>
        <v>0</v>
      </c>
      <c r="M8" s="63">
        <f>+'24-03-337 Ind. Art.2'!X11</f>
        <v>0</v>
      </c>
      <c r="N8" s="63">
        <f>+'24-03-337 Ind. Art.2'!Y11</f>
        <v>0</v>
      </c>
      <c r="O8" s="63">
        <f>+'24-03-337 Ind. Art.2'!Z11</f>
        <v>0</v>
      </c>
      <c r="P8" s="63">
        <f>+'24-03-337 Ind. Art.2'!AA11</f>
        <v>0</v>
      </c>
      <c r="Q8" s="63">
        <f>+'24-03-337 Ind. Art.2'!AB11</f>
        <v>0</v>
      </c>
      <c r="R8" s="63">
        <f>+'24-03-337 Ind. Art.2'!AC11</f>
        <v>0</v>
      </c>
      <c r="S8" s="63">
        <f>+'24-03-337 Ind. Art.2'!AD11</f>
        <v>0</v>
      </c>
      <c r="T8" s="63">
        <f>+'24-03-337 Ind. Art.2'!AE11</f>
        <v>0</v>
      </c>
      <c r="U8" s="63">
        <f>+'24-03-337 Ind. Art.2'!AF11</f>
        <v>0</v>
      </c>
      <c r="V8" s="63">
        <f>+'24-03-337 Ind. Art.2'!AG11</f>
        <v>0</v>
      </c>
      <c r="W8" s="63">
        <f>+'24-03-337 Ind. Art.2'!AH11</f>
        <v>0</v>
      </c>
      <c r="X8" s="86">
        <f>+'24-03-337 Ind. Art.2'!AI11</f>
        <v>0</v>
      </c>
      <c r="Y8" s="86">
        <f>+'24-03-337 Ind. Art.2'!AJ11</f>
        <v>0</v>
      </c>
    </row>
    <row r="9" spans="1:25" ht="24.75" customHeight="1" x14ac:dyDescent="0.25">
      <c r="A9" s="85" t="s">
        <v>48</v>
      </c>
      <c r="B9" s="63">
        <f>+'24-03-337 Ind. Art.2'!J15</f>
        <v>0</v>
      </c>
      <c r="C9" s="63">
        <f>+'24-03-337 Ind. Art.2'!K15</f>
        <v>0</v>
      </c>
      <c r="D9" s="63">
        <f>+'24-03-337 Ind. Art.2'!M15</f>
        <v>0</v>
      </c>
      <c r="E9" s="63">
        <f>+'24-03-337 Ind. Art.2'!N15</f>
        <v>0</v>
      </c>
      <c r="F9" s="63">
        <f>+'24-03-337 Ind. Art.2'!O15</f>
        <v>0</v>
      </c>
      <c r="G9" s="63">
        <f>+'24-03-337 Ind. Art.2'!R15</f>
        <v>0</v>
      </c>
      <c r="H9" s="63">
        <f>+'24-03-337 Ind. Art.2'!S15</f>
        <v>0</v>
      </c>
      <c r="I9" s="63">
        <f>+'24-03-337 Ind. Art.2'!T15</f>
        <v>0</v>
      </c>
      <c r="J9" s="63">
        <f>+'24-03-337 Ind. Art.2'!U15</f>
        <v>0</v>
      </c>
      <c r="K9" s="63">
        <f>+'24-03-337 Ind. Art.2'!V15</f>
        <v>0</v>
      </c>
      <c r="L9" s="63">
        <f>+'24-03-337 Ind. Art.2'!W15</f>
        <v>0</v>
      </c>
      <c r="M9" s="63">
        <f>+'24-03-337 Ind. Art.2'!X15</f>
        <v>0</v>
      </c>
      <c r="N9" s="63">
        <f>+'24-03-337 Ind. Art.2'!Y15</f>
        <v>0</v>
      </c>
      <c r="O9" s="63">
        <f>+'24-03-337 Ind. Art.2'!Z15</f>
        <v>0</v>
      </c>
      <c r="P9" s="63">
        <f>+'24-03-337 Ind. Art.2'!AA15</f>
        <v>0</v>
      </c>
      <c r="Q9" s="63">
        <f>+'24-03-337 Ind. Art.2'!AB15</f>
        <v>0</v>
      </c>
      <c r="R9" s="63">
        <f>+'24-03-337 Ind. Art.2'!AC15</f>
        <v>0</v>
      </c>
      <c r="S9" s="63">
        <f>+'24-03-337 Ind. Art.2'!AD15</f>
        <v>0</v>
      </c>
      <c r="T9" s="63">
        <f>+'24-03-337 Ind. Art.2'!AE15</f>
        <v>0</v>
      </c>
      <c r="U9" s="63">
        <f>+'24-03-337 Ind. Art.2'!AF15</f>
        <v>0</v>
      </c>
      <c r="V9" s="63">
        <f>+'24-03-337 Ind. Art.2'!AG15</f>
        <v>0</v>
      </c>
      <c r="W9" s="63">
        <f>+'24-03-337 Ind. Art.2'!AH15</f>
        <v>0</v>
      </c>
      <c r="X9" s="86">
        <f>+'24-03-337 Ind. Art.2'!AI15</f>
        <v>0</v>
      </c>
      <c r="Y9" s="86">
        <f>+'24-03-337 Ind. Art.2'!AJ15</f>
        <v>0</v>
      </c>
    </row>
    <row r="10" spans="1:25" ht="24.75" customHeight="1" x14ac:dyDescent="0.25">
      <c r="A10" s="85" t="s">
        <v>50</v>
      </c>
      <c r="B10" s="63">
        <f>+'24-03-337 Ind. Art.2'!J19</f>
        <v>0</v>
      </c>
      <c r="C10" s="63">
        <f>+'24-03-337 Ind. Art.2'!K19</f>
        <v>0</v>
      </c>
      <c r="D10" s="63">
        <f>+'24-03-337 Ind. Art.2'!M19</f>
        <v>0</v>
      </c>
      <c r="E10" s="63">
        <f>+'24-03-337 Ind. Art.2'!N19</f>
        <v>0</v>
      </c>
      <c r="F10" s="63">
        <f>+'24-03-337 Ind. Art.2'!O19</f>
        <v>0</v>
      </c>
      <c r="G10" s="63">
        <f>+'24-03-337 Ind. Art.2'!R19</f>
        <v>0</v>
      </c>
      <c r="H10" s="63">
        <f>+'24-03-337 Ind. Art.2'!S19</f>
        <v>0</v>
      </c>
      <c r="I10" s="63">
        <f>+'24-03-337 Ind. Art.2'!T19</f>
        <v>0</v>
      </c>
      <c r="J10" s="63">
        <f>+'24-03-337 Ind. Art.2'!U19</f>
        <v>0</v>
      </c>
      <c r="K10" s="63">
        <f>+'24-03-337 Ind. Art.2'!V19</f>
        <v>0</v>
      </c>
      <c r="L10" s="63">
        <f>+'24-03-337 Ind. Art.2'!W19</f>
        <v>0</v>
      </c>
      <c r="M10" s="63">
        <f>+'24-03-337 Ind. Art.2'!X19</f>
        <v>0</v>
      </c>
      <c r="N10" s="63">
        <f>+'24-03-337 Ind. Art.2'!Y19</f>
        <v>0</v>
      </c>
      <c r="O10" s="63">
        <f>+'24-03-337 Ind. Art.2'!Z19</f>
        <v>0</v>
      </c>
      <c r="P10" s="63">
        <f>+'24-03-337 Ind. Art.2'!AA19</f>
        <v>0</v>
      </c>
      <c r="Q10" s="63">
        <f>+'24-03-337 Ind. Art.2'!AB19</f>
        <v>0</v>
      </c>
      <c r="R10" s="63">
        <f>+'24-03-337 Ind. Art.2'!AC19</f>
        <v>0</v>
      </c>
      <c r="S10" s="63">
        <f>+'24-03-337 Ind. Art.2'!AD19</f>
        <v>0</v>
      </c>
      <c r="T10" s="63">
        <f>+'24-03-337 Ind. Art.2'!AE19</f>
        <v>0</v>
      </c>
      <c r="U10" s="63">
        <f>+'24-03-337 Ind. Art.2'!AF19</f>
        <v>0</v>
      </c>
      <c r="V10" s="63">
        <f>+'24-03-337 Ind. Art.2'!AG19</f>
        <v>0</v>
      </c>
      <c r="W10" s="63">
        <f>+'24-03-337 Ind. Art.2'!AH19</f>
        <v>0</v>
      </c>
      <c r="X10" s="86">
        <f>+'24-03-337 Ind. Art.2'!AI19</f>
        <v>0</v>
      </c>
      <c r="Y10" s="86">
        <f>+'24-03-337 Ind. Art.2'!AJ19</f>
        <v>0</v>
      </c>
    </row>
    <row r="11" spans="1:25" ht="24.75" customHeight="1" x14ac:dyDescent="0.25">
      <c r="A11" s="85" t="s">
        <v>52</v>
      </c>
      <c r="B11" s="63">
        <f>+'24-03-337 Ind. Art.2'!J23</f>
        <v>0</v>
      </c>
      <c r="C11" s="63">
        <f>+'24-03-337 Ind. Art.2'!K23</f>
        <v>0</v>
      </c>
      <c r="D11" s="63">
        <f>+'24-03-337 Ind. Art.2'!M23</f>
        <v>0</v>
      </c>
      <c r="E11" s="63">
        <f>+'24-03-337 Ind. Art.2'!N23</f>
        <v>0</v>
      </c>
      <c r="F11" s="63">
        <f>+'24-03-337 Ind. Art.2'!O23</f>
        <v>0</v>
      </c>
      <c r="G11" s="63">
        <f>+'24-03-337 Ind. Art.2'!R23</f>
        <v>0</v>
      </c>
      <c r="H11" s="63">
        <f>+'24-03-337 Ind. Art.2'!S23</f>
        <v>0</v>
      </c>
      <c r="I11" s="63">
        <f>+'24-03-337 Ind. Art.2'!T23</f>
        <v>0</v>
      </c>
      <c r="J11" s="63">
        <f>+'24-03-337 Ind. Art.2'!U23</f>
        <v>0</v>
      </c>
      <c r="K11" s="63">
        <f>+'24-03-337 Ind. Art.2'!V23</f>
        <v>0</v>
      </c>
      <c r="L11" s="63">
        <f>+'24-03-337 Ind. Art.2'!W23</f>
        <v>0</v>
      </c>
      <c r="M11" s="63">
        <f>+'24-03-337 Ind. Art.2'!X23</f>
        <v>0</v>
      </c>
      <c r="N11" s="63">
        <f>+'24-03-337 Ind. Art.2'!Y23</f>
        <v>0</v>
      </c>
      <c r="O11" s="63">
        <f>+'24-03-337 Ind. Art.2'!Z23</f>
        <v>0</v>
      </c>
      <c r="P11" s="63">
        <f>+'24-03-337 Ind. Art.2'!AA23</f>
        <v>0</v>
      </c>
      <c r="Q11" s="63">
        <f>+'24-03-337 Ind. Art.2'!AB23</f>
        <v>0</v>
      </c>
      <c r="R11" s="63">
        <f>+'24-03-337 Ind. Art.2'!AC23</f>
        <v>0</v>
      </c>
      <c r="S11" s="63">
        <f>+'24-03-337 Ind. Art.2'!AD23</f>
        <v>0</v>
      </c>
      <c r="T11" s="63">
        <f>+'24-03-337 Ind. Art.2'!AE23</f>
        <v>0</v>
      </c>
      <c r="U11" s="63">
        <f>+'24-03-337 Ind. Art.2'!AF23</f>
        <v>0</v>
      </c>
      <c r="V11" s="63">
        <f>+'24-03-337 Ind. Art.2'!AG23</f>
        <v>0</v>
      </c>
      <c r="W11" s="63">
        <f>+'24-03-337 Ind. Art.2'!AH23</f>
        <v>0</v>
      </c>
      <c r="X11" s="86">
        <f>+'24-03-337 Ind. Art.2'!AI23</f>
        <v>0</v>
      </c>
      <c r="Y11" s="86">
        <f>+'24-03-337 Ind. Art.2'!AJ23</f>
        <v>0</v>
      </c>
    </row>
    <row r="12" spans="1:25" ht="24.75" customHeight="1" x14ac:dyDescent="0.25">
      <c r="A12" s="85" t="s">
        <v>54</v>
      </c>
      <c r="B12" s="63">
        <f>+'24-03-337 Ind. Art.2'!J27</f>
        <v>0</v>
      </c>
      <c r="C12" s="63">
        <f>+'24-03-337 Ind. Art.2'!K27</f>
        <v>0</v>
      </c>
      <c r="D12" s="63">
        <f>+'24-03-337 Ind. Art.2'!M27</f>
        <v>0</v>
      </c>
      <c r="E12" s="63">
        <f>+'24-03-337 Ind. Art.2'!N27</f>
        <v>0</v>
      </c>
      <c r="F12" s="63">
        <f>+'24-03-337 Ind. Art.2'!O27</f>
        <v>0</v>
      </c>
      <c r="G12" s="63">
        <f>+'24-03-337 Ind. Art.2'!R27</f>
        <v>0</v>
      </c>
      <c r="H12" s="63">
        <f>+'24-03-337 Ind. Art.2'!S27</f>
        <v>0</v>
      </c>
      <c r="I12" s="63">
        <f>+'24-03-337 Ind. Art.2'!T27</f>
        <v>0</v>
      </c>
      <c r="J12" s="63">
        <f>+'24-03-337 Ind. Art.2'!U27</f>
        <v>0</v>
      </c>
      <c r="K12" s="63">
        <f>+'24-03-337 Ind. Art.2'!V27</f>
        <v>0</v>
      </c>
      <c r="L12" s="63">
        <f>+'24-03-337 Ind. Art.2'!W27</f>
        <v>0</v>
      </c>
      <c r="M12" s="63">
        <f>+'24-03-337 Ind. Art.2'!X27</f>
        <v>0</v>
      </c>
      <c r="N12" s="63">
        <f>+'24-03-337 Ind. Art.2'!Y27</f>
        <v>0</v>
      </c>
      <c r="O12" s="63">
        <f>+'24-03-337 Ind. Art.2'!Z27</f>
        <v>0</v>
      </c>
      <c r="P12" s="63">
        <f>+'24-03-337 Ind. Art.2'!AA27</f>
        <v>0</v>
      </c>
      <c r="Q12" s="63">
        <f>+'24-03-337 Ind. Art.2'!AB27</f>
        <v>0</v>
      </c>
      <c r="R12" s="63">
        <f>+'24-03-337 Ind. Art.2'!AC27</f>
        <v>0</v>
      </c>
      <c r="S12" s="63">
        <f>+'24-03-337 Ind. Art.2'!AD27</f>
        <v>0</v>
      </c>
      <c r="T12" s="63">
        <f>+'24-03-337 Ind. Art.2'!AE27</f>
        <v>0</v>
      </c>
      <c r="U12" s="63">
        <f>+'24-03-337 Ind. Art.2'!AF27</f>
        <v>0</v>
      </c>
      <c r="V12" s="63">
        <f>+'24-03-337 Ind. Art.2'!AG27</f>
        <v>0</v>
      </c>
      <c r="W12" s="63">
        <f>+'24-03-337 Ind. Art.2'!AH27</f>
        <v>0</v>
      </c>
      <c r="X12" s="86">
        <f>+'24-03-337 Ind. Art.2'!AI27</f>
        <v>0</v>
      </c>
      <c r="Y12" s="86">
        <f>+'24-03-337 Ind. Art.2'!AJ27</f>
        <v>0</v>
      </c>
    </row>
    <row r="13" spans="1:25" ht="24.75" customHeight="1" x14ac:dyDescent="0.25">
      <c r="A13" s="85" t="s">
        <v>56</v>
      </c>
      <c r="B13" s="63">
        <f>+'24-03-337 Ind. Art.2'!J31</f>
        <v>0</v>
      </c>
      <c r="C13" s="63">
        <f>+'24-03-337 Ind. Art.2'!K31</f>
        <v>0</v>
      </c>
      <c r="D13" s="63">
        <f>+'24-03-337 Ind. Art.2'!M31</f>
        <v>0</v>
      </c>
      <c r="E13" s="63">
        <f>+'24-03-337 Ind. Art.2'!N31</f>
        <v>0</v>
      </c>
      <c r="F13" s="63">
        <f>+'24-03-337 Ind. Art.2'!O31</f>
        <v>0</v>
      </c>
      <c r="G13" s="63">
        <f>+'24-03-337 Ind. Art.2'!R31</f>
        <v>0</v>
      </c>
      <c r="H13" s="63">
        <f>+'24-03-337 Ind. Art.2'!S31</f>
        <v>0</v>
      </c>
      <c r="I13" s="63">
        <f>+'24-03-337 Ind. Art.2'!T31</f>
        <v>0</v>
      </c>
      <c r="J13" s="63">
        <f>+'24-03-337 Ind. Art.2'!U31</f>
        <v>0</v>
      </c>
      <c r="K13" s="63">
        <f>+'24-03-337 Ind. Art.2'!V31</f>
        <v>0</v>
      </c>
      <c r="L13" s="63">
        <f>+'24-03-337 Ind. Art.2'!W31</f>
        <v>0</v>
      </c>
      <c r="M13" s="63">
        <f>+'24-03-337 Ind. Art.2'!X31</f>
        <v>0</v>
      </c>
      <c r="N13" s="63">
        <f>+'24-03-337 Ind. Art.2'!Y31</f>
        <v>0</v>
      </c>
      <c r="O13" s="63">
        <f>+'24-03-337 Ind. Art.2'!Z31</f>
        <v>0</v>
      </c>
      <c r="P13" s="63">
        <f>+'24-03-337 Ind. Art.2'!AA31</f>
        <v>0</v>
      </c>
      <c r="Q13" s="63">
        <f>+'24-03-337 Ind. Art.2'!AB31</f>
        <v>0</v>
      </c>
      <c r="R13" s="63">
        <f>+'24-03-337 Ind. Art.2'!AC31</f>
        <v>0</v>
      </c>
      <c r="S13" s="63">
        <f>+'24-03-337 Ind. Art.2'!AD31</f>
        <v>0</v>
      </c>
      <c r="T13" s="63">
        <f>+'24-03-337 Ind. Art.2'!AE31</f>
        <v>0</v>
      </c>
      <c r="U13" s="63">
        <f>+'24-03-337 Ind. Art.2'!AF31</f>
        <v>0</v>
      </c>
      <c r="V13" s="63">
        <f>+'24-03-337 Ind. Art.2'!AG31</f>
        <v>0</v>
      </c>
      <c r="W13" s="63">
        <f>+'24-03-337 Ind. Art.2'!AH31</f>
        <v>0</v>
      </c>
      <c r="X13" s="86">
        <f>+'24-03-337 Ind. Art.2'!AI31</f>
        <v>0</v>
      </c>
      <c r="Y13" s="86">
        <f>+'24-03-337 Ind. Art.2'!AJ31</f>
        <v>0</v>
      </c>
    </row>
    <row r="14" spans="1:25" ht="24.75" customHeight="1" x14ac:dyDescent="0.25">
      <c r="A14" s="85" t="s">
        <v>58</v>
      </c>
      <c r="B14" s="63">
        <f>+'24-03-337 Ind. Art.2'!J35</f>
        <v>0</v>
      </c>
      <c r="C14" s="63">
        <f>+'24-03-337 Ind. Art.2'!K35</f>
        <v>0</v>
      </c>
      <c r="D14" s="63">
        <f>+'24-03-337 Ind. Art.2'!M35</f>
        <v>0</v>
      </c>
      <c r="E14" s="63">
        <f>+'24-03-337 Ind. Art.2'!N35</f>
        <v>0</v>
      </c>
      <c r="F14" s="63">
        <f>+'24-03-337 Ind. Art.2'!O35</f>
        <v>0</v>
      </c>
      <c r="G14" s="63">
        <f>+'24-03-337 Ind. Art.2'!R35</f>
        <v>0</v>
      </c>
      <c r="H14" s="63">
        <f>+'24-03-337 Ind. Art.2'!S35</f>
        <v>0</v>
      </c>
      <c r="I14" s="63">
        <f>+'24-03-337 Ind. Art.2'!T35</f>
        <v>0</v>
      </c>
      <c r="J14" s="63">
        <f>+'24-03-337 Ind. Art.2'!U35</f>
        <v>0</v>
      </c>
      <c r="K14" s="63">
        <f>+'24-03-337 Ind. Art.2'!V35</f>
        <v>0</v>
      </c>
      <c r="L14" s="63">
        <f>+'24-03-337 Ind. Art.2'!W35</f>
        <v>0</v>
      </c>
      <c r="M14" s="63">
        <f>+'24-03-337 Ind. Art.2'!X35</f>
        <v>0</v>
      </c>
      <c r="N14" s="63">
        <f>+'24-03-337 Ind. Art.2'!Y35</f>
        <v>0</v>
      </c>
      <c r="O14" s="63">
        <f>+'24-03-337 Ind. Art.2'!Z35</f>
        <v>0</v>
      </c>
      <c r="P14" s="63">
        <f>+'24-03-337 Ind. Art.2'!AA35</f>
        <v>0</v>
      </c>
      <c r="Q14" s="63">
        <f>+'24-03-337 Ind. Art.2'!AB35</f>
        <v>0</v>
      </c>
      <c r="R14" s="63">
        <f>+'24-03-337 Ind. Art.2'!AC35</f>
        <v>0</v>
      </c>
      <c r="S14" s="63">
        <f>+'24-03-337 Ind. Art.2'!AD35</f>
        <v>0</v>
      </c>
      <c r="T14" s="63">
        <f>+'24-03-337 Ind. Art.2'!AE35</f>
        <v>0</v>
      </c>
      <c r="U14" s="63">
        <f>+'24-03-337 Ind. Art.2'!AF35</f>
        <v>0</v>
      </c>
      <c r="V14" s="63">
        <f>+'24-03-337 Ind. Art.2'!AG35</f>
        <v>0</v>
      </c>
      <c r="W14" s="63">
        <f>+'24-03-337 Ind. Art.2'!AH35</f>
        <v>0</v>
      </c>
      <c r="X14" s="86">
        <f>+'24-03-337 Ind. Art.2'!AI35</f>
        <v>0</v>
      </c>
      <c r="Y14" s="86">
        <f>+'24-03-337 Ind. Art.2'!AJ35</f>
        <v>0</v>
      </c>
    </row>
    <row r="15" spans="1:25" ht="24.75" customHeight="1" x14ac:dyDescent="0.25">
      <c r="A15" s="85" t="s">
        <v>60</v>
      </c>
      <c r="B15" s="63">
        <f>+'24-03-337 Ind. Art.2'!J39</f>
        <v>0</v>
      </c>
      <c r="C15" s="63">
        <f>+'24-03-337 Ind. Art.2'!K39</f>
        <v>0</v>
      </c>
      <c r="D15" s="63">
        <f>+'24-03-337 Ind. Art.2'!M39</f>
        <v>0</v>
      </c>
      <c r="E15" s="63">
        <f>+'24-03-337 Ind. Art.2'!N39</f>
        <v>0</v>
      </c>
      <c r="F15" s="63">
        <f>+'24-03-337 Ind. Art.2'!O39</f>
        <v>0</v>
      </c>
      <c r="G15" s="63">
        <f>+'24-03-337 Ind. Art.2'!R39</f>
        <v>0</v>
      </c>
      <c r="H15" s="63">
        <f>+'24-03-337 Ind. Art.2'!S39</f>
        <v>0</v>
      </c>
      <c r="I15" s="63">
        <f>+'24-03-337 Ind. Art.2'!T39</f>
        <v>0</v>
      </c>
      <c r="J15" s="63">
        <f>+'24-03-337 Ind. Art.2'!U39</f>
        <v>0</v>
      </c>
      <c r="K15" s="63">
        <f>+'24-03-337 Ind. Art.2'!V39</f>
        <v>0</v>
      </c>
      <c r="L15" s="63">
        <f>+'24-03-337 Ind. Art.2'!W39</f>
        <v>0</v>
      </c>
      <c r="M15" s="63">
        <f>+'24-03-337 Ind. Art.2'!X39</f>
        <v>0</v>
      </c>
      <c r="N15" s="63">
        <f>+'24-03-337 Ind. Art.2'!Y39</f>
        <v>0</v>
      </c>
      <c r="O15" s="63">
        <f>+'24-03-337 Ind. Art.2'!Z39</f>
        <v>0</v>
      </c>
      <c r="P15" s="63">
        <f>+'24-03-337 Ind. Art.2'!AA39</f>
        <v>0</v>
      </c>
      <c r="Q15" s="63">
        <f>+'24-03-337 Ind. Art.2'!AB39</f>
        <v>0</v>
      </c>
      <c r="R15" s="63">
        <f>+'24-03-337 Ind. Art.2'!AC39</f>
        <v>0</v>
      </c>
      <c r="S15" s="63">
        <f>+'24-03-337 Ind. Art.2'!AD39</f>
        <v>0</v>
      </c>
      <c r="T15" s="63">
        <f>+'24-03-337 Ind. Art.2'!AE39</f>
        <v>0</v>
      </c>
      <c r="U15" s="63">
        <f>+'24-03-337 Ind. Art.2'!AF39</f>
        <v>0</v>
      </c>
      <c r="V15" s="63">
        <f>+'24-03-337 Ind. Art.2'!AG39</f>
        <v>0</v>
      </c>
      <c r="W15" s="63">
        <f>+'24-03-337 Ind. Art.2'!AH39</f>
        <v>0</v>
      </c>
      <c r="X15" s="86">
        <f>+'24-03-337 Ind. Art.2'!AI39</f>
        <v>0</v>
      </c>
      <c r="Y15" s="86">
        <f>+'24-03-337 Ind. Art.2'!AJ39</f>
        <v>0</v>
      </c>
    </row>
    <row r="16" spans="1:25" ht="24.75" customHeight="1" x14ac:dyDescent="0.25">
      <c r="A16" s="85" t="s">
        <v>62</v>
      </c>
      <c r="B16" s="63">
        <f>+'24-03-337 Ind. Art.2'!J43</f>
        <v>0</v>
      </c>
      <c r="C16" s="63">
        <f>+'24-03-337 Ind. Art.2'!K43</f>
        <v>0</v>
      </c>
      <c r="D16" s="63">
        <f>+'24-03-337 Ind. Art.2'!M43</f>
        <v>0</v>
      </c>
      <c r="E16" s="63">
        <f>+'24-03-337 Ind. Art.2'!N43</f>
        <v>0</v>
      </c>
      <c r="F16" s="63">
        <f>+'24-03-337 Ind. Art.2'!O43</f>
        <v>0</v>
      </c>
      <c r="G16" s="63">
        <f>+'24-03-337 Ind. Art.2'!R43</f>
        <v>0</v>
      </c>
      <c r="H16" s="63">
        <f>+'24-03-337 Ind. Art.2'!S43</f>
        <v>0</v>
      </c>
      <c r="I16" s="63">
        <f>+'24-03-337 Ind. Art.2'!T43</f>
        <v>0</v>
      </c>
      <c r="J16" s="63">
        <f>+'24-03-337 Ind. Art.2'!U43</f>
        <v>0</v>
      </c>
      <c r="K16" s="63">
        <f>+'24-03-337 Ind. Art.2'!V43</f>
        <v>0</v>
      </c>
      <c r="L16" s="63">
        <f>+'24-03-337 Ind. Art.2'!W43</f>
        <v>0</v>
      </c>
      <c r="M16" s="63">
        <f>+'24-03-337 Ind. Art.2'!X43</f>
        <v>0</v>
      </c>
      <c r="N16" s="63">
        <f>+'24-03-337 Ind. Art.2'!Y43</f>
        <v>0</v>
      </c>
      <c r="O16" s="63">
        <f>+'24-03-337 Ind. Art.2'!Z43</f>
        <v>0</v>
      </c>
      <c r="P16" s="63">
        <f>+'24-03-337 Ind. Art.2'!AA43</f>
        <v>0</v>
      </c>
      <c r="Q16" s="63">
        <f>+'24-03-337 Ind. Art.2'!AB43</f>
        <v>0</v>
      </c>
      <c r="R16" s="63">
        <f>+'24-03-337 Ind. Art.2'!AC43</f>
        <v>0</v>
      </c>
      <c r="S16" s="63">
        <f>+'24-03-337 Ind. Art.2'!AD43</f>
        <v>0</v>
      </c>
      <c r="T16" s="63">
        <f>+'24-03-337 Ind. Art.2'!AE43</f>
        <v>0</v>
      </c>
      <c r="U16" s="63">
        <f>+'24-03-337 Ind. Art.2'!AF43</f>
        <v>0</v>
      </c>
      <c r="V16" s="63">
        <f>+'24-03-337 Ind. Art.2'!AG43</f>
        <v>0</v>
      </c>
      <c r="W16" s="63">
        <f>+'24-03-337 Ind. Art.2'!AH43</f>
        <v>0</v>
      </c>
      <c r="X16" s="86">
        <f>+'24-03-337 Ind. Art.2'!AI43</f>
        <v>0</v>
      </c>
      <c r="Y16" s="86">
        <f>+'24-03-337 Ind. Art.2'!AJ43</f>
        <v>0</v>
      </c>
    </row>
    <row r="17" spans="1:25" ht="24.75" customHeight="1" x14ac:dyDescent="0.25">
      <c r="A17" s="85" t="s">
        <v>64</v>
      </c>
      <c r="B17" s="63">
        <f>+'24-03-337 Ind. Art.2'!J47</f>
        <v>0</v>
      </c>
      <c r="C17" s="63">
        <f>+'24-03-337 Ind. Art.2'!K47</f>
        <v>0</v>
      </c>
      <c r="D17" s="63">
        <f>+'24-03-337 Ind. Art.2'!M47</f>
        <v>0</v>
      </c>
      <c r="E17" s="63">
        <f>+'24-03-337 Ind. Art.2'!N47</f>
        <v>0</v>
      </c>
      <c r="F17" s="63">
        <f>+'24-03-337 Ind. Art.2'!O47</f>
        <v>0</v>
      </c>
      <c r="G17" s="63">
        <f>+'24-03-337 Ind. Art.2'!R47</f>
        <v>0</v>
      </c>
      <c r="H17" s="63">
        <f>+'24-03-337 Ind. Art.2'!S47</f>
        <v>0</v>
      </c>
      <c r="I17" s="63">
        <f>+'24-03-337 Ind. Art.2'!T47</f>
        <v>0</v>
      </c>
      <c r="J17" s="63">
        <f>+'24-03-337 Ind. Art.2'!U47</f>
        <v>0</v>
      </c>
      <c r="K17" s="63">
        <f>+'24-03-337 Ind. Art.2'!V47</f>
        <v>0</v>
      </c>
      <c r="L17" s="63">
        <f>+'24-03-337 Ind. Art.2'!W47</f>
        <v>0</v>
      </c>
      <c r="M17" s="63">
        <f>+'24-03-337 Ind. Art.2'!X47</f>
        <v>0</v>
      </c>
      <c r="N17" s="63">
        <f>+'24-03-337 Ind. Art.2'!Y47</f>
        <v>0</v>
      </c>
      <c r="O17" s="63">
        <f>+'24-03-337 Ind. Art.2'!Z47</f>
        <v>0</v>
      </c>
      <c r="P17" s="63">
        <f>+'24-03-337 Ind. Art.2'!AA47</f>
        <v>0</v>
      </c>
      <c r="Q17" s="63">
        <f>+'24-03-337 Ind. Art.2'!AB47</f>
        <v>0</v>
      </c>
      <c r="R17" s="63">
        <f>+'24-03-337 Ind. Art.2'!AC47</f>
        <v>0</v>
      </c>
      <c r="S17" s="63">
        <f>+'24-03-337 Ind. Art.2'!AD47</f>
        <v>0</v>
      </c>
      <c r="T17" s="63">
        <f>+'24-03-337 Ind. Art.2'!AE47</f>
        <v>0</v>
      </c>
      <c r="U17" s="63">
        <f>+'24-03-337 Ind. Art.2'!AF47</f>
        <v>0</v>
      </c>
      <c r="V17" s="63">
        <f>+'24-03-337 Ind. Art.2'!AG47</f>
        <v>0</v>
      </c>
      <c r="W17" s="63">
        <f>+'24-03-337 Ind. Art.2'!AH47</f>
        <v>0</v>
      </c>
      <c r="X17" s="86">
        <f>+'24-03-337 Ind. Art.2'!AI47</f>
        <v>0</v>
      </c>
      <c r="Y17" s="86">
        <f>+'24-03-337 Ind. Art.2'!AJ44</f>
        <v>0</v>
      </c>
    </row>
    <row r="18" spans="1:25" ht="24.75" customHeight="1" x14ac:dyDescent="0.25">
      <c r="A18" s="85" t="s">
        <v>66</v>
      </c>
      <c r="B18" s="63">
        <f>+'24-03-337 Ind. Art.2'!J51</f>
        <v>0</v>
      </c>
      <c r="C18" s="63">
        <f>+'24-03-337 Ind. Art.2'!K51</f>
        <v>0</v>
      </c>
      <c r="D18" s="63">
        <f>+'24-03-337 Ind. Art.2'!M51</f>
        <v>0</v>
      </c>
      <c r="E18" s="63">
        <f>+'24-03-337 Ind. Art.2'!N51</f>
        <v>0</v>
      </c>
      <c r="F18" s="63">
        <f>+'24-03-337 Ind. Art.2'!O51</f>
        <v>0</v>
      </c>
      <c r="G18" s="63">
        <f>+'24-03-337 Ind. Art.2'!R51</f>
        <v>0</v>
      </c>
      <c r="H18" s="63">
        <f>+'24-03-337 Ind. Art.2'!S51</f>
        <v>0</v>
      </c>
      <c r="I18" s="63">
        <f>+'24-03-337 Ind. Art.2'!T51</f>
        <v>0</v>
      </c>
      <c r="J18" s="63">
        <f>+'24-03-337 Ind. Art.2'!U51</f>
        <v>0</v>
      </c>
      <c r="K18" s="63">
        <f>+'24-03-337 Ind. Art.2'!V51</f>
        <v>0</v>
      </c>
      <c r="L18" s="63">
        <f>+'24-03-337 Ind. Art.2'!W51</f>
        <v>0</v>
      </c>
      <c r="M18" s="63">
        <f>+'24-03-337 Ind. Art.2'!X51</f>
        <v>0</v>
      </c>
      <c r="N18" s="63">
        <f>+'24-03-337 Ind. Art.2'!Y51</f>
        <v>0</v>
      </c>
      <c r="O18" s="63">
        <f>+'24-03-337 Ind. Art.2'!Z51</f>
        <v>0</v>
      </c>
      <c r="P18" s="63">
        <f>+'24-03-337 Ind. Art.2'!AA51</f>
        <v>0</v>
      </c>
      <c r="Q18" s="63">
        <f>+'24-03-337 Ind. Art.2'!AB51</f>
        <v>0</v>
      </c>
      <c r="R18" s="63">
        <f>+'24-03-337 Ind. Art.2'!AC51</f>
        <v>0</v>
      </c>
      <c r="S18" s="63">
        <f>+'24-03-337 Ind. Art.2'!AD51</f>
        <v>0</v>
      </c>
      <c r="T18" s="63">
        <f>+'24-03-337 Ind. Art.2'!AE51</f>
        <v>0</v>
      </c>
      <c r="U18" s="63">
        <f>+'24-03-337 Ind. Art.2'!AF51</f>
        <v>0</v>
      </c>
      <c r="V18" s="63">
        <f>+'24-03-337 Ind. Art.2'!AG51</f>
        <v>0</v>
      </c>
      <c r="W18" s="63">
        <f>+'24-03-337 Ind. Art.2'!AH51</f>
        <v>0</v>
      </c>
      <c r="X18" s="86">
        <f>+'24-03-337 Ind. Art.2'!AI51</f>
        <v>0</v>
      </c>
      <c r="Y18" s="86">
        <f>+'24-03-337 Ind. Art.2'!AJ51</f>
        <v>0</v>
      </c>
    </row>
    <row r="19" spans="1:25" ht="24.75" customHeight="1" x14ac:dyDescent="0.25">
      <c r="A19" s="85" t="s">
        <v>68</v>
      </c>
      <c r="B19" s="63">
        <f>+'24-03-337 Ind. Art.2'!J55</f>
        <v>0</v>
      </c>
      <c r="C19" s="63">
        <f>+'24-03-337 Ind. Art.2'!K55</f>
        <v>0</v>
      </c>
      <c r="D19" s="63">
        <f>+'24-03-337 Ind. Art.2'!M55</f>
        <v>0</v>
      </c>
      <c r="E19" s="63">
        <f>+'24-03-337 Ind. Art.2'!N55</f>
        <v>0</v>
      </c>
      <c r="F19" s="63">
        <f>+'24-03-337 Ind. Art.2'!O55</f>
        <v>0</v>
      </c>
      <c r="G19" s="63">
        <f>+'24-03-337 Ind. Art.2'!R55</f>
        <v>0</v>
      </c>
      <c r="H19" s="63">
        <f>+'24-03-337 Ind. Art.2'!S55</f>
        <v>0</v>
      </c>
      <c r="I19" s="63">
        <f>+'24-03-337 Ind. Art.2'!T55</f>
        <v>0</v>
      </c>
      <c r="J19" s="63">
        <f>+'24-03-337 Ind. Art.2'!U55</f>
        <v>0</v>
      </c>
      <c r="K19" s="63">
        <f>+'24-03-337 Ind. Art.2'!V55</f>
        <v>0</v>
      </c>
      <c r="L19" s="63">
        <f>+'24-03-337 Ind. Art.2'!W55</f>
        <v>0</v>
      </c>
      <c r="M19" s="63">
        <f>+'24-03-337 Ind. Art.2'!X55</f>
        <v>0</v>
      </c>
      <c r="N19" s="63">
        <f>+'24-03-337 Ind. Art.2'!Y55</f>
        <v>0</v>
      </c>
      <c r="O19" s="63">
        <f>+'24-03-337 Ind. Art.2'!Z55</f>
        <v>0</v>
      </c>
      <c r="P19" s="63">
        <f>+'24-03-337 Ind. Art.2'!AA55</f>
        <v>0</v>
      </c>
      <c r="Q19" s="63">
        <f>+'24-03-337 Ind. Art.2'!AB55</f>
        <v>0</v>
      </c>
      <c r="R19" s="63">
        <f>+'24-03-337 Ind. Art.2'!AC55</f>
        <v>0</v>
      </c>
      <c r="S19" s="63">
        <f>+'24-03-337 Ind. Art.2'!AD55</f>
        <v>0</v>
      </c>
      <c r="T19" s="63">
        <f>+'24-03-337 Ind. Art.2'!AE55</f>
        <v>0</v>
      </c>
      <c r="U19" s="63">
        <f>+'24-03-337 Ind. Art.2'!AF55</f>
        <v>0</v>
      </c>
      <c r="V19" s="63">
        <f>+'24-03-337 Ind. Art.2'!AG55</f>
        <v>0</v>
      </c>
      <c r="W19" s="63">
        <f>+'24-03-337 Ind. Art.2'!AH55</f>
        <v>0</v>
      </c>
      <c r="X19" s="86">
        <f>+'24-03-337 Ind. Art.2'!AI55</f>
        <v>0</v>
      </c>
      <c r="Y19" s="86">
        <f>+'24-03-337 Ind. Art.2'!AJ55</f>
        <v>0</v>
      </c>
    </row>
    <row r="20" spans="1:25" ht="24.75" customHeight="1" x14ac:dyDescent="0.25">
      <c r="A20" s="87" t="s">
        <v>70</v>
      </c>
      <c r="B20" s="63">
        <f>+'24-03-337 Ind. Art.2'!J59</f>
        <v>0</v>
      </c>
      <c r="C20" s="63">
        <f>+'24-03-337 Ind. Art.2'!K59</f>
        <v>0</v>
      </c>
      <c r="D20" s="63">
        <f>+'24-03-337 Ind. Art.2'!M59</f>
        <v>0</v>
      </c>
      <c r="E20" s="63">
        <f>+'24-03-337 Ind. Art.2'!N59</f>
        <v>0</v>
      </c>
      <c r="F20" s="63">
        <f>+'24-03-337 Ind. Art.2'!O59</f>
        <v>0</v>
      </c>
      <c r="G20" s="63">
        <f>+'24-03-337 Ind. Art.2'!R59</f>
        <v>0</v>
      </c>
      <c r="H20" s="63">
        <f>+'24-03-337 Ind. Art.2'!S59</f>
        <v>0</v>
      </c>
      <c r="I20" s="63">
        <f>+'24-03-337 Ind. Art.2'!T59</f>
        <v>0</v>
      </c>
      <c r="J20" s="63">
        <f>+'24-03-337 Ind. Art.2'!U59</f>
        <v>0</v>
      </c>
      <c r="K20" s="63">
        <f>+'24-03-337 Ind. Art.2'!V59</f>
        <v>0</v>
      </c>
      <c r="L20" s="63">
        <f>+'24-03-337 Ind. Art.2'!W59</f>
        <v>0</v>
      </c>
      <c r="M20" s="63">
        <f>+'24-03-337 Ind. Art.2'!X59</f>
        <v>0</v>
      </c>
      <c r="N20" s="63">
        <f>+'24-03-337 Ind. Art.2'!Y59</f>
        <v>0</v>
      </c>
      <c r="O20" s="63">
        <f>+'24-03-337 Ind. Art.2'!Z59</f>
        <v>0</v>
      </c>
      <c r="P20" s="63">
        <f>+'24-03-337 Ind. Art.2'!AA59</f>
        <v>0</v>
      </c>
      <c r="Q20" s="63">
        <f>+'24-03-337 Ind. Art.2'!AB59</f>
        <v>0</v>
      </c>
      <c r="R20" s="63">
        <f>+'24-03-337 Ind. Art.2'!AC59</f>
        <v>0</v>
      </c>
      <c r="S20" s="63">
        <f>+'24-03-337 Ind. Art.2'!AD59</f>
        <v>0</v>
      </c>
      <c r="T20" s="63">
        <f>+'24-03-337 Ind. Art.2'!AE59</f>
        <v>0</v>
      </c>
      <c r="U20" s="63">
        <f>+'24-03-337 Ind. Art.2'!AF59</f>
        <v>0</v>
      </c>
      <c r="V20" s="63">
        <f>+'24-03-337 Ind. Art.2'!AG59</f>
        <v>0</v>
      </c>
      <c r="W20" s="63">
        <f>+'24-03-337 Ind. Art.2'!AH59</f>
        <v>0</v>
      </c>
      <c r="X20" s="86">
        <f>+'24-03-337 Ind. Art.2'!AI59</f>
        <v>0</v>
      </c>
      <c r="Y20" s="86">
        <f>+'24-03-337 Ind. Art.2'!AJ59</f>
        <v>0</v>
      </c>
    </row>
    <row r="21" spans="1:25" ht="24.75" customHeight="1" x14ac:dyDescent="0.25">
      <c r="A21" s="87" t="s">
        <v>72</v>
      </c>
      <c r="B21" s="63">
        <f>+'24-03-337 Ind. Art.2'!J63</f>
        <v>0</v>
      </c>
      <c r="C21" s="63">
        <f>+'24-03-337 Ind. Art.2'!K63</f>
        <v>0</v>
      </c>
      <c r="D21" s="63">
        <f>+'24-03-337 Ind. Art.2'!M63</f>
        <v>0</v>
      </c>
      <c r="E21" s="63">
        <f>+'24-03-337 Ind. Art.2'!N63</f>
        <v>0</v>
      </c>
      <c r="F21" s="63">
        <f>+'24-03-337 Ind. Art.2'!O63</f>
        <v>0</v>
      </c>
      <c r="G21" s="63">
        <f>+'24-03-337 Ind. Art.2'!R63</f>
        <v>0</v>
      </c>
      <c r="H21" s="63">
        <f>+'24-03-337 Ind. Art.2'!S63</f>
        <v>0</v>
      </c>
      <c r="I21" s="63">
        <f>+'24-03-337 Ind. Art.2'!T63</f>
        <v>0</v>
      </c>
      <c r="J21" s="63">
        <f>+'24-03-337 Ind. Art.2'!U63</f>
        <v>0</v>
      </c>
      <c r="K21" s="63">
        <f>+'24-03-337 Ind. Art.2'!V63</f>
        <v>0</v>
      </c>
      <c r="L21" s="63">
        <f>+'24-03-337 Ind. Art.2'!W63</f>
        <v>0</v>
      </c>
      <c r="M21" s="63">
        <f>+'24-03-337 Ind. Art.2'!X63</f>
        <v>0</v>
      </c>
      <c r="N21" s="63">
        <f>+'24-03-337 Ind. Art.2'!Y63</f>
        <v>0</v>
      </c>
      <c r="O21" s="63">
        <f>+'24-03-337 Ind. Art.2'!Z63</f>
        <v>0</v>
      </c>
      <c r="P21" s="63">
        <f>+'24-03-337 Ind. Art.2'!AA63</f>
        <v>0</v>
      </c>
      <c r="Q21" s="63">
        <f>+'24-03-337 Ind. Art.2'!AB63</f>
        <v>0</v>
      </c>
      <c r="R21" s="63">
        <f>+'24-03-337 Ind. Art.2'!AC63</f>
        <v>0</v>
      </c>
      <c r="S21" s="63">
        <f>+'24-03-337 Ind. Art.2'!AD63</f>
        <v>0</v>
      </c>
      <c r="T21" s="63">
        <f>+'24-03-337 Ind. Art.2'!AE63</f>
        <v>0</v>
      </c>
      <c r="U21" s="63">
        <f>+'24-03-337 Ind. Art.2'!AF63</f>
        <v>0</v>
      </c>
      <c r="V21" s="63">
        <f>+'24-03-337 Ind. Art.2'!AG63</f>
        <v>0</v>
      </c>
      <c r="W21" s="63">
        <f>+'24-03-337 Ind. Art.2'!AH63</f>
        <v>0</v>
      </c>
      <c r="X21" s="86">
        <f>+'24-03-337 Ind. Art.2'!AI63</f>
        <v>0</v>
      </c>
      <c r="Y21" s="86">
        <f>+'24-03-337 Ind. Art.2'!AJ63</f>
        <v>0</v>
      </c>
    </row>
    <row r="22" spans="1:25" ht="24.75" customHeight="1" x14ac:dyDescent="0.25">
      <c r="A22" s="87" t="s">
        <v>74</v>
      </c>
      <c r="B22" s="63">
        <f>+'24-03-337 Ind. Art.2'!J67</f>
        <v>0</v>
      </c>
      <c r="C22" s="63">
        <f>+'24-03-337 Ind. Art.2'!K67</f>
        <v>0</v>
      </c>
      <c r="D22" s="63">
        <f>+'24-03-337 Ind. Art.2'!M67</f>
        <v>0</v>
      </c>
      <c r="E22" s="63">
        <f>+'24-03-337 Ind. Art.2'!N67</f>
        <v>0</v>
      </c>
      <c r="F22" s="63">
        <f>+'24-03-337 Ind. Art.2'!O67</f>
        <v>0</v>
      </c>
      <c r="G22" s="63">
        <f>+'24-03-337 Ind. Art.2'!R67</f>
        <v>0</v>
      </c>
      <c r="H22" s="63">
        <f>+'24-03-337 Ind. Art.2'!S67</f>
        <v>0</v>
      </c>
      <c r="I22" s="63">
        <f>+'24-03-337 Ind. Art.2'!T67</f>
        <v>0</v>
      </c>
      <c r="J22" s="63">
        <f>+'24-03-337 Ind. Art.2'!U67</f>
        <v>0</v>
      </c>
      <c r="K22" s="63">
        <f>+'24-03-337 Ind. Art.2'!V67</f>
        <v>0</v>
      </c>
      <c r="L22" s="63">
        <f>+'24-03-337 Ind. Art.2'!W67</f>
        <v>0</v>
      </c>
      <c r="M22" s="63">
        <f>+'24-03-337 Ind. Art.2'!X67</f>
        <v>0</v>
      </c>
      <c r="N22" s="63">
        <f>+'24-03-337 Ind. Art.2'!Y67</f>
        <v>0</v>
      </c>
      <c r="O22" s="63">
        <f>+'24-03-337 Ind. Art.2'!Z67</f>
        <v>0</v>
      </c>
      <c r="P22" s="63">
        <f>+'24-03-337 Ind. Art.2'!AA67</f>
        <v>0</v>
      </c>
      <c r="Q22" s="63">
        <f>+'24-03-337 Ind. Art.2'!AB67</f>
        <v>0</v>
      </c>
      <c r="R22" s="63">
        <f>+'24-03-337 Ind. Art.2'!AC67</f>
        <v>0</v>
      </c>
      <c r="S22" s="63">
        <f>+'24-03-337 Ind. Art.2'!AD67</f>
        <v>0</v>
      </c>
      <c r="T22" s="63">
        <f>+'24-03-337 Ind. Art.2'!AE67</f>
        <v>0</v>
      </c>
      <c r="U22" s="63">
        <f>+'24-03-337 Ind. Art.2'!AF67</f>
        <v>0</v>
      </c>
      <c r="V22" s="63">
        <f>+'24-03-337 Ind. Art.2'!AG67</f>
        <v>0</v>
      </c>
      <c r="W22" s="63">
        <f>+'24-03-337 Ind. Art.2'!AH67</f>
        <v>0</v>
      </c>
      <c r="X22" s="86">
        <f>+'24-03-337 Ind. Art.2'!AI67</f>
        <v>0</v>
      </c>
      <c r="Y22" s="86">
        <f>+'24-03-337 Ind. Art.2'!AJ67</f>
        <v>0</v>
      </c>
    </row>
    <row r="23" spans="1:25" ht="24.75" customHeight="1" x14ac:dyDescent="0.25">
      <c r="A23" s="88" t="s">
        <v>76</v>
      </c>
      <c r="B23" s="63">
        <f>+'24-03-337 Ind. Art.2'!J70</f>
        <v>29058314000</v>
      </c>
      <c r="C23" s="63">
        <f>+'24-03-337 Ind. Art.2'!K70</f>
        <v>29058314000</v>
      </c>
      <c r="D23" s="63">
        <f>+'24-03-337 Ind. Art.2'!M70</f>
        <v>0</v>
      </c>
      <c r="E23" s="63">
        <f>+'24-03-337 Ind. Art.2'!N70</f>
        <v>0</v>
      </c>
      <c r="F23" s="63">
        <f>+'24-03-337 Ind. Art.2'!O70</f>
        <v>0</v>
      </c>
      <c r="G23" s="63">
        <f>+'24-03-337 Ind. Art.2'!R70</f>
        <v>0</v>
      </c>
      <c r="H23" s="63">
        <f>+'24-03-337 Ind. Art.2'!S70</f>
        <v>0</v>
      </c>
      <c r="I23" s="63">
        <f>+'24-03-337 Ind. Art.2'!T70</f>
        <v>0</v>
      </c>
      <c r="J23" s="63">
        <f>+'24-03-337 Ind. Art.2'!U70</f>
        <v>0</v>
      </c>
      <c r="K23" s="63">
        <f>+'24-03-337 Ind. Art.2'!V70</f>
        <v>0</v>
      </c>
      <c r="L23" s="63">
        <f>+'24-03-337 Ind. Art.2'!W70</f>
        <v>0</v>
      </c>
      <c r="M23" s="63">
        <f>+'24-03-337 Ind. Art.2'!X70</f>
        <v>20340819800</v>
      </c>
      <c r="N23" s="63">
        <f>+'24-03-337 Ind. Art.2'!Y70</f>
        <v>20340819800</v>
      </c>
      <c r="O23" s="63">
        <f>+'24-03-337 Ind. Art.2'!Z70</f>
        <v>0</v>
      </c>
      <c r="P23" s="63">
        <f>+'24-03-337 Ind. Art.2'!AA70</f>
        <v>0</v>
      </c>
      <c r="Q23" s="63">
        <f>+'24-03-337 Ind. Art.2'!AB70</f>
        <v>0</v>
      </c>
      <c r="R23" s="63">
        <f>+'24-03-337 Ind. Art.2'!AC70</f>
        <v>0</v>
      </c>
      <c r="S23" s="63">
        <f>+'24-03-337 Ind. Art.2'!AD70</f>
        <v>0</v>
      </c>
      <c r="T23" s="63">
        <f>+'24-03-337 Ind. Art.2'!AE70</f>
        <v>0</v>
      </c>
      <c r="U23" s="63">
        <f>+'24-03-337 Ind. Art.2'!AF70</f>
        <v>8717494200</v>
      </c>
      <c r="V23" s="63">
        <f>+'24-03-337 Ind. Art.2'!AG70</f>
        <v>8717494200</v>
      </c>
      <c r="W23" s="63">
        <f>+'24-03-337 Ind. Art.2'!AH70</f>
        <v>29058314000</v>
      </c>
      <c r="X23" s="86">
        <f>+'24-03-337 Ind. Art.2'!AI70</f>
        <v>1</v>
      </c>
      <c r="Y23" s="86">
        <f>+'24-03-337 Ind. Art.2'!AJ70</f>
        <v>1</v>
      </c>
    </row>
    <row r="24" spans="1:25" ht="25.5" x14ac:dyDescent="0.25">
      <c r="A24" s="8" t="str">
        <f>"TOTAL ASIG."&amp;" "&amp;$A$5</f>
        <v>TOTAL ASIG. 24-03-337 "Bonos Art. 2 Transitorio. Ley N°19.949"</v>
      </c>
      <c r="B24" s="75">
        <f>SUM(B8:B23)</f>
        <v>29058314000</v>
      </c>
      <c r="C24" s="75">
        <f t="shared" ref="C24:V24" si="0">SUM(C8:C23)</f>
        <v>29058314000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20340819800</v>
      </c>
      <c r="N24" s="75">
        <f t="shared" si="0"/>
        <v>20340819800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8717494200</v>
      </c>
      <c r="V24" s="75">
        <f t="shared" si="0"/>
        <v>8717494200</v>
      </c>
      <c r="W24" s="75">
        <f>SUM(W8:W23)</f>
        <v>29058314000</v>
      </c>
      <c r="X24" s="89">
        <f>+'24-03-337 Ind. Art.2'!AI71</f>
        <v>1</v>
      </c>
      <c r="Y24" s="89">
        <f>'24-03-337 Ind. Art.2'!AJ71</f>
        <v>1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B6A06-E492-49DC-B68E-3DDA1524A0DE}">
  <sheetPr>
    <tabColor rgb="FF007DB5"/>
    <pageSetUpPr fitToPage="1"/>
  </sheetPr>
  <dimension ref="A1:AJ600"/>
  <sheetViews>
    <sheetView topLeftCell="K1" zoomScale="110" zoomScaleNormal="110" workbookViewId="0">
      <selection activeCell="L6" sqref="L6:L7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9.42578125" style="2" bestFit="1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customWidth="1" outlineLevel="1"/>
    <col min="33" max="33" width="12.140625" style="83" customWidth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</row>
    <row r="2" spans="1:36" s="1" customFormat="1" ht="16.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</row>
    <row r="3" spans="1:36" s="1" customFormat="1" ht="16.5" customHeight="1" x14ac:dyDescent="0.25">
      <c r="A3" s="350" t="s">
        <v>2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350"/>
      <c r="AF3" s="350"/>
      <c r="AG3" s="350"/>
      <c r="AH3" s="350"/>
      <c r="AI3" s="350"/>
      <c r="AJ3" s="350"/>
    </row>
    <row r="4" spans="1:36" s="1" customFormat="1" ht="16.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351"/>
      <c r="AJ4" s="351"/>
    </row>
    <row r="5" spans="1:36" ht="17.25" customHeight="1" x14ac:dyDescent="0.25">
      <c r="A5" s="371" t="s">
        <v>700</v>
      </c>
      <c r="B5" s="372"/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2"/>
      <c r="T5" s="372"/>
      <c r="U5" s="372"/>
      <c r="V5" s="372"/>
      <c r="W5" s="372"/>
      <c r="X5" s="372"/>
      <c r="Y5" s="372"/>
      <c r="Z5" s="372"/>
      <c r="AA5" s="372"/>
      <c r="AB5" s="372"/>
      <c r="AC5" s="372"/>
      <c r="AD5" s="372"/>
      <c r="AE5" s="372"/>
      <c r="AF5" s="372"/>
      <c r="AG5" s="372"/>
      <c r="AH5" s="372"/>
      <c r="AI5" s="372"/>
      <c r="AJ5" s="373"/>
    </row>
    <row r="6" spans="1:36" s="6" customFormat="1" x14ac:dyDescent="0.25">
      <c r="A6" s="355" t="s">
        <v>5</v>
      </c>
      <c r="B6" s="374" t="s">
        <v>6</v>
      </c>
      <c r="C6" s="4" t="s">
        <v>7</v>
      </c>
      <c r="D6" s="374" t="s">
        <v>8</v>
      </c>
      <c r="E6" s="355" t="s">
        <v>9</v>
      </c>
      <c r="F6" s="374" t="s">
        <v>10</v>
      </c>
      <c r="G6" s="355" t="s">
        <v>11</v>
      </c>
      <c r="H6" s="355" t="s">
        <v>12</v>
      </c>
      <c r="I6" s="355"/>
      <c r="J6" s="362" t="s">
        <v>13</v>
      </c>
      <c r="K6" s="362" t="s">
        <v>14</v>
      </c>
      <c r="L6" s="355" t="s">
        <v>15</v>
      </c>
      <c r="M6" s="364" t="s">
        <v>16</v>
      </c>
      <c r="N6" s="365"/>
      <c r="O6" s="366"/>
      <c r="P6" s="355" t="s">
        <v>17</v>
      </c>
      <c r="Q6" s="374" t="s">
        <v>18</v>
      </c>
      <c r="R6" s="353" t="s">
        <v>19</v>
      </c>
      <c r="S6" s="353"/>
      <c r="T6" s="353"/>
      <c r="U6" s="362" t="s">
        <v>20</v>
      </c>
      <c r="V6" s="353" t="s">
        <v>19</v>
      </c>
      <c r="W6" s="353"/>
      <c r="X6" s="353"/>
      <c r="Y6" s="362" t="s">
        <v>21</v>
      </c>
      <c r="Z6" s="353" t="s">
        <v>19</v>
      </c>
      <c r="AA6" s="353"/>
      <c r="AB6" s="353"/>
      <c r="AC6" s="362" t="s">
        <v>22</v>
      </c>
      <c r="AD6" s="353" t="s">
        <v>19</v>
      </c>
      <c r="AE6" s="353"/>
      <c r="AF6" s="353"/>
      <c r="AG6" s="362" t="s">
        <v>23</v>
      </c>
      <c r="AH6" s="362" t="s">
        <v>24</v>
      </c>
      <c r="AI6" s="370" t="s">
        <v>25</v>
      </c>
      <c r="AJ6" s="370"/>
    </row>
    <row r="7" spans="1:36" s="6" customFormat="1" ht="25.5" x14ac:dyDescent="0.25">
      <c r="A7" s="355"/>
      <c r="B7" s="375"/>
      <c r="C7" s="4" t="s">
        <v>26</v>
      </c>
      <c r="D7" s="375"/>
      <c r="E7" s="355"/>
      <c r="F7" s="375"/>
      <c r="G7" s="355"/>
      <c r="H7" s="3" t="s">
        <v>27</v>
      </c>
      <c r="I7" s="3" t="s">
        <v>28</v>
      </c>
      <c r="J7" s="363"/>
      <c r="K7" s="363"/>
      <c r="L7" s="355"/>
      <c r="M7" s="5" t="s">
        <v>29</v>
      </c>
      <c r="N7" s="5" t="s">
        <v>30</v>
      </c>
      <c r="O7" s="5" t="s">
        <v>31</v>
      </c>
      <c r="P7" s="355"/>
      <c r="Q7" s="375"/>
      <c r="R7" s="5" t="s">
        <v>32</v>
      </c>
      <c r="S7" s="5" t="s">
        <v>33</v>
      </c>
      <c r="T7" s="5" t="s">
        <v>34</v>
      </c>
      <c r="U7" s="363"/>
      <c r="V7" s="5" t="s">
        <v>35</v>
      </c>
      <c r="W7" s="5" t="s">
        <v>36</v>
      </c>
      <c r="X7" s="5" t="s">
        <v>37</v>
      </c>
      <c r="Y7" s="363"/>
      <c r="Z7" s="5" t="s">
        <v>38</v>
      </c>
      <c r="AA7" s="5" t="s">
        <v>39</v>
      </c>
      <c r="AB7" s="5" t="s">
        <v>40</v>
      </c>
      <c r="AC7" s="363"/>
      <c r="AD7" s="5" t="s">
        <v>41</v>
      </c>
      <c r="AE7" s="5" t="s">
        <v>42</v>
      </c>
      <c r="AF7" s="5" t="s">
        <v>43</v>
      </c>
      <c r="AG7" s="363"/>
      <c r="AH7" s="363"/>
      <c r="AI7" s="7" t="s">
        <v>44</v>
      </c>
      <c r="AJ7" s="7" t="s">
        <v>45</v>
      </c>
    </row>
    <row r="8" spans="1:36" ht="12.75" customHeight="1" x14ac:dyDescent="0.25">
      <c r="A8" s="380" t="s">
        <v>46</v>
      </c>
      <c r="B8" s="368"/>
      <c r="C8" s="368"/>
      <c r="D8" s="368"/>
      <c r="E8" s="369"/>
      <c r="F8" s="9"/>
      <c r="G8" s="10"/>
      <c r="H8" s="11"/>
      <c r="I8" s="11"/>
      <c r="J8" s="381">
        <v>215331000</v>
      </c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24.75" customHeight="1" outlineLevel="1" x14ac:dyDescent="0.25">
      <c r="A9" s="18">
        <v>1</v>
      </c>
      <c r="B9" s="19"/>
      <c r="C9" s="40" t="s">
        <v>701</v>
      </c>
      <c r="D9" s="41">
        <v>45350</v>
      </c>
      <c r="E9" s="42" t="s">
        <v>127</v>
      </c>
      <c r="F9" s="42" t="s">
        <v>702</v>
      </c>
      <c r="G9" s="43" t="s">
        <v>118</v>
      </c>
      <c r="H9" s="29"/>
      <c r="I9" s="29"/>
      <c r="J9" s="395"/>
      <c r="K9" s="57">
        <v>11318000</v>
      </c>
      <c r="L9" s="42" t="s">
        <v>703</v>
      </c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57">
        <v>11318000</v>
      </c>
      <c r="AF9" s="24"/>
      <c r="AG9" s="25">
        <f>SUM(AD9:AF9)</f>
        <v>11318000</v>
      </c>
      <c r="AH9" s="25">
        <f>SUM(U9,Y9,AC9,AG9)</f>
        <v>11318000</v>
      </c>
      <c r="AI9" s="26">
        <f>IF(ISERROR(AH9/$J$8),0,AH9/$J$8)</f>
        <v>5.2560941062828853E-2</v>
      </c>
      <c r="AJ9" s="27">
        <f>IF(ISERROR(AH9/$AH$600),"-",AH9/$AH$600)</f>
        <v>1.0839031966759902E-3</v>
      </c>
    </row>
    <row r="10" spans="1:36" ht="24.75" customHeight="1" outlineLevel="1" x14ac:dyDescent="0.25">
      <c r="A10" s="18">
        <v>2</v>
      </c>
      <c r="B10" s="19"/>
      <c r="C10" s="40" t="s">
        <v>704</v>
      </c>
      <c r="D10" s="41">
        <v>45279</v>
      </c>
      <c r="E10" s="42" t="s">
        <v>127</v>
      </c>
      <c r="F10" s="42" t="s">
        <v>702</v>
      </c>
      <c r="G10" s="43" t="s">
        <v>118</v>
      </c>
      <c r="H10" s="29"/>
      <c r="I10" s="29"/>
      <c r="J10" s="395"/>
      <c r="K10" s="57">
        <v>23055000</v>
      </c>
      <c r="L10" s="42" t="s">
        <v>703</v>
      </c>
      <c r="M10" s="24"/>
      <c r="N10" s="24"/>
      <c r="O10" s="24"/>
      <c r="P10" s="22"/>
      <c r="Q10" s="22"/>
      <c r="R10" s="24"/>
      <c r="S10" s="24"/>
      <c r="T10" s="24"/>
      <c r="U10" s="25">
        <f t="shared" ref="U10:U19" si="0">SUM(R10:T10)</f>
        <v>0</v>
      </c>
      <c r="V10" s="24"/>
      <c r="W10" s="24"/>
      <c r="X10" s="24"/>
      <c r="Y10" s="25">
        <f t="shared" ref="Y10:Y19" si="1">SUM(V10:X10)</f>
        <v>0</v>
      </c>
      <c r="Z10" s="24"/>
      <c r="AA10" s="24"/>
      <c r="AB10" s="24"/>
      <c r="AC10" s="25">
        <f t="shared" ref="AC10:AC18" si="2">SUM(Z10:AB10)</f>
        <v>0</v>
      </c>
      <c r="AD10" s="24"/>
      <c r="AE10" s="57">
        <v>23055000</v>
      </c>
      <c r="AF10" s="24"/>
      <c r="AG10" s="25">
        <f t="shared" ref="AG10:AG19" si="3">SUM(AD10:AF10)</f>
        <v>23055000</v>
      </c>
      <c r="AH10" s="25">
        <f t="shared" ref="AH10:AH19" si="4">SUM(U10,Y10,AC10,AG10)</f>
        <v>23055000</v>
      </c>
      <c r="AI10" s="26">
        <f t="shared" ref="AI10:AI19" si="5">IF(ISERROR(AH10/$J$8),0,AH10/$J$8)</f>
        <v>0.10706772364406425</v>
      </c>
      <c r="AJ10" s="27">
        <f t="shared" ref="AJ10:AJ19" si="6">IF(ISERROR(AH10/$AH$600),"-",AH10/$AH$600)</f>
        <v>2.2079332213611022E-3</v>
      </c>
    </row>
    <row r="11" spans="1:36" ht="24.75" customHeight="1" outlineLevel="1" x14ac:dyDescent="0.25">
      <c r="A11" s="18">
        <v>3</v>
      </c>
      <c r="B11" s="19"/>
      <c r="C11" s="40" t="s">
        <v>705</v>
      </c>
      <c r="D11" s="41">
        <v>45633</v>
      </c>
      <c r="E11" s="42" t="s">
        <v>706</v>
      </c>
      <c r="F11" s="42" t="s">
        <v>702</v>
      </c>
      <c r="G11" s="43" t="s">
        <v>118</v>
      </c>
      <c r="H11" s="29"/>
      <c r="I11" s="29"/>
      <c r="J11" s="395"/>
      <c r="K11" s="57">
        <v>13449000</v>
      </c>
      <c r="L11" s="42" t="s">
        <v>703</v>
      </c>
      <c r="M11" s="24"/>
      <c r="N11" s="24"/>
      <c r="O11" s="24"/>
      <c r="P11" s="22"/>
      <c r="Q11" s="22"/>
      <c r="R11" s="24"/>
      <c r="S11" s="24"/>
      <c r="T11" s="24"/>
      <c r="U11" s="25">
        <f t="shared" si="0"/>
        <v>0</v>
      </c>
      <c r="V11" s="24"/>
      <c r="W11" s="24"/>
      <c r="X11" s="24"/>
      <c r="Y11" s="25">
        <f t="shared" si="1"/>
        <v>0</v>
      </c>
      <c r="Z11" s="24"/>
      <c r="AA11" s="24"/>
      <c r="AB11" s="24"/>
      <c r="AC11" s="25">
        <f t="shared" si="2"/>
        <v>0</v>
      </c>
      <c r="AD11" s="24"/>
      <c r="AE11" s="57">
        <v>13449000</v>
      </c>
      <c r="AF11" s="24"/>
      <c r="AG11" s="25">
        <f t="shared" si="3"/>
        <v>13449000</v>
      </c>
      <c r="AH11" s="25">
        <f t="shared" si="4"/>
        <v>13449000</v>
      </c>
      <c r="AI11" s="26">
        <f t="shared" si="5"/>
        <v>6.2457333128996755E-2</v>
      </c>
      <c r="AJ11" s="27">
        <f t="shared" si="6"/>
        <v>1.2879849878154614E-3</v>
      </c>
    </row>
    <row r="12" spans="1:36" ht="24.75" customHeight="1" outlineLevel="1" x14ac:dyDescent="0.25">
      <c r="A12" s="18">
        <v>4</v>
      </c>
      <c r="B12" s="19"/>
      <c r="C12" s="40" t="s">
        <v>707</v>
      </c>
      <c r="D12" s="41">
        <v>45279</v>
      </c>
      <c r="E12" s="42" t="s">
        <v>708</v>
      </c>
      <c r="F12" s="42" t="s">
        <v>702</v>
      </c>
      <c r="G12" s="43" t="s">
        <v>118</v>
      </c>
      <c r="H12" s="29"/>
      <c r="I12" s="29"/>
      <c r="J12" s="395"/>
      <c r="K12" s="57">
        <v>31240000</v>
      </c>
      <c r="L12" s="42" t="s">
        <v>703</v>
      </c>
      <c r="M12" s="24"/>
      <c r="N12" s="24"/>
      <c r="O12" s="24"/>
      <c r="P12" s="22"/>
      <c r="Q12" s="22"/>
      <c r="R12" s="24"/>
      <c r="S12" s="24"/>
      <c r="T12" s="24"/>
      <c r="U12" s="25">
        <f t="shared" si="0"/>
        <v>0</v>
      </c>
      <c r="V12" s="24"/>
      <c r="W12" s="24"/>
      <c r="X12" s="24"/>
      <c r="Y12" s="25">
        <f t="shared" si="1"/>
        <v>0</v>
      </c>
      <c r="Z12" s="24"/>
      <c r="AA12" s="24"/>
      <c r="AB12" s="24"/>
      <c r="AC12" s="25">
        <f t="shared" si="2"/>
        <v>0</v>
      </c>
      <c r="AD12" s="24"/>
      <c r="AE12" s="57">
        <v>31240000</v>
      </c>
      <c r="AF12" s="24"/>
      <c r="AG12" s="25">
        <f t="shared" si="3"/>
        <v>31240000</v>
      </c>
      <c r="AH12" s="25">
        <f t="shared" si="4"/>
        <v>31240000</v>
      </c>
      <c r="AI12" s="26">
        <f t="shared" si="5"/>
        <v>0.14507897144396301</v>
      </c>
      <c r="AJ12" s="27">
        <f t="shared" si="6"/>
        <v>2.9917950047851152E-3</v>
      </c>
    </row>
    <row r="13" spans="1:36" ht="24.75" customHeight="1" outlineLevel="1" x14ac:dyDescent="0.25">
      <c r="A13" s="18">
        <v>5</v>
      </c>
      <c r="B13" s="19"/>
      <c r="C13" s="40" t="s">
        <v>709</v>
      </c>
      <c r="D13" s="41">
        <v>45267</v>
      </c>
      <c r="E13" s="42" t="s">
        <v>116</v>
      </c>
      <c r="F13" s="42" t="s">
        <v>702</v>
      </c>
      <c r="G13" s="43" t="s">
        <v>118</v>
      </c>
      <c r="H13" s="29"/>
      <c r="I13" s="29"/>
      <c r="J13" s="395"/>
      <c r="K13" s="57">
        <v>21518000</v>
      </c>
      <c r="L13" s="42" t="s">
        <v>703</v>
      </c>
      <c r="M13" s="24"/>
      <c r="N13" s="24"/>
      <c r="O13" s="24"/>
      <c r="P13" s="22"/>
      <c r="Q13" s="22"/>
      <c r="R13" s="24"/>
      <c r="S13" s="24"/>
      <c r="T13" s="24"/>
      <c r="U13" s="25">
        <f t="shared" si="0"/>
        <v>0</v>
      </c>
      <c r="V13" s="24"/>
      <c r="W13" s="24"/>
      <c r="X13" s="24"/>
      <c r="Y13" s="25">
        <f t="shared" si="1"/>
        <v>0</v>
      </c>
      <c r="Z13" s="24"/>
      <c r="AA13" s="24"/>
      <c r="AB13" s="24"/>
      <c r="AC13" s="25">
        <f t="shared" si="2"/>
        <v>0</v>
      </c>
      <c r="AD13" s="24"/>
      <c r="AE13" s="57">
        <v>21518000</v>
      </c>
      <c r="AF13" s="24"/>
      <c r="AG13" s="25">
        <f t="shared" si="3"/>
        <v>21518000</v>
      </c>
      <c r="AH13" s="25">
        <f t="shared" si="4"/>
        <v>21518000</v>
      </c>
      <c r="AI13" s="26">
        <f t="shared" si="5"/>
        <v>9.9929875401126633E-2</v>
      </c>
      <c r="AJ13" s="27">
        <f t="shared" si="6"/>
        <v>2.0607376732703618E-3</v>
      </c>
    </row>
    <row r="14" spans="1:36" ht="24.75" customHeight="1" outlineLevel="1" x14ac:dyDescent="0.25">
      <c r="A14" s="18">
        <v>6</v>
      </c>
      <c r="B14" s="19"/>
      <c r="C14" s="40" t="s">
        <v>710</v>
      </c>
      <c r="D14" s="41">
        <v>45275</v>
      </c>
      <c r="E14" s="42" t="s">
        <v>711</v>
      </c>
      <c r="F14" s="42" t="s">
        <v>702</v>
      </c>
      <c r="G14" s="43" t="s">
        <v>118</v>
      </c>
      <c r="H14" s="29"/>
      <c r="I14" s="29"/>
      <c r="J14" s="395"/>
      <c r="K14" s="57">
        <v>11802000</v>
      </c>
      <c r="L14" s="42" t="s">
        <v>703</v>
      </c>
      <c r="M14" s="24"/>
      <c r="N14" s="24"/>
      <c r="O14" s="24"/>
      <c r="P14" s="22"/>
      <c r="Q14" s="22"/>
      <c r="R14" s="24"/>
      <c r="S14" s="24"/>
      <c r="T14" s="24"/>
      <c r="U14" s="25">
        <f t="shared" si="0"/>
        <v>0</v>
      </c>
      <c r="V14" s="24"/>
      <c r="W14" s="24"/>
      <c r="X14" s="24"/>
      <c r="Y14" s="25">
        <f t="shared" si="1"/>
        <v>0</v>
      </c>
      <c r="Z14" s="24"/>
      <c r="AA14" s="24"/>
      <c r="AB14" s="24"/>
      <c r="AC14" s="25">
        <f t="shared" si="2"/>
        <v>0</v>
      </c>
      <c r="AD14" s="24"/>
      <c r="AE14" s="57">
        <v>11802000</v>
      </c>
      <c r="AF14" s="24"/>
      <c r="AG14" s="25">
        <f t="shared" si="3"/>
        <v>11802000</v>
      </c>
      <c r="AH14" s="25">
        <f t="shared" si="4"/>
        <v>11802000</v>
      </c>
      <c r="AI14" s="26">
        <f t="shared" si="5"/>
        <v>5.4808643437312787E-2</v>
      </c>
      <c r="AJ14" s="27">
        <f t="shared" si="6"/>
        <v>1.1302549502712526E-3</v>
      </c>
    </row>
    <row r="15" spans="1:36" ht="24.75" customHeight="1" outlineLevel="1" x14ac:dyDescent="0.25">
      <c r="A15" s="18">
        <v>7</v>
      </c>
      <c r="B15" s="19"/>
      <c r="C15" s="40" t="s">
        <v>712</v>
      </c>
      <c r="D15" s="41">
        <v>45279</v>
      </c>
      <c r="E15" s="42" t="s">
        <v>125</v>
      </c>
      <c r="F15" s="42" t="s">
        <v>702</v>
      </c>
      <c r="G15" s="43" t="s">
        <v>118</v>
      </c>
      <c r="H15" s="29"/>
      <c r="I15" s="29"/>
      <c r="J15" s="395"/>
      <c r="K15" s="57">
        <v>13218000</v>
      </c>
      <c r="L15" s="42" t="s">
        <v>703</v>
      </c>
      <c r="M15" s="24"/>
      <c r="N15" s="24"/>
      <c r="O15" s="24"/>
      <c r="P15" s="22"/>
      <c r="Q15" s="22"/>
      <c r="R15" s="24"/>
      <c r="S15" s="24"/>
      <c r="T15" s="24"/>
      <c r="U15" s="25">
        <f t="shared" si="0"/>
        <v>0</v>
      </c>
      <c r="V15" s="24"/>
      <c r="W15" s="24"/>
      <c r="X15" s="24"/>
      <c r="Y15" s="25">
        <f t="shared" si="1"/>
        <v>0</v>
      </c>
      <c r="Z15" s="24"/>
      <c r="AA15" s="24"/>
      <c r="AB15" s="24"/>
      <c r="AC15" s="25">
        <f t="shared" si="2"/>
        <v>0</v>
      </c>
      <c r="AD15" s="24"/>
      <c r="AE15" s="57">
        <v>13218000</v>
      </c>
      <c r="AF15" s="24"/>
      <c r="AG15" s="25">
        <f t="shared" si="3"/>
        <v>13218000</v>
      </c>
      <c r="AH15" s="25">
        <f t="shared" si="4"/>
        <v>13218000</v>
      </c>
      <c r="AI15" s="26">
        <f t="shared" si="5"/>
        <v>6.138456608662942E-2</v>
      </c>
      <c r="AJ15" s="27">
        <f t="shared" si="6"/>
        <v>1.2658625599631771E-3</v>
      </c>
    </row>
    <row r="16" spans="1:36" ht="24.75" customHeight="1" outlineLevel="1" x14ac:dyDescent="0.25">
      <c r="A16" s="18">
        <v>8</v>
      </c>
      <c r="B16" s="19"/>
      <c r="C16" s="40" t="s">
        <v>713</v>
      </c>
      <c r="D16" s="41">
        <v>45267</v>
      </c>
      <c r="E16" s="42" t="s">
        <v>714</v>
      </c>
      <c r="F16" s="42" t="s">
        <v>702</v>
      </c>
      <c r="G16" s="43" t="s">
        <v>118</v>
      </c>
      <c r="H16" s="29"/>
      <c r="I16" s="29"/>
      <c r="J16" s="395"/>
      <c r="K16" s="57">
        <v>31992000</v>
      </c>
      <c r="L16" s="42" t="s">
        <v>703</v>
      </c>
      <c r="M16" s="24"/>
      <c r="N16" s="24"/>
      <c r="O16" s="24"/>
      <c r="P16" s="22"/>
      <c r="Q16" s="22"/>
      <c r="R16" s="24"/>
      <c r="S16" s="24"/>
      <c r="T16" s="24"/>
      <c r="U16" s="25">
        <f t="shared" si="0"/>
        <v>0</v>
      </c>
      <c r="V16" s="24"/>
      <c r="W16" s="24"/>
      <c r="X16" s="24"/>
      <c r="Y16" s="25">
        <f t="shared" si="1"/>
        <v>0</v>
      </c>
      <c r="Z16" s="24"/>
      <c r="AA16" s="24"/>
      <c r="AB16" s="24"/>
      <c r="AC16" s="25">
        <f t="shared" si="2"/>
        <v>0</v>
      </c>
      <c r="AD16" s="24"/>
      <c r="AE16" s="57">
        <v>31992000</v>
      </c>
      <c r="AF16" s="24"/>
      <c r="AG16" s="25">
        <f t="shared" si="3"/>
        <v>31992000</v>
      </c>
      <c r="AH16" s="25">
        <f t="shared" si="4"/>
        <v>31992000</v>
      </c>
      <c r="AI16" s="26">
        <f t="shared" si="5"/>
        <v>0.14857126934811987</v>
      </c>
      <c r="AJ16" s="27">
        <f t="shared" si="6"/>
        <v>3.0638126054124649E-3</v>
      </c>
    </row>
    <row r="17" spans="1:36" ht="24.75" customHeight="1" outlineLevel="1" x14ac:dyDescent="0.25">
      <c r="A17" s="18">
        <v>9</v>
      </c>
      <c r="B17" s="19"/>
      <c r="C17" s="40" t="s">
        <v>715</v>
      </c>
      <c r="D17" s="41">
        <v>45575</v>
      </c>
      <c r="E17" s="42" t="s">
        <v>708</v>
      </c>
      <c r="F17" s="42" t="s">
        <v>702</v>
      </c>
      <c r="G17" s="43" t="s">
        <v>118</v>
      </c>
      <c r="H17" s="29"/>
      <c r="I17" s="29"/>
      <c r="J17" s="395"/>
      <c r="K17" s="57">
        <v>26828000</v>
      </c>
      <c r="L17" s="42" t="s">
        <v>703</v>
      </c>
      <c r="M17" s="24"/>
      <c r="N17" s="24"/>
      <c r="O17" s="24"/>
      <c r="P17" s="22"/>
      <c r="Q17" s="22"/>
      <c r="R17" s="24"/>
      <c r="S17" s="24"/>
      <c r="T17" s="24"/>
      <c r="U17" s="25">
        <f t="shared" si="0"/>
        <v>0</v>
      </c>
      <c r="V17" s="24"/>
      <c r="W17" s="24"/>
      <c r="X17" s="24"/>
      <c r="Y17" s="25">
        <f t="shared" si="1"/>
        <v>0</v>
      </c>
      <c r="Z17" s="24"/>
      <c r="AA17" s="24"/>
      <c r="AB17" s="24"/>
      <c r="AC17" s="25">
        <f t="shared" si="2"/>
        <v>0</v>
      </c>
      <c r="AD17" s="24"/>
      <c r="AE17" s="57">
        <v>26828000</v>
      </c>
      <c r="AF17" s="24"/>
      <c r="AG17" s="25">
        <f t="shared" si="3"/>
        <v>26828000</v>
      </c>
      <c r="AH17" s="25">
        <f t="shared" si="4"/>
        <v>26828000</v>
      </c>
      <c r="AI17" s="26">
        <f t="shared" si="5"/>
        <v>0.12458958533606401</v>
      </c>
      <c r="AJ17" s="27">
        <f t="shared" si="6"/>
        <v>2.5692662096150789E-3</v>
      </c>
    </row>
    <row r="18" spans="1:36" ht="24.75" customHeight="1" outlineLevel="1" x14ac:dyDescent="0.25">
      <c r="A18" s="18">
        <v>10</v>
      </c>
      <c r="B18" s="19"/>
      <c r="C18" s="40" t="s">
        <v>716</v>
      </c>
      <c r="D18" s="41">
        <v>45545</v>
      </c>
      <c r="E18" s="42" t="s">
        <v>116</v>
      </c>
      <c r="F18" s="42" t="s">
        <v>702</v>
      </c>
      <c r="G18" s="43" t="s">
        <v>118</v>
      </c>
      <c r="H18" s="29"/>
      <c r="I18" s="29"/>
      <c r="J18" s="395"/>
      <c r="K18" s="57">
        <v>7600000</v>
      </c>
      <c r="L18" s="42" t="s">
        <v>703</v>
      </c>
      <c r="M18" s="24"/>
      <c r="N18" s="24"/>
      <c r="O18" s="24"/>
      <c r="P18" s="22"/>
      <c r="Q18" s="22"/>
      <c r="R18" s="24"/>
      <c r="S18" s="24"/>
      <c r="T18" s="24"/>
      <c r="U18" s="25">
        <f t="shared" si="0"/>
        <v>0</v>
      </c>
      <c r="V18" s="24"/>
      <c r="W18" s="24"/>
      <c r="X18" s="24"/>
      <c r="Y18" s="25">
        <f t="shared" si="1"/>
        <v>0</v>
      </c>
      <c r="Z18" s="24"/>
      <c r="AA18" s="24"/>
      <c r="AB18" s="24"/>
      <c r="AC18" s="25">
        <f t="shared" si="2"/>
        <v>0</v>
      </c>
      <c r="AD18" s="24"/>
      <c r="AE18" s="57">
        <v>7600000</v>
      </c>
      <c r="AF18" s="24"/>
      <c r="AG18" s="25">
        <f t="shared" si="3"/>
        <v>7600000</v>
      </c>
      <c r="AH18" s="25">
        <f t="shared" si="4"/>
        <v>7600000</v>
      </c>
      <c r="AI18" s="26">
        <f t="shared" si="5"/>
        <v>3.5294500095202269E-2</v>
      </c>
      <c r="AJ18" s="27">
        <f t="shared" si="6"/>
        <v>7.2783745314874764E-4</v>
      </c>
    </row>
    <row r="19" spans="1:36" ht="24.75" customHeight="1" outlineLevel="1" x14ac:dyDescent="0.25">
      <c r="A19" s="18">
        <v>11</v>
      </c>
      <c r="B19" s="19"/>
      <c r="C19" s="40" t="s">
        <v>717</v>
      </c>
      <c r="D19" s="41">
        <v>45540</v>
      </c>
      <c r="E19" s="42" t="s">
        <v>718</v>
      </c>
      <c r="F19" s="42" t="s">
        <v>702</v>
      </c>
      <c r="G19" s="43" t="s">
        <v>118</v>
      </c>
      <c r="H19" s="29"/>
      <c r="I19" s="29"/>
      <c r="J19" s="382"/>
      <c r="K19" s="57">
        <v>23311000</v>
      </c>
      <c r="L19" s="42" t="s">
        <v>703</v>
      </c>
      <c r="M19" s="24"/>
      <c r="N19" s="24"/>
      <c r="O19" s="24"/>
      <c r="P19" s="30"/>
      <c r="Q19" s="30"/>
      <c r="R19" s="24"/>
      <c r="S19" s="24"/>
      <c r="T19" s="24"/>
      <c r="U19" s="25">
        <f t="shared" si="0"/>
        <v>0</v>
      </c>
      <c r="V19" s="24"/>
      <c r="W19" s="24"/>
      <c r="X19" s="24"/>
      <c r="Y19" s="25">
        <f t="shared" si="1"/>
        <v>0</v>
      </c>
      <c r="Z19" s="24"/>
      <c r="AA19" s="24"/>
      <c r="AB19" s="24"/>
      <c r="AC19" s="25">
        <f>SUM(Z19:AB19)</f>
        <v>0</v>
      </c>
      <c r="AD19" s="24"/>
      <c r="AE19" s="57">
        <v>23311000</v>
      </c>
      <c r="AF19" s="24"/>
      <c r="AG19" s="25">
        <f t="shared" si="3"/>
        <v>23311000</v>
      </c>
      <c r="AH19" s="25">
        <f t="shared" si="4"/>
        <v>23311000</v>
      </c>
      <c r="AI19" s="26">
        <f t="shared" si="5"/>
        <v>0.10825659101569213</v>
      </c>
      <c r="AJ19" s="27">
        <f t="shared" si="6"/>
        <v>2.232449851361902E-3</v>
      </c>
    </row>
    <row r="20" spans="1:36" s="37" customFormat="1" ht="12.75" customHeight="1" x14ac:dyDescent="0.25">
      <c r="A20" s="376" t="s">
        <v>47</v>
      </c>
      <c r="B20" s="377"/>
      <c r="C20" s="378"/>
      <c r="D20" s="378"/>
      <c r="E20" s="378"/>
      <c r="F20" s="378"/>
      <c r="G20" s="378"/>
      <c r="H20" s="378"/>
      <c r="I20" s="379"/>
      <c r="J20" s="33">
        <f>+J8</f>
        <v>215331000</v>
      </c>
      <c r="K20" s="174">
        <f>SUM(K9:K19)</f>
        <v>215331000</v>
      </c>
      <c r="L20" s="175"/>
      <c r="M20" s="174">
        <f>SUM(M9:M19)</f>
        <v>0</v>
      </c>
      <c r="N20" s="174">
        <f>SUM(N9:N19)</f>
        <v>0</v>
      </c>
      <c r="O20" s="174">
        <f>SUM(O9:O19)</f>
        <v>0</v>
      </c>
      <c r="P20" s="176"/>
      <c r="Q20" s="177"/>
      <c r="R20" s="174">
        <f>SUM(R9:R19)</f>
        <v>0</v>
      </c>
      <c r="S20" s="174">
        <f t="shared" ref="S20:AH20" si="7">SUM(S9:S19)</f>
        <v>0</v>
      </c>
      <c r="T20" s="174">
        <f t="shared" si="7"/>
        <v>0</v>
      </c>
      <c r="U20" s="174">
        <f t="shared" si="7"/>
        <v>0</v>
      </c>
      <c r="V20" s="33">
        <f t="shared" si="7"/>
        <v>0</v>
      </c>
      <c r="W20" s="33">
        <f t="shared" si="7"/>
        <v>0</v>
      </c>
      <c r="X20" s="33">
        <f t="shared" si="7"/>
        <v>0</v>
      </c>
      <c r="Y20" s="33">
        <f t="shared" si="7"/>
        <v>0</v>
      </c>
      <c r="Z20" s="33">
        <f t="shared" si="7"/>
        <v>0</v>
      </c>
      <c r="AA20" s="33">
        <f t="shared" si="7"/>
        <v>0</v>
      </c>
      <c r="AB20" s="33">
        <f t="shared" si="7"/>
        <v>0</v>
      </c>
      <c r="AC20" s="33">
        <f t="shared" si="7"/>
        <v>0</v>
      </c>
      <c r="AD20" s="33">
        <f t="shared" si="7"/>
        <v>0</v>
      </c>
      <c r="AE20" s="33">
        <f t="shared" si="7"/>
        <v>215331000</v>
      </c>
      <c r="AF20" s="33">
        <f t="shared" si="7"/>
        <v>0</v>
      </c>
      <c r="AG20" s="33">
        <f t="shared" si="7"/>
        <v>215331000</v>
      </c>
      <c r="AH20" s="33">
        <f t="shared" si="7"/>
        <v>215331000</v>
      </c>
      <c r="AI20" s="36">
        <f>IF(ISERROR(AH20/J20),0,AH20/J20)</f>
        <v>1</v>
      </c>
      <c r="AJ20" s="36">
        <f>IF(ISERROR(AH20/$AH$600),0,AH20/$AH$600)</f>
        <v>2.0621837713680653E-2</v>
      </c>
    </row>
    <row r="21" spans="1:36" ht="12.75" customHeight="1" x14ac:dyDescent="0.25">
      <c r="A21" s="401" t="s">
        <v>48</v>
      </c>
      <c r="B21" s="402"/>
      <c r="C21" s="402"/>
      <c r="D21" s="402"/>
      <c r="E21" s="403"/>
      <c r="F21" s="173"/>
      <c r="G21" s="170"/>
      <c r="H21" s="168"/>
      <c r="I21" s="168"/>
      <c r="J21" s="429">
        <v>227421000</v>
      </c>
      <c r="K21" s="152"/>
      <c r="L21" s="153"/>
      <c r="M21" s="154"/>
      <c r="N21" s="154"/>
      <c r="O21" s="154"/>
      <c r="P21" s="150"/>
      <c r="Q21" s="155"/>
      <c r="R21" s="152"/>
      <c r="S21" s="152"/>
      <c r="T21" s="152"/>
      <c r="U21" s="152"/>
      <c r="V21" s="160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7"/>
      <c r="AJ21" s="17"/>
    </row>
    <row r="22" spans="1:36" ht="24.75" customHeight="1" outlineLevel="1" x14ac:dyDescent="0.25">
      <c r="A22" s="156">
        <v>1</v>
      </c>
      <c r="B22" s="156"/>
      <c r="C22" s="165" t="s">
        <v>719</v>
      </c>
      <c r="D22" s="41">
        <v>45636</v>
      </c>
      <c r="E22" s="172" t="s">
        <v>720</v>
      </c>
      <c r="F22" s="42" t="s">
        <v>702</v>
      </c>
      <c r="G22" s="43" t="s">
        <v>118</v>
      </c>
      <c r="H22" s="158"/>
      <c r="I22" s="158"/>
      <c r="J22" s="430"/>
      <c r="K22" s="251">
        <v>13833000</v>
      </c>
      <c r="L22" s="42" t="s">
        <v>703</v>
      </c>
      <c r="M22" s="159"/>
      <c r="N22" s="159"/>
      <c r="O22" s="159"/>
      <c r="P22" s="157"/>
      <c r="Q22" s="157"/>
      <c r="R22" s="159"/>
      <c r="S22" s="159"/>
      <c r="T22" s="159"/>
      <c r="U22" s="152">
        <f>SUM(R22:T22)</f>
        <v>0</v>
      </c>
      <c r="V22" s="161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57">
        <v>13833000</v>
      </c>
      <c r="AG22" s="25">
        <f>SUM(AD22:AF22)</f>
        <v>13833000</v>
      </c>
      <c r="AH22" s="25">
        <f>SUM(U22,Y22,AC22,AG22)</f>
        <v>13833000</v>
      </c>
      <c r="AI22" s="26">
        <f>IF(ISERROR(AH22/$J$21),0,AH22/$J$21)</f>
        <v>6.0825517432427083E-2</v>
      </c>
      <c r="AJ22" s="27">
        <f t="shared" ref="AJ22:AJ31" si="8">IF(ISERROR(AH22/$AH$600),"-",AH22/$AH$600)</f>
        <v>1.3247599328166612E-3</v>
      </c>
    </row>
    <row r="23" spans="1:36" ht="24.75" customHeight="1" outlineLevel="1" x14ac:dyDescent="0.25">
      <c r="A23" s="156">
        <v>2</v>
      </c>
      <c r="B23" s="156"/>
      <c r="C23" s="165" t="s">
        <v>721</v>
      </c>
      <c r="D23" s="41">
        <v>45636</v>
      </c>
      <c r="E23" s="172" t="s">
        <v>722</v>
      </c>
      <c r="F23" s="42" t="s">
        <v>702</v>
      </c>
      <c r="G23" s="43" t="s">
        <v>118</v>
      </c>
      <c r="H23" s="158"/>
      <c r="I23" s="158"/>
      <c r="J23" s="430"/>
      <c r="K23" s="251">
        <v>41236000</v>
      </c>
      <c r="L23" s="42" t="s">
        <v>703</v>
      </c>
      <c r="M23" s="159"/>
      <c r="N23" s="159"/>
      <c r="O23" s="159"/>
      <c r="P23" s="157"/>
      <c r="Q23" s="157"/>
      <c r="R23" s="159"/>
      <c r="S23" s="159"/>
      <c r="T23" s="159"/>
      <c r="U23" s="152">
        <f>SUM(R23:T23)</f>
        <v>0</v>
      </c>
      <c r="V23" s="161"/>
      <c r="W23" s="24"/>
      <c r="X23" s="24"/>
      <c r="Y23" s="25">
        <f>SUM(V23:X23)</f>
        <v>0</v>
      </c>
      <c r="Z23" s="24"/>
      <c r="AA23" s="24"/>
      <c r="AB23" s="24"/>
      <c r="AC23" s="25">
        <f>SUM(Z23:AB23)</f>
        <v>0</v>
      </c>
      <c r="AD23" s="24"/>
      <c r="AE23" s="24"/>
      <c r="AF23" s="57">
        <v>41236000</v>
      </c>
      <c r="AG23" s="25">
        <f t="shared" ref="AG23:AG31" si="9">SUM(AD23:AF23)</f>
        <v>41236000</v>
      </c>
      <c r="AH23" s="25">
        <f t="shared" ref="AH23:AH31" si="10">SUM(U23,Y23,AC23,AG23)</f>
        <v>41236000</v>
      </c>
      <c r="AI23" s="26">
        <f t="shared" ref="AI23:AI31" si="11">IF(ISERROR(AH23/$J$21),0,AH23/$J$21)</f>
        <v>0.18132010676234825</v>
      </c>
      <c r="AJ23" s="27">
        <f t="shared" si="8"/>
        <v>3.9490927918475992E-3</v>
      </c>
    </row>
    <row r="24" spans="1:36" ht="24.75" customHeight="1" outlineLevel="1" x14ac:dyDescent="0.25">
      <c r="A24" s="156">
        <v>3</v>
      </c>
      <c r="B24" s="156"/>
      <c r="C24" s="165" t="s">
        <v>723</v>
      </c>
      <c r="D24" s="41">
        <v>45636</v>
      </c>
      <c r="E24" s="172" t="s">
        <v>724</v>
      </c>
      <c r="F24" s="42" t="s">
        <v>702</v>
      </c>
      <c r="G24" s="43" t="s">
        <v>118</v>
      </c>
      <c r="H24" s="158"/>
      <c r="I24" s="158"/>
      <c r="J24" s="430"/>
      <c r="K24" s="251">
        <v>12296000</v>
      </c>
      <c r="L24" s="42" t="s">
        <v>703</v>
      </c>
      <c r="M24" s="159"/>
      <c r="N24" s="159"/>
      <c r="O24" s="159"/>
      <c r="P24" s="157"/>
      <c r="Q24" s="157"/>
      <c r="R24" s="159"/>
      <c r="S24" s="159"/>
      <c r="T24" s="159"/>
      <c r="U24" s="152">
        <f t="shared" ref="U24:U31" si="12">SUM(R24:T24)</f>
        <v>0</v>
      </c>
      <c r="V24" s="161"/>
      <c r="W24" s="24"/>
      <c r="X24" s="24"/>
      <c r="Y24" s="25">
        <f t="shared" ref="Y24:Y31" si="13">SUM(V24:X24)</f>
        <v>0</v>
      </c>
      <c r="Z24" s="24"/>
      <c r="AA24" s="24"/>
      <c r="AB24" s="24"/>
      <c r="AC24" s="25">
        <f>SUM(Z24:AB24)</f>
        <v>0</v>
      </c>
      <c r="AD24" s="24"/>
      <c r="AE24" s="24"/>
      <c r="AF24" s="57">
        <v>12296000</v>
      </c>
      <c r="AG24" s="25">
        <f t="shared" si="9"/>
        <v>12296000</v>
      </c>
      <c r="AH24" s="25">
        <f t="shared" si="10"/>
        <v>12296000</v>
      </c>
      <c r="AI24" s="26">
        <f t="shared" si="11"/>
        <v>5.4067126606601852E-2</v>
      </c>
      <c r="AJ24" s="27">
        <f t="shared" si="8"/>
        <v>1.1775643847259211E-3</v>
      </c>
    </row>
    <row r="25" spans="1:36" ht="24.75" customHeight="1" outlineLevel="1" x14ac:dyDescent="0.25">
      <c r="A25" s="156">
        <v>4</v>
      </c>
      <c r="B25" s="156"/>
      <c r="C25" s="165" t="s">
        <v>260</v>
      </c>
      <c r="D25" s="41">
        <v>45636</v>
      </c>
      <c r="E25" s="172" t="s">
        <v>725</v>
      </c>
      <c r="F25" s="42" t="s">
        <v>702</v>
      </c>
      <c r="G25" s="43" t="s">
        <v>118</v>
      </c>
      <c r="H25" s="158"/>
      <c r="I25" s="158"/>
      <c r="J25" s="430"/>
      <c r="K25" s="251">
        <v>40840000</v>
      </c>
      <c r="L25" s="42" t="s">
        <v>703</v>
      </c>
      <c r="M25" s="159"/>
      <c r="N25" s="159"/>
      <c r="O25" s="159"/>
      <c r="P25" s="157"/>
      <c r="Q25" s="157"/>
      <c r="R25" s="159"/>
      <c r="S25" s="159"/>
      <c r="T25" s="159"/>
      <c r="U25" s="152">
        <f t="shared" si="12"/>
        <v>0</v>
      </c>
      <c r="V25" s="161"/>
      <c r="W25" s="24"/>
      <c r="X25" s="24"/>
      <c r="Y25" s="25">
        <f t="shared" si="13"/>
        <v>0</v>
      </c>
      <c r="Z25" s="24"/>
      <c r="AA25" s="24"/>
      <c r="AB25" s="24"/>
      <c r="AC25" s="25">
        <f t="shared" ref="AC25:AC31" si="14">SUM(Z25:AB25)</f>
        <v>0</v>
      </c>
      <c r="AD25" s="24"/>
      <c r="AE25" s="24"/>
      <c r="AF25" s="57">
        <v>40840000</v>
      </c>
      <c r="AG25" s="25">
        <f t="shared" si="9"/>
        <v>40840000</v>
      </c>
      <c r="AH25" s="25">
        <f t="shared" si="10"/>
        <v>40840000</v>
      </c>
      <c r="AI25" s="26">
        <f t="shared" si="11"/>
        <v>0.17957884276298144</v>
      </c>
      <c r="AJ25" s="27">
        <f t="shared" si="8"/>
        <v>3.911168629815112E-3</v>
      </c>
    </row>
    <row r="26" spans="1:36" ht="24.75" customHeight="1" outlineLevel="1" x14ac:dyDescent="0.25">
      <c r="A26" s="156">
        <v>5</v>
      </c>
      <c r="B26" s="156"/>
      <c r="C26" s="165" t="s">
        <v>726</v>
      </c>
      <c r="D26" s="41">
        <v>45636</v>
      </c>
      <c r="E26" s="172" t="s">
        <v>727</v>
      </c>
      <c r="F26" s="42" t="s">
        <v>702</v>
      </c>
      <c r="G26" s="43" t="s">
        <v>118</v>
      </c>
      <c r="H26" s="158"/>
      <c r="I26" s="158"/>
      <c r="J26" s="430"/>
      <c r="K26" s="251">
        <v>13833000</v>
      </c>
      <c r="L26" s="42" t="s">
        <v>703</v>
      </c>
      <c r="M26" s="159"/>
      <c r="N26" s="159"/>
      <c r="O26" s="159"/>
      <c r="P26" s="157"/>
      <c r="Q26" s="157"/>
      <c r="R26" s="159"/>
      <c r="S26" s="159"/>
      <c r="T26" s="159"/>
      <c r="U26" s="152">
        <f t="shared" si="12"/>
        <v>0</v>
      </c>
      <c r="V26" s="161"/>
      <c r="W26" s="24"/>
      <c r="X26" s="24"/>
      <c r="Y26" s="25">
        <f t="shared" si="13"/>
        <v>0</v>
      </c>
      <c r="Z26" s="24"/>
      <c r="AA26" s="24"/>
      <c r="AB26" s="24"/>
      <c r="AC26" s="25">
        <f t="shared" si="14"/>
        <v>0</v>
      </c>
      <c r="AD26" s="24"/>
      <c r="AE26" s="24"/>
      <c r="AF26" s="57">
        <v>13833000</v>
      </c>
      <c r="AG26" s="25">
        <f t="shared" si="9"/>
        <v>13833000</v>
      </c>
      <c r="AH26" s="25">
        <f t="shared" si="10"/>
        <v>13833000</v>
      </c>
      <c r="AI26" s="26">
        <f t="shared" si="11"/>
        <v>6.0825517432427083E-2</v>
      </c>
      <c r="AJ26" s="27">
        <f t="shared" si="8"/>
        <v>1.3247599328166612E-3</v>
      </c>
    </row>
    <row r="27" spans="1:36" ht="24.75" customHeight="1" outlineLevel="1" x14ac:dyDescent="0.25">
      <c r="A27" s="156">
        <v>6</v>
      </c>
      <c r="B27" s="156"/>
      <c r="C27" s="165" t="s">
        <v>728</v>
      </c>
      <c r="D27" s="41">
        <v>45636</v>
      </c>
      <c r="E27" s="172" t="s">
        <v>729</v>
      </c>
      <c r="F27" s="42" t="s">
        <v>702</v>
      </c>
      <c r="G27" s="43" t="s">
        <v>118</v>
      </c>
      <c r="H27" s="158"/>
      <c r="I27" s="158"/>
      <c r="J27" s="430"/>
      <c r="K27" s="57">
        <v>26898000</v>
      </c>
      <c r="L27" s="42" t="s">
        <v>703</v>
      </c>
      <c r="M27" s="159"/>
      <c r="N27" s="159"/>
      <c r="O27" s="159"/>
      <c r="P27" s="157"/>
      <c r="Q27" s="157"/>
      <c r="R27" s="159"/>
      <c r="S27" s="159"/>
      <c r="T27" s="159"/>
      <c r="U27" s="152">
        <f t="shared" si="12"/>
        <v>0</v>
      </c>
      <c r="V27" s="161"/>
      <c r="W27" s="24"/>
      <c r="X27" s="24"/>
      <c r="Y27" s="25">
        <f t="shared" si="13"/>
        <v>0</v>
      </c>
      <c r="Z27" s="24"/>
      <c r="AA27" s="24"/>
      <c r="AB27" s="24"/>
      <c r="AC27" s="25">
        <f t="shared" si="14"/>
        <v>0</v>
      </c>
      <c r="AD27" s="24"/>
      <c r="AE27" s="24"/>
      <c r="AF27" s="57">
        <v>26898000</v>
      </c>
      <c r="AG27" s="25">
        <f t="shared" si="9"/>
        <v>26898000</v>
      </c>
      <c r="AH27" s="25">
        <f t="shared" si="10"/>
        <v>26898000</v>
      </c>
      <c r="AI27" s="26">
        <f t="shared" si="11"/>
        <v>0.11827403801759732</v>
      </c>
      <c r="AJ27" s="27">
        <f t="shared" si="8"/>
        <v>2.5759699756309228E-3</v>
      </c>
    </row>
    <row r="28" spans="1:36" ht="24.75" customHeight="1" outlineLevel="1" x14ac:dyDescent="0.25">
      <c r="A28" s="156">
        <v>7</v>
      </c>
      <c r="B28" s="156"/>
      <c r="C28" s="165" t="s">
        <v>263</v>
      </c>
      <c r="D28" s="41">
        <v>45636</v>
      </c>
      <c r="E28" s="172" t="s">
        <v>729</v>
      </c>
      <c r="F28" s="42" t="s">
        <v>702</v>
      </c>
      <c r="G28" s="43" t="s">
        <v>118</v>
      </c>
      <c r="H28" s="158"/>
      <c r="I28" s="158"/>
      <c r="J28" s="430"/>
      <c r="K28" s="57">
        <v>26408000</v>
      </c>
      <c r="L28" s="42" t="s">
        <v>703</v>
      </c>
      <c r="M28" s="159"/>
      <c r="N28" s="159"/>
      <c r="O28" s="159"/>
      <c r="P28" s="157"/>
      <c r="Q28" s="157"/>
      <c r="R28" s="159"/>
      <c r="S28" s="159"/>
      <c r="T28" s="159"/>
      <c r="U28" s="152">
        <f t="shared" si="12"/>
        <v>0</v>
      </c>
      <c r="V28" s="161"/>
      <c r="W28" s="24"/>
      <c r="X28" s="24"/>
      <c r="Y28" s="25">
        <f t="shared" si="13"/>
        <v>0</v>
      </c>
      <c r="Z28" s="24"/>
      <c r="AA28" s="24"/>
      <c r="AB28" s="24"/>
      <c r="AC28" s="25">
        <f t="shared" si="14"/>
        <v>0</v>
      </c>
      <c r="AD28" s="24"/>
      <c r="AE28" s="24"/>
      <c r="AF28" s="57">
        <v>26408000</v>
      </c>
      <c r="AG28" s="25">
        <f t="shared" si="9"/>
        <v>26408000</v>
      </c>
      <c r="AH28" s="25">
        <f t="shared" si="10"/>
        <v>26408000</v>
      </c>
      <c r="AI28" s="26">
        <f t="shared" si="11"/>
        <v>0.11611944367494646</v>
      </c>
      <c r="AJ28" s="27">
        <f t="shared" si="8"/>
        <v>2.5290436135200168E-3</v>
      </c>
    </row>
    <row r="29" spans="1:36" ht="24.75" customHeight="1" outlineLevel="1" x14ac:dyDescent="0.25">
      <c r="A29" s="156">
        <v>8</v>
      </c>
      <c r="B29" s="156"/>
      <c r="C29" s="165" t="s">
        <v>190</v>
      </c>
      <c r="D29" s="41">
        <v>45636</v>
      </c>
      <c r="E29" s="172" t="s">
        <v>727</v>
      </c>
      <c r="F29" s="42" t="s">
        <v>702</v>
      </c>
      <c r="G29" s="43" t="s">
        <v>118</v>
      </c>
      <c r="H29" s="158"/>
      <c r="I29" s="158"/>
      <c r="J29" s="430"/>
      <c r="K29" s="57">
        <v>11318000</v>
      </c>
      <c r="L29" s="42" t="s">
        <v>703</v>
      </c>
      <c r="M29" s="159"/>
      <c r="N29" s="159"/>
      <c r="O29" s="159"/>
      <c r="P29" s="157"/>
      <c r="Q29" s="157"/>
      <c r="R29" s="159"/>
      <c r="S29" s="159"/>
      <c r="T29" s="159"/>
      <c r="U29" s="152">
        <f t="shared" si="12"/>
        <v>0</v>
      </c>
      <c r="V29" s="161"/>
      <c r="W29" s="24"/>
      <c r="X29" s="24"/>
      <c r="Y29" s="25">
        <f t="shared" si="13"/>
        <v>0</v>
      </c>
      <c r="Z29" s="24"/>
      <c r="AA29" s="24"/>
      <c r="AB29" s="24"/>
      <c r="AC29" s="25">
        <f t="shared" si="14"/>
        <v>0</v>
      </c>
      <c r="AD29" s="24"/>
      <c r="AE29" s="24"/>
      <c r="AF29" s="57">
        <v>11318000</v>
      </c>
      <c r="AG29" s="25">
        <f t="shared" si="9"/>
        <v>11318000</v>
      </c>
      <c r="AH29" s="25">
        <f t="shared" si="10"/>
        <v>11318000</v>
      </c>
      <c r="AI29" s="26">
        <f t="shared" si="11"/>
        <v>4.9766732183923211E-2</v>
      </c>
      <c r="AJ29" s="27">
        <f t="shared" si="8"/>
        <v>1.0839031966759902E-3</v>
      </c>
    </row>
    <row r="30" spans="1:36" ht="24.75" customHeight="1" outlineLevel="1" x14ac:dyDescent="0.25">
      <c r="A30" s="156">
        <v>9</v>
      </c>
      <c r="B30" s="156"/>
      <c r="C30" s="165" t="s">
        <v>730</v>
      </c>
      <c r="D30" s="41">
        <v>45636</v>
      </c>
      <c r="E30" s="172" t="s">
        <v>725</v>
      </c>
      <c r="F30" s="42" t="s">
        <v>702</v>
      </c>
      <c r="G30" s="43" t="s">
        <v>118</v>
      </c>
      <c r="H30" s="158"/>
      <c r="I30" s="158"/>
      <c r="J30" s="430"/>
      <c r="K30" s="57">
        <v>13321000</v>
      </c>
      <c r="L30" s="42" t="s">
        <v>703</v>
      </c>
      <c r="M30" s="159"/>
      <c r="N30" s="159"/>
      <c r="O30" s="159"/>
      <c r="P30" s="157"/>
      <c r="Q30" s="157"/>
      <c r="R30" s="159"/>
      <c r="S30" s="159"/>
      <c r="T30" s="159"/>
      <c r="U30" s="152">
        <f t="shared" si="12"/>
        <v>0</v>
      </c>
      <c r="V30" s="161"/>
      <c r="W30" s="24"/>
      <c r="X30" s="24"/>
      <c r="Y30" s="25">
        <f t="shared" si="13"/>
        <v>0</v>
      </c>
      <c r="Z30" s="24"/>
      <c r="AA30" s="24"/>
      <c r="AB30" s="24"/>
      <c r="AC30" s="25">
        <f t="shared" si="14"/>
        <v>0</v>
      </c>
      <c r="AD30" s="24"/>
      <c r="AE30" s="24"/>
      <c r="AF30" s="57">
        <v>13321000</v>
      </c>
      <c r="AG30" s="25">
        <f t="shared" si="9"/>
        <v>13321000</v>
      </c>
      <c r="AH30" s="25">
        <f t="shared" si="10"/>
        <v>13321000</v>
      </c>
      <c r="AI30" s="26">
        <f t="shared" si="11"/>
        <v>5.8574186200922515E-2</v>
      </c>
      <c r="AJ30" s="27">
        <f t="shared" si="8"/>
        <v>1.2757266728150615E-3</v>
      </c>
    </row>
    <row r="31" spans="1:36" ht="24.75" customHeight="1" outlineLevel="1" x14ac:dyDescent="0.25">
      <c r="A31" s="156">
        <v>10</v>
      </c>
      <c r="B31" s="156"/>
      <c r="C31" s="165" t="s">
        <v>731</v>
      </c>
      <c r="D31" s="41">
        <v>45636</v>
      </c>
      <c r="E31" s="172" t="s">
        <v>722</v>
      </c>
      <c r="F31" s="42" t="s">
        <v>702</v>
      </c>
      <c r="G31" s="43" t="s">
        <v>118</v>
      </c>
      <c r="H31" s="158"/>
      <c r="I31" s="158"/>
      <c r="J31" s="431"/>
      <c r="K31" s="57">
        <v>27438000</v>
      </c>
      <c r="L31" s="42" t="s">
        <v>703</v>
      </c>
      <c r="M31" s="159"/>
      <c r="N31" s="159"/>
      <c r="O31" s="159"/>
      <c r="P31" s="157"/>
      <c r="Q31" s="157"/>
      <c r="R31" s="159"/>
      <c r="S31" s="159"/>
      <c r="T31" s="159"/>
      <c r="U31" s="152">
        <f t="shared" si="12"/>
        <v>0</v>
      </c>
      <c r="V31" s="161"/>
      <c r="W31" s="24"/>
      <c r="X31" s="24"/>
      <c r="Y31" s="25">
        <f t="shared" si="13"/>
        <v>0</v>
      </c>
      <c r="Z31" s="24"/>
      <c r="AA31" s="24"/>
      <c r="AB31" s="24"/>
      <c r="AC31" s="25">
        <f t="shared" si="14"/>
        <v>0</v>
      </c>
      <c r="AD31" s="24"/>
      <c r="AE31" s="24"/>
      <c r="AF31" s="57">
        <v>27438000</v>
      </c>
      <c r="AG31" s="25">
        <f t="shared" si="9"/>
        <v>27438000</v>
      </c>
      <c r="AH31" s="25">
        <f t="shared" si="10"/>
        <v>27438000</v>
      </c>
      <c r="AI31" s="26">
        <f t="shared" si="11"/>
        <v>0.12064848892582479</v>
      </c>
      <c r="AJ31" s="27">
        <f t="shared" si="8"/>
        <v>2.62768474203886E-3</v>
      </c>
    </row>
    <row r="32" spans="1:36" s="37" customFormat="1" ht="12.75" customHeight="1" x14ac:dyDescent="0.25">
      <c r="A32" s="404" t="s">
        <v>49</v>
      </c>
      <c r="B32" s="377"/>
      <c r="C32" s="377"/>
      <c r="D32" s="377"/>
      <c r="E32" s="377"/>
      <c r="F32" s="377"/>
      <c r="G32" s="377"/>
      <c r="H32" s="377"/>
      <c r="I32" s="405"/>
      <c r="J32" s="33">
        <f>+J21</f>
        <v>227421000</v>
      </c>
      <c r="K32" s="162">
        <f>SUM(K22:K31)</f>
        <v>227421000</v>
      </c>
      <c r="L32" s="146"/>
      <c r="M32" s="162">
        <f>SUM(M22:M23)</f>
        <v>0</v>
      </c>
      <c r="N32" s="162">
        <f>SUM(N22:N23)</f>
        <v>0</v>
      </c>
      <c r="O32" s="162">
        <f>SUM(O22:O23)</f>
        <v>0</v>
      </c>
      <c r="P32" s="163"/>
      <c r="Q32" s="164"/>
      <c r="R32" s="162">
        <f t="shared" ref="R32:AE32" si="15">SUM(R22:R23)</f>
        <v>0</v>
      </c>
      <c r="S32" s="162">
        <f t="shared" si="15"/>
        <v>0</v>
      </c>
      <c r="T32" s="162">
        <f t="shared" si="15"/>
        <v>0</v>
      </c>
      <c r="U32" s="162">
        <f t="shared" si="15"/>
        <v>0</v>
      </c>
      <c r="V32" s="33">
        <f t="shared" si="15"/>
        <v>0</v>
      </c>
      <c r="W32" s="33">
        <f t="shared" si="15"/>
        <v>0</v>
      </c>
      <c r="X32" s="33">
        <f t="shared" si="15"/>
        <v>0</v>
      </c>
      <c r="Y32" s="33">
        <f t="shared" si="15"/>
        <v>0</v>
      </c>
      <c r="Z32" s="33">
        <f t="shared" si="15"/>
        <v>0</v>
      </c>
      <c r="AA32" s="33">
        <f t="shared" si="15"/>
        <v>0</v>
      </c>
      <c r="AB32" s="33">
        <f t="shared" si="15"/>
        <v>0</v>
      </c>
      <c r="AC32" s="33">
        <f t="shared" si="15"/>
        <v>0</v>
      </c>
      <c r="AD32" s="33">
        <f t="shared" si="15"/>
        <v>0</v>
      </c>
      <c r="AE32" s="33">
        <f t="shared" si="15"/>
        <v>0</v>
      </c>
      <c r="AF32" s="33">
        <f>SUM(AF22:AF31)</f>
        <v>227421000</v>
      </c>
      <c r="AG32" s="33">
        <f t="shared" ref="AG32:AH32" si="16">SUM(AG22:AG31)</f>
        <v>227421000</v>
      </c>
      <c r="AH32" s="33">
        <f t="shared" si="16"/>
        <v>227421000</v>
      </c>
      <c r="AI32" s="36">
        <f>IF(ISERROR(AH32/J32),0,AH32/J32)</f>
        <v>1</v>
      </c>
      <c r="AJ32" s="36">
        <f>IF(ISERROR(AH32/$AH$600),0,AH32/$AH$600)</f>
        <v>2.1779673872702805E-2</v>
      </c>
    </row>
    <row r="33" spans="1:36" ht="12.75" customHeight="1" x14ac:dyDescent="0.25">
      <c r="A33" s="383" t="s">
        <v>50</v>
      </c>
      <c r="B33" s="384"/>
      <c r="C33" s="384"/>
      <c r="D33" s="384"/>
      <c r="E33" s="385"/>
      <c r="F33" s="9"/>
      <c r="G33" s="10"/>
      <c r="H33" s="11"/>
      <c r="I33" s="11"/>
      <c r="J33" s="381">
        <v>279485000</v>
      </c>
      <c r="K33" s="13"/>
      <c r="L33" s="14"/>
      <c r="M33" s="15"/>
      <c r="N33" s="15"/>
      <c r="O33" s="15"/>
      <c r="P33" s="10"/>
      <c r="Q33" s="16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7"/>
      <c r="AJ33" s="17"/>
    </row>
    <row r="34" spans="1:36" ht="24.75" customHeight="1" outlineLevel="1" x14ac:dyDescent="0.25">
      <c r="A34" s="19">
        <v>1</v>
      </c>
      <c r="B34" s="19"/>
      <c r="C34" s="165" t="s">
        <v>732</v>
      </c>
      <c r="D34" s="41">
        <v>45544</v>
      </c>
      <c r="E34" s="172" t="s">
        <v>733</v>
      </c>
      <c r="F34" s="42" t="s">
        <v>702</v>
      </c>
      <c r="G34" s="43" t="s">
        <v>118</v>
      </c>
      <c r="H34" s="29"/>
      <c r="I34" s="29"/>
      <c r="J34" s="395"/>
      <c r="K34" s="251">
        <v>8300000</v>
      </c>
      <c r="L34" s="42" t="s">
        <v>703</v>
      </c>
      <c r="M34" s="24"/>
      <c r="N34" s="24"/>
      <c r="O34" s="24"/>
      <c r="P34" s="22"/>
      <c r="Q34" s="22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57">
        <v>8300000</v>
      </c>
      <c r="AG34" s="25">
        <f>SUM(AD34:AF34)</f>
        <v>8300000</v>
      </c>
      <c r="AH34" s="25">
        <f>SUM(U34,Y34,AC34,AG34)</f>
        <v>8300000</v>
      </c>
      <c r="AI34" s="26">
        <f>IF(ISERROR(AH34/$J$33),0,AH34/$J$33)</f>
        <v>2.9697479292269711E-2</v>
      </c>
      <c r="AJ34" s="27">
        <f>IF(ISERROR(AH34/$AH$600),"-",AH34/$AH$600)</f>
        <v>7.9487511330718493E-4</v>
      </c>
    </row>
    <row r="35" spans="1:36" ht="24.75" customHeight="1" outlineLevel="1" x14ac:dyDescent="0.25">
      <c r="A35" s="19">
        <v>2</v>
      </c>
      <c r="B35" s="19"/>
      <c r="C35" s="165" t="s">
        <v>734</v>
      </c>
      <c r="D35" s="41">
        <v>45562</v>
      </c>
      <c r="E35" s="172" t="s">
        <v>129</v>
      </c>
      <c r="F35" s="42" t="s">
        <v>702</v>
      </c>
      <c r="G35" s="43" t="s">
        <v>118</v>
      </c>
      <c r="H35" s="29"/>
      <c r="I35" s="29"/>
      <c r="J35" s="395"/>
      <c r="K35" s="251">
        <v>8300000</v>
      </c>
      <c r="L35" s="42" t="s">
        <v>703</v>
      </c>
      <c r="M35" s="24"/>
      <c r="N35" s="24"/>
      <c r="O35" s="24"/>
      <c r="P35" s="22"/>
      <c r="Q35" s="22"/>
      <c r="R35" s="24"/>
      <c r="S35" s="24"/>
      <c r="T35" s="24"/>
      <c r="U35" s="25">
        <f t="shared" ref="U35:U49" si="17">SUM(R35:T35)</f>
        <v>0</v>
      </c>
      <c r="V35" s="24"/>
      <c r="W35" s="24"/>
      <c r="X35" s="24"/>
      <c r="Y35" s="25">
        <f t="shared" ref="Y35:Y49" si="18">SUM(V35:X35)</f>
        <v>0</v>
      </c>
      <c r="Z35" s="24"/>
      <c r="AA35" s="24"/>
      <c r="AB35" s="24"/>
      <c r="AC35" s="25">
        <f t="shared" ref="AC35:AC49" si="19">SUM(Z35:AB35)</f>
        <v>0</v>
      </c>
      <c r="AD35" s="24"/>
      <c r="AE35" s="24"/>
      <c r="AF35" s="57">
        <v>8300000</v>
      </c>
      <c r="AG35" s="25">
        <f t="shared" ref="AG35:AG49" si="20">SUM(AD35:AF35)</f>
        <v>8300000</v>
      </c>
      <c r="AH35" s="25">
        <f t="shared" ref="AH35:AH49" si="21">SUM(U35,Y35,AC35,AG35)</f>
        <v>8300000</v>
      </c>
      <c r="AI35" s="26">
        <f t="shared" ref="AI35:AI49" si="22">IF(ISERROR(AH35/$J$33),0,AH35/$J$33)</f>
        <v>2.9697479292269711E-2</v>
      </c>
      <c r="AJ35" s="27">
        <f t="shared" ref="AJ35:AJ49" si="23">IF(ISERROR(AH35/$AH$600),"-",AH35/$AH$600)</f>
        <v>7.9487511330718493E-4</v>
      </c>
    </row>
    <row r="36" spans="1:36" ht="24.75" customHeight="1" outlineLevel="1" x14ac:dyDescent="0.25">
      <c r="A36" s="19">
        <v>3</v>
      </c>
      <c r="B36" s="19"/>
      <c r="C36" s="165" t="s">
        <v>735</v>
      </c>
      <c r="D36" s="41">
        <v>45544</v>
      </c>
      <c r="E36" s="172" t="s">
        <v>133</v>
      </c>
      <c r="F36" s="42" t="s">
        <v>702</v>
      </c>
      <c r="G36" s="43" t="s">
        <v>118</v>
      </c>
      <c r="H36" s="29"/>
      <c r="I36" s="29"/>
      <c r="J36" s="395"/>
      <c r="K36" s="251">
        <v>23287000</v>
      </c>
      <c r="L36" s="42" t="s">
        <v>703</v>
      </c>
      <c r="M36" s="24"/>
      <c r="N36" s="24"/>
      <c r="O36" s="24"/>
      <c r="P36" s="22"/>
      <c r="Q36" s="22"/>
      <c r="R36" s="24"/>
      <c r="S36" s="24"/>
      <c r="T36" s="24"/>
      <c r="U36" s="25">
        <f t="shared" si="17"/>
        <v>0</v>
      </c>
      <c r="V36" s="24"/>
      <c r="W36" s="24"/>
      <c r="X36" s="24"/>
      <c r="Y36" s="25">
        <f t="shared" si="18"/>
        <v>0</v>
      </c>
      <c r="Z36" s="24"/>
      <c r="AA36" s="24"/>
      <c r="AB36" s="24"/>
      <c r="AC36" s="25">
        <f t="shared" si="19"/>
        <v>0</v>
      </c>
      <c r="AD36" s="24"/>
      <c r="AE36" s="24"/>
      <c r="AF36" s="57">
        <v>23287000</v>
      </c>
      <c r="AG36" s="25">
        <f t="shared" si="20"/>
        <v>23287000</v>
      </c>
      <c r="AH36" s="25">
        <f t="shared" si="21"/>
        <v>23287000</v>
      </c>
      <c r="AI36" s="26">
        <f t="shared" si="22"/>
        <v>8.3321108467359614E-2</v>
      </c>
      <c r="AJ36" s="27">
        <f t="shared" si="23"/>
        <v>2.2301514172993271E-3</v>
      </c>
    </row>
    <row r="37" spans="1:36" ht="24.75" customHeight="1" outlineLevel="1" x14ac:dyDescent="0.25">
      <c r="A37" s="19">
        <v>4</v>
      </c>
      <c r="B37" s="19"/>
      <c r="C37" s="165" t="s">
        <v>736</v>
      </c>
      <c r="D37" s="41">
        <v>45637</v>
      </c>
      <c r="E37" s="172" t="s">
        <v>139</v>
      </c>
      <c r="F37" s="42" t="s">
        <v>702</v>
      </c>
      <c r="G37" s="43" t="s">
        <v>118</v>
      </c>
      <c r="H37" s="29"/>
      <c r="I37" s="29"/>
      <c r="J37" s="395"/>
      <c r="K37" s="57">
        <v>10300000</v>
      </c>
      <c r="L37" s="42" t="s">
        <v>703</v>
      </c>
      <c r="M37" s="24"/>
      <c r="N37" s="24"/>
      <c r="O37" s="24"/>
      <c r="P37" s="22"/>
      <c r="Q37" s="22"/>
      <c r="R37" s="24"/>
      <c r="S37" s="24"/>
      <c r="T37" s="24"/>
      <c r="U37" s="25">
        <f t="shared" si="17"/>
        <v>0</v>
      </c>
      <c r="V37" s="24"/>
      <c r="W37" s="24"/>
      <c r="X37" s="24"/>
      <c r="Y37" s="25">
        <f t="shared" si="18"/>
        <v>0</v>
      </c>
      <c r="Z37" s="24"/>
      <c r="AA37" s="24"/>
      <c r="AB37" s="24"/>
      <c r="AC37" s="25">
        <f t="shared" si="19"/>
        <v>0</v>
      </c>
      <c r="AD37" s="24"/>
      <c r="AE37" s="24"/>
      <c r="AF37" s="57">
        <v>10300000</v>
      </c>
      <c r="AG37" s="25">
        <f t="shared" si="20"/>
        <v>10300000</v>
      </c>
      <c r="AH37" s="25">
        <f t="shared" si="21"/>
        <v>10300000</v>
      </c>
      <c r="AI37" s="26">
        <f t="shared" si="22"/>
        <v>3.6853498398840723E-2</v>
      </c>
      <c r="AJ37" s="27">
        <f t="shared" si="23"/>
        <v>9.8641128518843425E-4</v>
      </c>
    </row>
    <row r="38" spans="1:36" ht="24.75" customHeight="1" outlineLevel="1" x14ac:dyDescent="0.25">
      <c r="A38" s="19">
        <v>5</v>
      </c>
      <c r="B38" s="19"/>
      <c r="C38" s="165" t="s">
        <v>737</v>
      </c>
      <c r="D38" s="41">
        <v>45637</v>
      </c>
      <c r="E38" s="172" t="s">
        <v>141</v>
      </c>
      <c r="F38" s="42" t="s">
        <v>702</v>
      </c>
      <c r="G38" s="43" t="s">
        <v>118</v>
      </c>
      <c r="H38" s="29"/>
      <c r="I38" s="29"/>
      <c r="J38" s="395"/>
      <c r="K38" s="57">
        <v>9100000</v>
      </c>
      <c r="L38" s="42" t="s">
        <v>703</v>
      </c>
      <c r="M38" s="24"/>
      <c r="N38" s="24"/>
      <c r="O38" s="24"/>
      <c r="P38" s="22"/>
      <c r="Q38" s="22"/>
      <c r="R38" s="24"/>
      <c r="S38" s="24"/>
      <c r="T38" s="24"/>
      <c r="U38" s="25">
        <f t="shared" si="17"/>
        <v>0</v>
      </c>
      <c r="V38" s="24"/>
      <c r="W38" s="24"/>
      <c r="X38" s="24"/>
      <c r="Y38" s="25">
        <f t="shared" si="18"/>
        <v>0</v>
      </c>
      <c r="Z38" s="24"/>
      <c r="AA38" s="24"/>
      <c r="AB38" s="24"/>
      <c r="AC38" s="25">
        <f t="shared" si="19"/>
        <v>0</v>
      </c>
      <c r="AD38" s="24"/>
      <c r="AE38" s="24"/>
      <c r="AF38" s="57">
        <v>9100000</v>
      </c>
      <c r="AG38" s="25">
        <f t="shared" si="20"/>
        <v>9100000</v>
      </c>
      <c r="AH38" s="25">
        <f t="shared" si="21"/>
        <v>9100000</v>
      </c>
      <c r="AI38" s="26">
        <f t="shared" si="22"/>
        <v>3.2559886934898113E-2</v>
      </c>
      <c r="AJ38" s="27">
        <f t="shared" si="23"/>
        <v>8.7148958205968466E-4</v>
      </c>
    </row>
    <row r="39" spans="1:36" ht="24.75" customHeight="1" outlineLevel="1" x14ac:dyDescent="0.25">
      <c r="A39" s="19">
        <v>6</v>
      </c>
      <c r="B39" s="19"/>
      <c r="C39" s="165" t="s">
        <v>738</v>
      </c>
      <c r="D39" s="41">
        <v>45637</v>
      </c>
      <c r="E39" s="172" t="s">
        <v>135</v>
      </c>
      <c r="F39" s="42" t="s">
        <v>702</v>
      </c>
      <c r="G39" s="43" t="s">
        <v>118</v>
      </c>
      <c r="H39" s="29"/>
      <c r="I39" s="29"/>
      <c r="J39" s="395"/>
      <c r="K39" s="57">
        <v>11100000</v>
      </c>
      <c r="L39" s="42" t="s">
        <v>703</v>
      </c>
      <c r="M39" s="24"/>
      <c r="N39" s="24"/>
      <c r="O39" s="24"/>
      <c r="P39" s="22"/>
      <c r="Q39" s="22"/>
      <c r="R39" s="24"/>
      <c r="S39" s="24"/>
      <c r="T39" s="24"/>
      <c r="U39" s="25">
        <f t="shared" si="17"/>
        <v>0</v>
      </c>
      <c r="V39" s="24"/>
      <c r="W39" s="24"/>
      <c r="X39" s="24"/>
      <c r="Y39" s="25">
        <f t="shared" si="18"/>
        <v>0</v>
      </c>
      <c r="Z39" s="24"/>
      <c r="AA39" s="24"/>
      <c r="AB39" s="24"/>
      <c r="AC39" s="25">
        <f t="shared" si="19"/>
        <v>0</v>
      </c>
      <c r="AD39" s="24"/>
      <c r="AE39" s="24"/>
      <c r="AF39" s="57">
        <v>11100000</v>
      </c>
      <c r="AG39" s="25">
        <f t="shared" si="20"/>
        <v>11100000</v>
      </c>
      <c r="AH39" s="25">
        <f t="shared" si="21"/>
        <v>11100000</v>
      </c>
      <c r="AI39" s="26">
        <f t="shared" si="22"/>
        <v>3.9715906041469129E-2</v>
      </c>
      <c r="AJ39" s="27">
        <f t="shared" si="23"/>
        <v>1.063025753940934E-3</v>
      </c>
    </row>
    <row r="40" spans="1:36" ht="24.75" customHeight="1" outlineLevel="1" x14ac:dyDescent="0.25">
      <c r="A40" s="19">
        <v>7</v>
      </c>
      <c r="B40" s="19"/>
      <c r="C40" s="165" t="s">
        <v>739</v>
      </c>
      <c r="D40" s="41">
        <v>45544</v>
      </c>
      <c r="E40" s="172" t="s">
        <v>740</v>
      </c>
      <c r="F40" s="42" t="s">
        <v>702</v>
      </c>
      <c r="G40" s="43" t="s">
        <v>118</v>
      </c>
      <c r="H40" s="29"/>
      <c r="I40" s="29"/>
      <c r="J40" s="395"/>
      <c r="K40" s="57">
        <v>18863000</v>
      </c>
      <c r="L40" s="42" t="s">
        <v>703</v>
      </c>
      <c r="M40" s="24"/>
      <c r="N40" s="24"/>
      <c r="O40" s="24"/>
      <c r="P40" s="22"/>
      <c r="Q40" s="22"/>
      <c r="R40" s="24"/>
      <c r="S40" s="24"/>
      <c r="T40" s="24"/>
      <c r="U40" s="25">
        <f t="shared" si="17"/>
        <v>0</v>
      </c>
      <c r="V40" s="24"/>
      <c r="W40" s="24"/>
      <c r="X40" s="24"/>
      <c r="Y40" s="25">
        <f t="shared" si="18"/>
        <v>0</v>
      </c>
      <c r="Z40" s="24"/>
      <c r="AA40" s="24"/>
      <c r="AB40" s="24"/>
      <c r="AC40" s="25">
        <f t="shared" si="19"/>
        <v>0</v>
      </c>
      <c r="AD40" s="24"/>
      <c r="AE40" s="24"/>
      <c r="AF40" s="57">
        <v>18863000</v>
      </c>
      <c r="AG40" s="25">
        <f t="shared" si="20"/>
        <v>18863000</v>
      </c>
      <c r="AH40" s="25">
        <f t="shared" si="21"/>
        <v>18863000</v>
      </c>
      <c r="AI40" s="26">
        <f t="shared" si="22"/>
        <v>6.749199420362452E-2</v>
      </c>
      <c r="AJ40" s="27">
        <f t="shared" si="23"/>
        <v>1.8064734050980034E-3</v>
      </c>
    </row>
    <row r="41" spans="1:36" ht="24.75" customHeight="1" outlineLevel="1" x14ac:dyDescent="0.25">
      <c r="A41" s="19">
        <v>8</v>
      </c>
      <c r="B41" s="19"/>
      <c r="C41" s="165" t="s">
        <v>252</v>
      </c>
      <c r="D41" s="41">
        <v>45639</v>
      </c>
      <c r="E41" s="172" t="s">
        <v>141</v>
      </c>
      <c r="F41" s="42" t="s">
        <v>702</v>
      </c>
      <c r="G41" s="43" t="s">
        <v>118</v>
      </c>
      <c r="H41" s="29"/>
      <c r="I41" s="29"/>
      <c r="J41" s="395"/>
      <c r="K41" s="57">
        <v>23055000</v>
      </c>
      <c r="L41" s="42" t="s">
        <v>703</v>
      </c>
      <c r="M41" s="24"/>
      <c r="N41" s="24"/>
      <c r="O41" s="24"/>
      <c r="P41" s="22"/>
      <c r="Q41" s="22"/>
      <c r="R41" s="24"/>
      <c r="S41" s="24"/>
      <c r="T41" s="24"/>
      <c r="U41" s="25">
        <f t="shared" si="17"/>
        <v>0</v>
      </c>
      <c r="V41" s="24"/>
      <c r="W41" s="24"/>
      <c r="X41" s="24"/>
      <c r="Y41" s="25">
        <f t="shared" si="18"/>
        <v>0</v>
      </c>
      <c r="Z41" s="24"/>
      <c r="AA41" s="24"/>
      <c r="AB41" s="24"/>
      <c r="AC41" s="25">
        <f t="shared" si="19"/>
        <v>0</v>
      </c>
      <c r="AD41" s="24"/>
      <c r="AE41" s="24"/>
      <c r="AF41" s="57">
        <v>23055000</v>
      </c>
      <c r="AG41" s="25">
        <f t="shared" si="20"/>
        <v>23055000</v>
      </c>
      <c r="AH41" s="25">
        <f t="shared" si="21"/>
        <v>23055000</v>
      </c>
      <c r="AI41" s="26">
        <f t="shared" si="22"/>
        <v>8.2491010250997365E-2</v>
      </c>
      <c r="AJ41" s="27">
        <f t="shared" si="23"/>
        <v>2.2079332213611022E-3</v>
      </c>
    </row>
    <row r="42" spans="1:36" ht="24.75" customHeight="1" outlineLevel="1" x14ac:dyDescent="0.25">
      <c r="A42" s="19">
        <v>9</v>
      </c>
      <c r="B42" s="19"/>
      <c r="C42" s="165" t="s">
        <v>741</v>
      </c>
      <c r="D42" s="41">
        <v>45639</v>
      </c>
      <c r="E42" s="172" t="s">
        <v>131</v>
      </c>
      <c r="F42" s="42" t="s">
        <v>702</v>
      </c>
      <c r="G42" s="43" t="s">
        <v>118</v>
      </c>
      <c r="H42" s="29"/>
      <c r="I42" s="29"/>
      <c r="J42" s="395"/>
      <c r="K42" s="57">
        <v>29365000</v>
      </c>
      <c r="L42" s="42" t="s">
        <v>703</v>
      </c>
      <c r="M42" s="24"/>
      <c r="N42" s="24"/>
      <c r="O42" s="24"/>
      <c r="P42" s="22"/>
      <c r="Q42" s="22"/>
      <c r="R42" s="24"/>
      <c r="S42" s="24"/>
      <c r="T42" s="24"/>
      <c r="U42" s="25">
        <f t="shared" si="17"/>
        <v>0</v>
      </c>
      <c r="V42" s="24"/>
      <c r="W42" s="24"/>
      <c r="X42" s="24"/>
      <c r="Y42" s="25">
        <f t="shared" si="18"/>
        <v>0</v>
      </c>
      <c r="Z42" s="24"/>
      <c r="AA42" s="24"/>
      <c r="AB42" s="24"/>
      <c r="AC42" s="25">
        <f t="shared" si="19"/>
        <v>0</v>
      </c>
      <c r="AD42" s="24"/>
      <c r="AE42" s="24"/>
      <c r="AF42" s="57">
        <v>29365000</v>
      </c>
      <c r="AG42" s="25">
        <f t="shared" si="20"/>
        <v>29365000</v>
      </c>
      <c r="AH42" s="25">
        <f t="shared" si="21"/>
        <v>29365000</v>
      </c>
      <c r="AI42" s="26">
        <f t="shared" si="22"/>
        <v>0.10506825053222892</v>
      </c>
      <c r="AJ42" s="27">
        <f t="shared" si="23"/>
        <v>2.8122298436464438E-3</v>
      </c>
    </row>
    <row r="43" spans="1:36" ht="24.75" customHeight="1" outlineLevel="1" x14ac:dyDescent="0.25">
      <c r="A43" s="19">
        <v>10</v>
      </c>
      <c r="B43" s="19"/>
      <c r="C43" s="165" t="s">
        <v>248</v>
      </c>
      <c r="D43" s="41">
        <v>45639</v>
      </c>
      <c r="E43" s="172" t="s">
        <v>129</v>
      </c>
      <c r="F43" s="42" t="s">
        <v>702</v>
      </c>
      <c r="G43" s="43" t="s">
        <v>118</v>
      </c>
      <c r="H43" s="29"/>
      <c r="I43" s="29"/>
      <c r="J43" s="395"/>
      <c r="K43" s="57">
        <v>9991000</v>
      </c>
      <c r="L43" s="42" t="s">
        <v>703</v>
      </c>
      <c r="M43" s="24"/>
      <c r="N43" s="24"/>
      <c r="O43" s="24"/>
      <c r="P43" s="22"/>
      <c r="Q43" s="22"/>
      <c r="R43" s="24"/>
      <c r="S43" s="24"/>
      <c r="T43" s="24"/>
      <c r="U43" s="25">
        <f t="shared" si="17"/>
        <v>0</v>
      </c>
      <c r="V43" s="24"/>
      <c r="W43" s="24"/>
      <c r="X43" s="24"/>
      <c r="Y43" s="25">
        <f t="shared" si="18"/>
        <v>0</v>
      </c>
      <c r="Z43" s="24"/>
      <c r="AA43" s="24"/>
      <c r="AB43" s="24"/>
      <c r="AC43" s="25">
        <f t="shared" si="19"/>
        <v>0</v>
      </c>
      <c r="AD43" s="24"/>
      <c r="AE43" s="24"/>
      <c r="AF43" s="57">
        <v>9991000</v>
      </c>
      <c r="AG43" s="25">
        <f t="shared" si="20"/>
        <v>9991000</v>
      </c>
      <c r="AH43" s="25">
        <f t="shared" si="21"/>
        <v>9991000</v>
      </c>
      <c r="AI43" s="26">
        <f t="shared" si="22"/>
        <v>3.5747893446875505E-2</v>
      </c>
      <c r="AJ43" s="27">
        <f t="shared" si="23"/>
        <v>9.5681894663278118E-4</v>
      </c>
    </row>
    <row r="44" spans="1:36" ht="24.75" customHeight="1" outlineLevel="1" x14ac:dyDescent="0.25">
      <c r="A44" s="19">
        <v>11</v>
      </c>
      <c r="B44" s="19"/>
      <c r="C44" s="165" t="s">
        <v>246</v>
      </c>
      <c r="D44" s="41">
        <v>45639</v>
      </c>
      <c r="E44" s="172" t="s">
        <v>135</v>
      </c>
      <c r="F44" s="42" t="s">
        <v>702</v>
      </c>
      <c r="G44" s="43" t="s">
        <v>118</v>
      </c>
      <c r="H44" s="29"/>
      <c r="I44" s="29"/>
      <c r="J44" s="395"/>
      <c r="K44" s="57">
        <v>23439000</v>
      </c>
      <c r="L44" s="42" t="s">
        <v>703</v>
      </c>
      <c r="M44" s="24"/>
      <c r="N44" s="24"/>
      <c r="O44" s="24"/>
      <c r="P44" s="22"/>
      <c r="Q44" s="22"/>
      <c r="R44" s="24"/>
      <c r="S44" s="24"/>
      <c r="T44" s="24"/>
      <c r="U44" s="25">
        <f t="shared" si="17"/>
        <v>0</v>
      </c>
      <c r="V44" s="24"/>
      <c r="W44" s="24"/>
      <c r="X44" s="24"/>
      <c r="Y44" s="25">
        <f t="shared" si="18"/>
        <v>0</v>
      </c>
      <c r="Z44" s="24"/>
      <c r="AA44" s="24"/>
      <c r="AB44" s="24"/>
      <c r="AC44" s="25">
        <f t="shared" si="19"/>
        <v>0</v>
      </c>
      <c r="AD44" s="24"/>
      <c r="AE44" s="24"/>
      <c r="AF44" s="57">
        <v>23439000</v>
      </c>
      <c r="AG44" s="25">
        <f t="shared" si="20"/>
        <v>23439000</v>
      </c>
      <c r="AH44" s="25">
        <f t="shared" si="21"/>
        <v>23439000</v>
      </c>
      <c r="AI44" s="26">
        <f t="shared" si="22"/>
        <v>8.3864965919459009E-2</v>
      </c>
      <c r="AJ44" s="27">
        <f t="shared" si="23"/>
        <v>2.2447081663623022E-3</v>
      </c>
    </row>
    <row r="45" spans="1:36" ht="24.75" customHeight="1" outlineLevel="1" x14ac:dyDescent="0.25">
      <c r="A45" s="19">
        <v>12</v>
      </c>
      <c r="B45" s="19"/>
      <c r="C45" s="165" t="s">
        <v>742</v>
      </c>
      <c r="D45" s="41">
        <v>45639</v>
      </c>
      <c r="E45" s="172" t="s">
        <v>133</v>
      </c>
      <c r="F45" s="42" t="s">
        <v>702</v>
      </c>
      <c r="G45" s="43" t="s">
        <v>118</v>
      </c>
      <c r="H45" s="29"/>
      <c r="I45" s="29"/>
      <c r="J45" s="395"/>
      <c r="K45" s="57">
        <v>24075000</v>
      </c>
      <c r="L45" s="42" t="s">
        <v>703</v>
      </c>
      <c r="M45" s="24"/>
      <c r="N45" s="24"/>
      <c r="O45" s="24"/>
      <c r="P45" s="22"/>
      <c r="Q45" s="22"/>
      <c r="R45" s="24"/>
      <c r="S45" s="24"/>
      <c r="T45" s="24"/>
      <c r="U45" s="25">
        <f t="shared" si="17"/>
        <v>0</v>
      </c>
      <c r="V45" s="24"/>
      <c r="W45" s="24"/>
      <c r="X45" s="24"/>
      <c r="Y45" s="25">
        <f t="shared" si="18"/>
        <v>0</v>
      </c>
      <c r="Z45" s="24"/>
      <c r="AA45" s="24"/>
      <c r="AB45" s="24"/>
      <c r="AC45" s="25">
        <f t="shared" si="19"/>
        <v>0</v>
      </c>
      <c r="AD45" s="24"/>
      <c r="AE45" s="24"/>
      <c r="AF45" s="57">
        <v>24075000</v>
      </c>
      <c r="AG45" s="25">
        <f t="shared" si="20"/>
        <v>24075000</v>
      </c>
      <c r="AH45" s="25">
        <f t="shared" si="21"/>
        <v>24075000</v>
      </c>
      <c r="AI45" s="26">
        <f t="shared" si="22"/>
        <v>8.614057999534859E-2</v>
      </c>
      <c r="AJ45" s="27">
        <f t="shared" si="23"/>
        <v>2.3056166690205394E-3</v>
      </c>
    </row>
    <row r="46" spans="1:36" ht="24.75" customHeight="1" outlineLevel="1" x14ac:dyDescent="0.25">
      <c r="A46" s="19">
        <v>13</v>
      </c>
      <c r="B46" s="19"/>
      <c r="C46" s="165" t="s">
        <v>743</v>
      </c>
      <c r="D46" s="41">
        <v>45639</v>
      </c>
      <c r="E46" s="172" t="s">
        <v>740</v>
      </c>
      <c r="F46" s="42" t="s">
        <v>702</v>
      </c>
      <c r="G46" s="43" t="s">
        <v>118</v>
      </c>
      <c r="H46" s="29"/>
      <c r="I46" s="29"/>
      <c r="J46" s="395"/>
      <c r="K46" s="57">
        <v>38809000</v>
      </c>
      <c r="L46" s="42" t="s">
        <v>703</v>
      </c>
      <c r="M46" s="24"/>
      <c r="N46" s="24"/>
      <c r="O46" s="24"/>
      <c r="P46" s="22"/>
      <c r="Q46" s="22"/>
      <c r="R46" s="24"/>
      <c r="S46" s="24"/>
      <c r="T46" s="24"/>
      <c r="U46" s="25">
        <f t="shared" si="17"/>
        <v>0</v>
      </c>
      <c r="V46" s="24"/>
      <c r="W46" s="24"/>
      <c r="X46" s="24"/>
      <c r="Y46" s="25">
        <f t="shared" si="18"/>
        <v>0</v>
      </c>
      <c r="Z46" s="24"/>
      <c r="AA46" s="24"/>
      <c r="AB46" s="24"/>
      <c r="AC46" s="25">
        <f t="shared" si="19"/>
        <v>0</v>
      </c>
      <c r="AD46" s="24"/>
      <c r="AE46" s="24"/>
      <c r="AF46" s="57">
        <v>38809000</v>
      </c>
      <c r="AG46" s="25">
        <f t="shared" si="20"/>
        <v>38809000</v>
      </c>
      <c r="AH46" s="25">
        <f t="shared" si="21"/>
        <v>38809000</v>
      </c>
      <c r="AI46" s="26">
        <f t="shared" si="22"/>
        <v>0.13885897275345724</v>
      </c>
      <c r="AJ46" s="27">
        <f t="shared" si="23"/>
        <v>3.7166636472697034E-3</v>
      </c>
    </row>
    <row r="47" spans="1:36" ht="24.75" customHeight="1" outlineLevel="1" x14ac:dyDescent="0.25">
      <c r="A47" s="19">
        <v>14</v>
      </c>
      <c r="B47" s="19"/>
      <c r="C47" s="165" t="s">
        <v>744</v>
      </c>
      <c r="D47" s="41">
        <v>45639</v>
      </c>
      <c r="E47" s="172" t="s">
        <v>745</v>
      </c>
      <c r="F47" s="42" t="s">
        <v>702</v>
      </c>
      <c r="G47" s="43" t="s">
        <v>118</v>
      </c>
      <c r="H47" s="29"/>
      <c r="I47" s="29"/>
      <c r="J47" s="395"/>
      <c r="K47" s="57">
        <v>21519000</v>
      </c>
      <c r="L47" s="42" t="s">
        <v>703</v>
      </c>
      <c r="M47" s="24"/>
      <c r="N47" s="24"/>
      <c r="O47" s="24"/>
      <c r="P47" s="22"/>
      <c r="Q47" s="22"/>
      <c r="R47" s="24"/>
      <c r="S47" s="24"/>
      <c r="T47" s="24"/>
      <c r="U47" s="25">
        <f t="shared" si="17"/>
        <v>0</v>
      </c>
      <c r="V47" s="24"/>
      <c r="W47" s="24"/>
      <c r="X47" s="24"/>
      <c r="Y47" s="25">
        <f t="shared" si="18"/>
        <v>0</v>
      </c>
      <c r="Z47" s="24"/>
      <c r="AA47" s="24"/>
      <c r="AB47" s="24"/>
      <c r="AC47" s="25">
        <f t="shared" si="19"/>
        <v>0</v>
      </c>
      <c r="AD47" s="24"/>
      <c r="AE47" s="24"/>
      <c r="AF47" s="57">
        <v>21519000</v>
      </c>
      <c r="AG47" s="25">
        <f t="shared" si="20"/>
        <v>21519000</v>
      </c>
      <c r="AH47" s="25">
        <f t="shared" si="21"/>
        <v>21519000</v>
      </c>
      <c r="AI47" s="26">
        <f t="shared" si="22"/>
        <v>7.6995187577150834E-2</v>
      </c>
      <c r="AJ47" s="27">
        <f t="shared" si="23"/>
        <v>2.0608334413563024E-3</v>
      </c>
    </row>
    <row r="48" spans="1:36" ht="24.75" customHeight="1" outlineLevel="1" x14ac:dyDescent="0.25">
      <c r="A48" s="19">
        <v>15</v>
      </c>
      <c r="B48" s="19"/>
      <c r="C48" s="165" t="s">
        <v>250</v>
      </c>
      <c r="D48" s="41">
        <v>45639</v>
      </c>
      <c r="E48" s="172" t="s">
        <v>139</v>
      </c>
      <c r="F48" s="42" t="s">
        <v>702</v>
      </c>
      <c r="G48" s="43" t="s">
        <v>118</v>
      </c>
      <c r="H48" s="29"/>
      <c r="I48" s="29"/>
      <c r="J48" s="395"/>
      <c r="K48" s="57">
        <v>9991000</v>
      </c>
      <c r="L48" s="42" t="s">
        <v>703</v>
      </c>
      <c r="M48" s="24"/>
      <c r="N48" s="24"/>
      <c r="O48" s="24"/>
      <c r="P48" s="22"/>
      <c r="Q48" s="22"/>
      <c r="R48" s="24"/>
      <c r="S48" s="24"/>
      <c r="T48" s="24"/>
      <c r="U48" s="25">
        <f t="shared" si="17"/>
        <v>0</v>
      </c>
      <c r="V48" s="24"/>
      <c r="W48" s="24"/>
      <c r="X48" s="24"/>
      <c r="Y48" s="25">
        <f>SUM(V48:X48)</f>
        <v>0</v>
      </c>
      <c r="Z48" s="24"/>
      <c r="AA48" s="24"/>
      <c r="AB48" s="24"/>
      <c r="AC48" s="25">
        <f t="shared" si="19"/>
        <v>0</v>
      </c>
      <c r="AD48" s="24"/>
      <c r="AE48" s="24"/>
      <c r="AF48" s="57">
        <v>9991000</v>
      </c>
      <c r="AG48" s="25">
        <f t="shared" si="20"/>
        <v>9991000</v>
      </c>
      <c r="AH48" s="25">
        <f t="shared" si="21"/>
        <v>9991000</v>
      </c>
      <c r="AI48" s="26">
        <f t="shared" si="22"/>
        <v>3.5747893446875505E-2</v>
      </c>
      <c r="AJ48" s="27">
        <f t="shared" si="23"/>
        <v>9.5681894663278118E-4</v>
      </c>
    </row>
    <row r="49" spans="1:36" ht="24.75" customHeight="1" outlineLevel="1" x14ac:dyDescent="0.25">
      <c r="A49" s="19">
        <v>16</v>
      </c>
      <c r="B49" s="19"/>
      <c r="C49" s="165" t="s">
        <v>746</v>
      </c>
      <c r="D49" s="41">
        <v>45639</v>
      </c>
      <c r="E49" s="172" t="s">
        <v>733</v>
      </c>
      <c r="F49" s="42" t="s">
        <v>702</v>
      </c>
      <c r="G49" s="43" t="s">
        <v>118</v>
      </c>
      <c r="H49" s="29"/>
      <c r="I49" s="29"/>
      <c r="J49" s="395"/>
      <c r="K49" s="57">
        <v>9991000</v>
      </c>
      <c r="L49" s="42" t="s">
        <v>703</v>
      </c>
      <c r="M49" s="24"/>
      <c r="N49" s="24"/>
      <c r="O49" s="24"/>
      <c r="P49" s="22"/>
      <c r="Q49" s="22"/>
      <c r="R49" s="24"/>
      <c r="S49" s="24"/>
      <c r="T49" s="24"/>
      <c r="U49" s="25">
        <f t="shared" si="17"/>
        <v>0</v>
      </c>
      <c r="V49" s="24"/>
      <c r="W49" s="24"/>
      <c r="X49" s="24"/>
      <c r="Y49" s="25">
        <f t="shared" si="18"/>
        <v>0</v>
      </c>
      <c r="Z49" s="24"/>
      <c r="AA49" s="24"/>
      <c r="AB49" s="24"/>
      <c r="AC49" s="25">
        <f t="shared" si="19"/>
        <v>0</v>
      </c>
      <c r="AD49" s="24"/>
      <c r="AE49" s="24"/>
      <c r="AF49" s="57">
        <v>9991000</v>
      </c>
      <c r="AG49" s="25">
        <f t="shared" si="20"/>
        <v>9991000</v>
      </c>
      <c r="AH49" s="25">
        <f t="shared" si="21"/>
        <v>9991000</v>
      </c>
      <c r="AI49" s="26">
        <f t="shared" si="22"/>
        <v>3.5747893446875505E-2</v>
      </c>
      <c r="AJ49" s="27">
        <f t="shared" si="23"/>
        <v>9.5681894663278118E-4</v>
      </c>
    </row>
    <row r="50" spans="1:36" s="37" customFormat="1" ht="12.75" customHeight="1" x14ac:dyDescent="0.25">
      <c r="A50" s="376" t="s">
        <v>51</v>
      </c>
      <c r="B50" s="377"/>
      <c r="C50" s="378"/>
      <c r="D50" s="378"/>
      <c r="E50" s="378"/>
      <c r="F50" s="378"/>
      <c r="G50" s="378"/>
      <c r="H50" s="378"/>
      <c r="I50" s="379"/>
      <c r="J50" s="33">
        <f>+J33</f>
        <v>279485000</v>
      </c>
      <c r="K50" s="33">
        <f>SUM(K34:K49)</f>
        <v>279485000</v>
      </c>
      <c r="L50" s="32"/>
      <c r="M50" s="33">
        <f>SUM(M34:M49)</f>
        <v>0</v>
      </c>
      <c r="N50" s="33">
        <f>SUM(N34:N49)</f>
        <v>0</v>
      </c>
      <c r="O50" s="33">
        <f>SUM(O34:O49)</f>
        <v>0</v>
      </c>
      <c r="P50" s="34"/>
      <c r="Q50" s="35"/>
      <c r="R50" s="33">
        <f t="shared" ref="R50:AH50" si="24">SUM(R34:R49)</f>
        <v>0</v>
      </c>
      <c r="S50" s="33">
        <f t="shared" si="24"/>
        <v>0</v>
      </c>
      <c r="T50" s="33">
        <f t="shared" si="24"/>
        <v>0</v>
      </c>
      <c r="U50" s="33">
        <f t="shared" si="24"/>
        <v>0</v>
      </c>
      <c r="V50" s="33">
        <f t="shared" si="24"/>
        <v>0</v>
      </c>
      <c r="W50" s="33">
        <f t="shared" si="24"/>
        <v>0</v>
      </c>
      <c r="X50" s="33">
        <f t="shared" si="24"/>
        <v>0</v>
      </c>
      <c r="Y50" s="33">
        <f t="shared" si="24"/>
        <v>0</v>
      </c>
      <c r="Z50" s="33">
        <f t="shared" si="24"/>
        <v>0</v>
      </c>
      <c r="AA50" s="33">
        <f t="shared" si="24"/>
        <v>0</v>
      </c>
      <c r="AB50" s="33">
        <f t="shared" si="24"/>
        <v>0</v>
      </c>
      <c r="AC50" s="33">
        <f t="shared" si="24"/>
        <v>0</v>
      </c>
      <c r="AD50" s="33">
        <f t="shared" si="24"/>
        <v>0</v>
      </c>
      <c r="AE50" s="33">
        <f t="shared" si="24"/>
        <v>0</v>
      </c>
      <c r="AF50" s="33">
        <f t="shared" si="24"/>
        <v>279485000</v>
      </c>
      <c r="AG50" s="33">
        <f t="shared" si="24"/>
        <v>279485000</v>
      </c>
      <c r="AH50" s="33">
        <f t="shared" si="24"/>
        <v>279485000</v>
      </c>
      <c r="AI50" s="36">
        <f>IF(ISERROR(AH50/J50),0,AH50/J50)</f>
        <v>1</v>
      </c>
      <c r="AJ50" s="36">
        <f>IF(ISERROR(AH50/$AH$600),0,AH50/$AH$600)</f>
        <v>2.676574349911549E-2</v>
      </c>
    </row>
    <row r="51" spans="1:36" ht="12.75" customHeight="1" x14ac:dyDescent="0.25">
      <c r="A51" s="383" t="s">
        <v>52</v>
      </c>
      <c r="B51" s="384"/>
      <c r="C51" s="384"/>
      <c r="D51" s="384"/>
      <c r="E51" s="385"/>
      <c r="F51" s="9"/>
      <c r="G51" s="10"/>
      <c r="H51" s="11"/>
      <c r="I51" s="11"/>
      <c r="J51" s="398">
        <v>569028000</v>
      </c>
      <c r="K51" s="13"/>
      <c r="L51" s="14"/>
      <c r="M51" s="15"/>
      <c r="N51" s="15"/>
      <c r="O51" s="15"/>
      <c r="P51" s="10"/>
      <c r="Q51" s="16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7"/>
      <c r="AJ51" s="17"/>
    </row>
    <row r="52" spans="1:36" ht="25.5" customHeight="1" outlineLevel="1" x14ac:dyDescent="0.25">
      <c r="A52" s="19">
        <v>4</v>
      </c>
      <c r="B52" s="19"/>
      <c r="C52" s="40" t="s">
        <v>747</v>
      </c>
      <c r="D52" s="41">
        <v>45287</v>
      </c>
      <c r="E52" s="42" t="s">
        <v>159</v>
      </c>
      <c r="F52" s="42" t="s">
        <v>702</v>
      </c>
      <c r="G52" s="43" t="s">
        <v>118</v>
      </c>
      <c r="H52" s="29"/>
      <c r="I52" s="29"/>
      <c r="J52" s="399"/>
      <c r="K52" s="57">
        <v>33046000</v>
      </c>
      <c r="L52" s="42" t="s">
        <v>703</v>
      </c>
      <c r="M52" s="24"/>
      <c r="N52" s="24"/>
      <c r="O52" s="24"/>
      <c r="P52" s="22"/>
      <c r="Q52" s="22"/>
      <c r="R52" s="24"/>
      <c r="S52" s="24"/>
      <c r="T52" s="24"/>
      <c r="U52" s="25">
        <f>SUM(R52:T52)</f>
        <v>0</v>
      </c>
      <c r="V52" s="24"/>
      <c r="W52" s="24"/>
      <c r="X52" s="24"/>
      <c r="Y52" s="25">
        <f>SUM(V52:X52)</f>
        <v>0</v>
      </c>
      <c r="Z52" s="24"/>
      <c r="AA52" s="24"/>
      <c r="AB52" s="24"/>
      <c r="AC52" s="25">
        <f>SUM(Z52:AB52)</f>
        <v>0</v>
      </c>
      <c r="AD52" s="24"/>
      <c r="AE52" s="57">
        <v>33046000</v>
      </c>
      <c r="AF52" s="24"/>
      <c r="AG52" s="25">
        <f>SUM(AD52:AF52)</f>
        <v>33046000</v>
      </c>
      <c r="AH52" s="25">
        <f>SUM(U52,Y52,AC52,AG52)</f>
        <v>33046000</v>
      </c>
      <c r="AI52" s="26">
        <f>IF(ISERROR(AH52/$J$51),0,AH52/$J$51)</f>
        <v>5.8074470852049462E-2</v>
      </c>
      <c r="AJ52" s="27">
        <f t="shared" ref="AJ52" si="25">IF(ISERROR(AH52/$AH$600),"-",AH52/$AH$600)</f>
        <v>3.1647521679938834E-3</v>
      </c>
    </row>
    <row r="53" spans="1:36" ht="25.5" customHeight="1" outlineLevel="1" x14ac:dyDescent="0.25">
      <c r="A53" s="19">
        <v>5</v>
      </c>
      <c r="B53" s="19"/>
      <c r="C53" s="40" t="s">
        <v>748</v>
      </c>
      <c r="D53" s="41">
        <v>45275</v>
      </c>
      <c r="E53" s="42" t="s">
        <v>147</v>
      </c>
      <c r="F53" s="42" t="s">
        <v>702</v>
      </c>
      <c r="G53" s="43" t="s">
        <v>118</v>
      </c>
      <c r="H53" s="29"/>
      <c r="I53" s="29"/>
      <c r="J53" s="399"/>
      <c r="K53" s="57">
        <v>15370000</v>
      </c>
      <c r="L53" s="42" t="s">
        <v>703</v>
      </c>
      <c r="M53" s="24"/>
      <c r="N53" s="24"/>
      <c r="O53" s="24"/>
      <c r="P53" s="22"/>
      <c r="Q53" s="22"/>
      <c r="R53" s="24"/>
      <c r="S53" s="24"/>
      <c r="T53" s="24"/>
      <c r="U53" s="25">
        <f t="shared" ref="U53:U80" si="26">SUM(R53:T53)</f>
        <v>0</v>
      </c>
      <c r="V53" s="24"/>
      <c r="W53" s="24"/>
      <c r="X53" s="24"/>
      <c r="Y53" s="25">
        <f t="shared" ref="Y53:Y80" si="27">SUM(V53:X53)</f>
        <v>0</v>
      </c>
      <c r="Z53" s="24"/>
      <c r="AA53" s="24"/>
      <c r="AB53" s="24"/>
      <c r="AC53" s="25">
        <f t="shared" ref="AC53:AC80" si="28">SUM(Z53:AB53)</f>
        <v>0</v>
      </c>
      <c r="AD53" s="24"/>
      <c r="AE53" s="57">
        <v>15370000</v>
      </c>
      <c r="AF53" s="24"/>
      <c r="AG53" s="25">
        <f t="shared" ref="AG53:AG80" si="29">SUM(AD53:AF53)</f>
        <v>15370000</v>
      </c>
      <c r="AH53" s="25">
        <f t="shared" ref="AH53:AH80" si="30">SUM(U53,Y53,AC53,AG53)</f>
        <v>15370000</v>
      </c>
      <c r="AI53" s="26">
        <f t="shared" ref="AI53:AI80" si="31">IF(ISERROR(AH53/$J$51),0,AH53/$J$51)</f>
        <v>2.7010973097984635E-2</v>
      </c>
      <c r="AJ53" s="27">
        <f t="shared" ref="AJ53:AJ80" si="32">IF(ISERROR(AH53/$AH$600),"-",AH53/$AH$600)</f>
        <v>1.4719554809074014E-3</v>
      </c>
    </row>
    <row r="54" spans="1:36" ht="25.5" customHeight="1" outlineLevel="1" x14ac:dyDescent="0.25">
      <c r="A54" s="19">
        <v>6</v>
      </c>
      <c r="B54" s="19"/>
      <c r="C54" s="40" t="s">
        <v>737</v>
      </c>
      <c r="D54" s="41">
        <v>45274</v>
      </c>
      <c r="E54" s="42" t="s">
        <v>157</v>
      </c>
      <c r="F54" s="42" t="s">
        <v>702</v>
      </c>
      <c r="G54" s="43" t="s">
        <v>118</v>
      </c>
      <c r="H54" s="29"/>
      <c r="I54" s="29"/>
      <c r="J54" s="399"/>
      <c r="K54" s="57">
        <v>12296000</v>
      </c>
      <c r="L54" s="42" t="s">
        <v>703</v>
      </c>
      <c r="M54" s="24"/>
      <c r="N54" s="24"/>
      <c r="O54" s="24"/>
      <c r="P54" s="22"/>
      <c r="Q54" s="22"/>
      <c r="R54" s="24"/>
      <c r="S54" s="24"/>
      <c r="T54" s="24"/>
      <c r="U54" s="25">
        <f t="shared" si="26"/>
        <v>0</v>
      </c>
      <c r="V54" s="24"/>
      <c r="W54" s="24"/>
      <c r="X54" s="24"/>
      <c r="Y54" s="25">
        <f t="shared" si="27"/>
        <v>0</v>
      </c>
      <c r="Z54" s="24"/>
      <c r="AA54" s="24"/>
      <c r="AB54" s="24"/>
      <c r="AC54" s="25">
        <f t="shared" si="28"/>
        <v>0</v>
      </c>
      <c r="AD54" s="24">
        <v>12296000</v>
      </c>
      <c r="AE54" s="24"/>
      <c r="AF54" s="24"/>
      <c r="AG54" s="25">
        <f t="shared" si="29"/>
        <v>12296000</v>
      </c>
      <c r="AH54" s="25">
        <f t="shared" si="30"/>
        <v>12296000</v>
      </c>
      <c r="AI54" s="26">
        <f t="shared" si="31"/>
        <v>2.1608778478387707E-2</v>
      </c>
      <c r="AJ54" s="27">
        <f t="shared" si="32"/>
        <v>1.1775643847259211E-3</v>
      </c>
    </row>
    <row r="55" spans="1:36" ht="25.5" customHeight="1" outlineLevel="1" x14ac:dyDescent="0.25">
      <c r="A55" s="19">
        <v>7</v>
      </c>
      <c r="B55" s="19"/>
      <c r="C55" s="40" t="s">
        <v>749</v>
      </c>
      <c r="D55" s="41">
        <v>45274</v>
      </c>
      <c r="E55" s="42" t="s">
        <v>161</v>
      </c>
      <c r="F55" s="42" t="s">
        <v>702</v>
      </c>
      <c r="G55" s="43" t="s">
        <v>118</v>
      </c>
      <c r="H55" s="29"/>
      <c r="I55" s="29"/>
      <c r="J55" s="399"/>
      <c r="K55" s="57">
        <v>15370000</v>
      </c>
      <c r="L55" s="42" t="s">
        <v>703</v>
      </c>
      <c r="M55" s="24"/>
      <c r="N55" s="24"/>
      <c r="O55" s="24"/>
      <c r="P55" s="22"/>
      <c r="Q55" s="22"/>
      <c r="R55" s="24"/>
      <c r="S55" s="24"/>
      <c r="T55" s="24"/>
      <c r="U55" s="25">
        <f t="shared" si="26"/>
        <v>0</v>
      </c>
      <c r="V55" s="24"/>
      <c r="W55" s="24"/>
      <c r="X55" s="24"/>
      <c r="Y55" s="25">
        <f t="shared" si="27"/>
        <v>0</v>
      </c>
      <c r="Z55" s="24"/>
      <c r="AA55" s="24"/>
      <c r="AB55" s="24"/>
      <c r="AC55" s="25">
        <f t="shared" si="28"/>
        <v>0</v>
      </c>
      <c r="AD55" s="24"/>
      <c r="AE55" s="57">
        <v>15370000</v>
      </c>
      <c r="AF55" s="24"/>
      <c r="AG55" s="25">
        <f t="shared" si="29"/>
        <v>15370000</v>
      </c>
      <c r="AH55" s="25">
        <f t="shared" si="30"/>
        <v>15370000</v>
      </c>
      <c r="AI55" s="26">
        <f t="shared" si="31"/>
        <v>2.7010973097984635E-2</v>
      </c>
      <c r="AJ55" s="27">
        <f t="shared" si="32"/>
        <v>1.4719554809074014E-3</v>
      </c>
    </row>
    <row r="56" spans="1:36" ht="25.5" customHeight="1" outlineLevel="1" x14ac:dyDescent="0.25">
      <c r="A56" s="19">
        <v>8</v>
      </c>
      <c r="B56" s="19"/>
      <c r="C56" s="40" t="s">
        <v>750</v>
      </c>
      <c r="D56" s="41">
        <v>45274</v>
      </c>
      <c r="E56" s="42" t="s">
        <v>163</v>
      </c>
      <c r="F56" s="42" t="s">
        <v>702</v>
      </c>
      <c r="G56" s="43" t="s">
        <v>118</v>
      </c>
      <c r="H56" s="29"/>
      <c r="I56" s="29"/>
      <c r="J56" s="399"/>
      <c r="K56" s="57">
        <v>11802000</v>
      </c>
      <c r="L56" s="42" t="s">
        <v>703</v>
      </c>
      <c r="M56" s="24"/>
      <c r="N56" s="24"/>
      <c r="O56" s="24"/>
      <c r="P56" s="22"/>
      <c r="Q56" s="22"/>
      <c r="R56" s="24"/>
      <c r="S56" s="24"/>
      <c r="T56" s="24"/>
      <c r="U56" s="25">
        <f t="shared" si="26"/>
        <v>0</v>
      </c>
      <c r="V56" s="24"/>
      <c r="W56" s="24"/>
      <c r="X56" s="24"/>
      <c r="Y56" s="25">
        <f t="shared" si="27"/>
        <v>0</v>
      </c>
      <c r="Z56" s="24"/>
      <c r="AA56" s="24"/>
      <c r="AB56" s="24"/>
      <c r="AC56" s="25">
        <f t="shared" si="28"/>
        <v>0</v>
      </c>
      <c r="AD56" s="24"/>
      <c r="AE56" s="57">
        <v>11802000</v>
      </c>
      <c r="AF56" s="24"/>
      <c r="AG56" s="25">
        <f t="shared" si="29"/>
        <v>11802000</v>
      </c>
      <c r="AH56" s="25">
        <f t="shared" si="30"/>
        <v>11802000</v>
      </c>
      <c r="AI56" s="26">
        <f t="shared" si="31"/>
        <v>2.0740631392479808E-2</v>
      </c>
      <c r="AJ56" s="27">
        <f t="shared" si="32"/>
        <v>1.1302549502712526E-3</v>
      </c>
    </row>
    <row r="57" spans="1:36" ht="25.5" customHeight="1" outlineLevel="1" x14ac:dyDescent="0.25">
      <c r="A57" s="19">
        <v>9</v>
      </c>
      <c r="B57" s="19"/>
      <c r="C57" s="40" t="s">
        <v>751</v>
      </c>
      <c r="D57" s="41">
        <v>45287</v>
      </c>
      <c r="E57" s="42" t="s">
        <v>165</v>
      </c>
      <c r="F57" s="42" t="s">
        <v>702</v>
      </c>
      <c r="G57" s="43" t="s">
        <v>118</v>
      </c>
      <c r="H57" s="29"/>
      <c r="I57" s="29"/>
      <c r="J57" s="399"/>
      <c r="K57" s="57">
        <v>51050000</v>
      </c>
      <c r="L57" s="42" t="s">
        <v>703</v>
      </c>
      <c r="M57" s="24"/>
      <c r="N57" s="24"/>
      <c r="O57" s="24"/>
      <c r="P57" s="22"/>
      <c r="Q57" s="22"/>
      <c r="R57" s="24"/>
      <c r="S57" s="24"/>
      <c r="T57" s="24"/>
      <c r="U57" s="25">
        <f t="shared" si="26"/>
        <v>0</v>
      </c>
      <c r="V57" s="24"/>
      <c r="W57" s="24"/>
      <c r="X57" s="24"/>
      <c r="Y57" s="25">
        <f t="shared" si="27"/>
        <v>0</v>
      </c>
      <c r="Z57" s="24"/>
      <c r="AA57" s="24"/>
      <c r="AB57" s="24"/>
      <c r="AC57" s="25">
        <f t="shared" si="28"/>
        <v>0</v>
      </c>
      <c r="AD57" s="24">
        <v>51050000</v>
      </c>
      <c r="AE57" s="24"/>
      <c r="AF57" s="24"/>
      <c r="AG57" s="25">
        <f t="shared" si="29"/>
        <v>51050000</v>
      </c>
      <c r="AH57" s="25">
        <f t="shared" si="30"/>
        <v>51050000</v>
      </c>
      <c r="AI57" s="26">
        <f t="shared" si="31"/>
        <v>8.9714390153032897E-2</v>
      </c>
      <c r="AJ57" s="27">
        <f t="shared" si="32"/>
        <v>4.8889607872688902E-3</v>
      </c>
    </row>
    <row r="58" spans="1:36" ht="25.5" customHeight="1" outlineLevel="1" x14ac:dyDescent="0.25">
      <c r="A58" s="19">
        <v>10</v>
      </c>
      <c r="B58" s="19"/>
      <c r="C58" s="40" t="s">
        <v>752</v>
      </c>
      <c r="D58" s="41">
        <v>45287</v>
      </c>
      <c r="E58" s="42" t="s">
        <v>155</v>
      </c>
      <c r="F58" s="42" t="s">
        <v>702</v>
      </c>
      <c r="G58" s="43" t="s">
        <v>118</v>
      </c>
      <c r="H58" s="29"/>
      <c r="I58" s="29"/>
      <c r="J58" s="399"/>
      <c r="K58" s="57">
        <v>32277000</v>
      </c>
      <c r="L58" s="42" t="s">
        <v>703</v>
      </c>
      <c r="M58" s="24"/>
      <c r="N58" s="24"/>
      <c r="O58" s="24"/>
      <c r="P58" s="22"/>
      <c r="Q58" s="22"/>
      <c r="R58" s="24"/>
      <c r="S58" s="24"/>
      <c r="T58" s="24"/>
      <c r="U58" s="25">
        <f t="shared" si="26"/>
        <v>0</v>
      </c>
      <c r="V58" s="24"/>
      <c r="W58" s="24"/>
      <c r="X58" s="24"/>
      <c r="Y58" s="25">
        <f t="shared" si="27"/>
        <v>0</v>
      </c>
      <c r="Z58" s="24"/>
      <c r="AA58" s="24"/>
      <c r="AB58" s="24"/>
      <c r="AC58" s="25">
        <f t="shared" si="28"/>
        <v>0</v>
      </c>
      <c r="AD58" s="24">
        <v>32277000</v>
      </c>
      <c r="AE58" s="24"/>
      <c r="AF58" s="24"/>
      <c r="AG58" s="25">
        <f t="shared" si="29"/>
        <v>32277000</v>
      </c>
      <c r="AH58" s="25">
        <f t="shared" si="30"/>
        <v>32277000</v>
      </c>
      <c r="AI58" s="26">
        <f t="shared" si="31"/>
        <v>5.6723043505767727E-2</v>
      </c>
      <c r="AJ58" s="27">
        <f t="shared" si="32"/>
        <v>3.0911065099055429E-3</v>
      </c>
    </row>
    <row r="59" spans="1:36" ht="25.5" customHeight="1" outlineLevel="1" x14ac:dyDescent="0.25">
      <c r="A59" s="19">
        <v>11</v>
      </c>
      <c r="B59" s="19"/>
      <c r="C59" s="40" t="s">
        <v>753</v>
      </c>
      <c r="D59" s="41">
        <v>45287</v>
      </c>
      <c r="E59" s="42" t="s">
        <v>143</v>
      </c>
      <c r="F59" s="42" t="s">
        <v>702</v>
      </c>
      <c r="G59" s="43" t="s">
        <v>118</v>
      </c>
      <c r="H59" s="29"/>
      <c r="I59" s="29"/>
      <c r="J59" s="399"/>
      <c r="K59" s="57">
        <v>17292000</v>
      </c>
      <c r="L59" s="42" t="s">
        <v>703</v>
      </c>
      <c r="M59" s="24"/>
      <c r="N59" s="24"/>
      <c r="O59" s="24"/>
      <c r="P59" s="22"/>
      <c r="Q59" s="22"/>
      <c r="R59" s="24"/>
      <c r="S59" s="24"/>
      <c r="T59" s="24"/>
      <c r="U59" s="25">
        <f t="shared" si="26"/>
        <v>0</v>
      </c>
      <c r="V59" s="24"/>
      <c r="W59" s="24"/>
      <c r="X59" s="24"/>
      <c r="Y59" s="25">
        <f t="shared" si="27"/>
        <v>0</v>
      </c>
      <c r="Z59" s="24"/>
      <c r="AA59" s="24"/>
      <c r="AB59" s="24"/>
      <c r="AC59" s="25">
        <f t="shared" si="28"/>
        <v>0</v>
      </c>
      <c r="AD59" s="24">
        <v>17292000</v>
      </c>
      <c r="AE59" s="24"/>
      <c r="AF59" s="24"/>
      <c r="AG59" s="25">
        <f t="shared" si="29"/>
        <v>17292000</v>
      </c>
      <c r="AH59" s="25">
        <f t="shared" si="30"/>
        <v>17292000</v>
      </c>
      <c r="AI59" s="26">
        <f t="shared" si="31"/>
        <v>3.0388662772306459E-2</v>
      </c>
      <c r="AJ59" s="27">
        <f t="shared" si="32"/>
        <v>1.656021742085282E-3</v>
      </c>
    </row>
    <row r="60" spans="1:36" ht="25.5" customHeight="1" outlineLevel="1" x14ac:dyDescent="0.25">
      <c r="A60" s="19">
        <v>12</v>
      </c>
      <c r="B60" s="19"/>
      <c r="C60" s="40" t="s">
        <v>738</v>
      </c>
      <c r="D60" s="41">
        <v>45274</v>
      </c>
      <c r="E60" s="42" t="s">
        <v>145</v>
      </c>
      <c r="F60" s="42" t="s">
        <v>702</v>
      </c>
      <c r="G60" s="43" t="s">
        <v>118</v>
      </c>
      <c r="H60" s="29"/>
      <c r="I60" s="29"/>
      <c r="J60" s="399"/>
      <c r="K60" s="57">
        <v>46859000</v>
      </c>
      <c r="L60" s="42" t="s">
        <v>703</v>
      </c>
      <c r="M60" s="24"/>
      <c r="N60" s="24"/>
      <c r="O60" s="24"/>
      <c r="P60" s="22"/>
      <c r="Q60" s="22"/>
      <c r="R60" s="24"/>
      <c r="S60" s="24"/>
      <c r="T60" s="24"/>
      <c r="U60" s="25">
        <f t="shared" si="26"/>
        <v>0</v>
      </c>
      <c r="V60" s="24"/>
      <c r="W60" s="24"/>
      <c r="X60" s="24"/>
      <c r="Y60" s="25">
        <f t="shared" si="27"/>
        <v>0</v>
      </c>
      <c r="Z60" s="24"/>
      <c r="AA60" s="24"/>
      <c r="AB60" s="24"/>
      <c r="AC60" s="25">
        <f t="shared" si="28"/>
        <v>0</v>
      </c>
      <c r="AD60" s="24"/>
      <c r="AE60" s="57">
        <v>46859000</v>
      </c>
      <c r="AF60" s="24"/>
      <c r="AG60" s="25">
        <f t="shared" si="29"/>
        <v>46859000</v>
      </c>
      <c r="AH60" s="25">
        <f t="shared" si="30"/>
        <v>46859000</v>
      </c>
      <c r="AI60" s="26">
        <f t="shared" si="31"/>
        <v>8.2349198984935715E-2</v>
      </c>
      <c r="AJ60" s="27">
        <f t="shared" si="32"/>
        <v>4.4875967390917322E-3</v>
      </c>
    </row>
    <row r="61" spans="1:36" ht="25.5" customHeight="1" outlineLevel="1" x14ac:dyDescent="0.25">
      <c r="A61" s="19">
        <v>13</v>
      </c>
      <c r="B61" s="19"/>
      <c r="C61" s="40" t="s">
        <v>754</v>
      </c>
      <c r="D61" s="41">
        <v>45275</v>
      </c>
      <c r="E61" s="42" t="s">
        <v>167</v>
      </c>
      <c r="F61" s="42" t="s">
        <v>702</v>
      </c>
      <c r="G61" s="43" t="s">
        <v>118</v>
      </c>
      <c r="H61" s="29"/>
      <c r="I61" s="29"/>
      <c r="J61" s="399"/>
      <c r="K61" s="57">
        <v>8509000</v>
      </c>
      <c r="L61" s="42" t="s">
        <v>703</v>
      </c>
      <c r="M61" s="24"/>
      <c r="N61" s="24"/>
      <c r="O61" s="24"/>
      <c r="P61" s="22"/>
      <c r="Q61" s="22"/>
      <c r="R61" s="24"/>
      <c r="S61" s="24"/>
      <c r="T61" s="24"/>
      <c r="U61" s="25">
        <f t="shared" si="26"/>
        <v>0</v>
      </c>
      <c r="V61" s="24"/>
      <c r="W61" s="24"/>
      <c r="X61" s="24"/>
      <c r="Y61" s="25">
        <f t="shared" si="27"/>
        <v>0</v>
      </c>
      <c r="Z61" s="24"/>
      <c r="AA61" s="24"/>
      <c r="AB61" s="24"/>
      <c r="AC61" s="25">
        <f t="shared" si="28"/>
        <v>0</v>
      </c>
      <c r="AD61" s="24"/>
      <c r="AE61" s="57">
        <v>8509000</v>
      </c>
      <c r="AF61" s="24"/>
      <c r="AG61" s="25">
        <f t="shared" si="29"/>
        <v>8509000</v>
      </c>
      <c r="AH61" s="25">
        <f t="shared" si="30"/>
        <v>8509000</v>
      </c>
      <c r="AI61" s="26">
        <f t="shared" si="31"/>
        <v>1.4953569947348812E-2</v>
      </c>
      <c r="AJ61" s="27">
        <f t="shared" si="32"/>
        <v>8.1489064326877546E-4</v>
      </c>
    </row>
    <row r="62" spans="1:36" ht="25.5" customHeight="1" outlineLevel="1" x14ac:dyDescent="0.25">
      <c r="A62" s="19">
        <v>14</v>
      </c>
      <c r="B62" s="19"/>
      <c r="C62" s="40" t="s">
        <v>755</v>
      </c>
      <c r="D62" s="41">
        <v>45281</v>
      </c>
      <c r="E62" s="42" t="s">
        <v>153</v>
      </c>
      <c r="F62" s="42" t="s">
        <v>702</v>
      </c>
      <c r="G62" s="43" t="s">
        <v>118</v>
      </c>
      <c r="H62" s="29"/>
      <c r="I62" s="29"/>
      <c r="J62" s="399"/>
      <c r="K62" s="57">
        <v>15370000</v>
      </c>
      <c r="L62" s="42" t="s">
        <v>703</v>
      </c>
      <c r="M62" s="24"/>
      <c r="N62" s="24"/>
      <c r="O62" s="24"/>
      <c r="P62" s="22"/>
      <c r="Q62" s="22"/>
      <c r="R62" s="24"/>
      <c r="S62" s="24"/>
      <c r="T62" s="24"/>
      <c r="U62" s="25">
        <f t="shared" si="26"/>
        <v>0</v>
      </c>
      <c r="V62" s="24"/>
      <c r="W62" s="24"/>
      <c r="X62" s="24"/>
      <c r="Y62" s="25">
        <f t="shared" si="27"/>
        <v>0</v>
      </c>
      <c r="Z62" s="24"/>
      <c r="AA62" s="24"/>
      <c r="AB62" s="24"/>
      <c r="AC62" s="25">
        <f t="shared" si="28"/>
        <v>0</v>
      </c>
      <c r="AD62" s="24"/>
      <c r="AE62" s="24">
        <v>15370000</v>
      </c>
      <c r="AF62" s="24"/>
      <c r="AG62" s="25">
        <f t="shared" si="29"/>
        <v>15370000</v>
      </c>
      <c r="AH62" s="25">
        <f t="shared" si="30"/>
        <v>15370000</v>
      </c>
      <c r="AI62" s="26">
        <f t="shared" si="31"/>
        <v>2.7010973097984635E-2</v>
      </c>
      <c r="AJ62" s="27">
        <f t="shared" si="32"/>
        <v>1.4719554809074014E-3</v>
      </c>
    </row>
    <row r="63" spans="1:36" ht="25.5" customHeight="1" outlineLevel="1" x14ac:dyDescent="0.25">
      <c r="A63" s="19">
        <v>15</v>
      </c>
      <c r="B63" s="19"/>
      <c r="C63" s="40" t="s">
        <v>756</v>
      </c>
      <c r="D63" s="41">
        <v>45288</v>
      </c>
      <c r="E63" s="42" t="s">
        <v>169</v>
      </c>
      <c r="F63" s="42" t="s">
        <v>702</v>
      </c>
      <c r="G63" s="43" t="s">
        <v>118</v>
      </c>
      <c r="H63" s="29"/>
      <c r="I63" s="29"/>
      <c r="J63" s="399"/>
      <c r="K63" s="57">
        <v>51050000</v>
      </c>
      <c r="L63" s="42" t="s">
        <v>703</v>
      </c>
      <c r="M63" s="24"/>
      <c r="N63" s="24"/>
      <c r="O63" s="24"/>
      <c r="P63" s="22"/>
      <c r="Q63" s="22"/>
      <c r="R63" s="24"/>
      <c r="S63" s="24"/>
      <c r="T63" s="24"/>
      <c r="U63" s="25">
        <f t="shared" si="26"/>
        <v>0</v>
      </c>
      <c r="V63" s="24"/>
      <c r="W63" s="24"/>
      <c r="X63" s="24"/>
      <c r="Y63" s="25">
        <f t="shared" si="27"/>
        <v>0</v>
      </c>
      <c r="Z63" s="24"/>
      <c r="AA63" s="24"/>
      <c r="AB63" s="24"/>
      <c r="AC63" s="25">
        <f t="shared" si="28"/>
        <v>0</v>
      </c>
      <c r="AD63" s="24"/>
      <c r="AE63" s="57">
        <v>51050000</v>
      </c>
      <c r="AF63" s="24"/>
      <c r="AG63" s="25">
        <f t="shared" si="29"/>
        <v>51050000</v>
      </c>
      <c r="AH63" s="25">
        <f t="shared" si="30"/>
        <v>51050000</v>
      </c>
      <c r="AI63" s="26">
        <f t="shared" si="31"/>
        <v>8.9714390153032897E-2</v>
      </c>
      <c r="AJ63" s="27">
        <f t="shared" si="32"/>
        <v>4.8889607872688902E-3</v>
      </c>
    </row>
    <row r="64" spans="1:36" ht="25.5" customHeight="1" outlineLevel="1" x14ac:dyDescent="0.25">
      <c r="A64" s="19">
        <v>16</v>
      </c>
      <c r="B64" s="19"/>
      <c r="C64" s="40" t="s">
        <v>757</v>
      </c>
      <c r="D64" s="41">
        <v>45274</v>
      </c>
      <c r="E64" s="42" t="s">
        <v>171</v>
      </c>
      <c r="F64" s="42" t="s">
        <v>702</v>
      </c>
      <c r="G64" s="43" t="s">
        <v>118</v>
      </c>
      <c r="H64" s="29"/>
      <c r="I64" s="29"/>
      <c r="J64" s="399"/>
      <c r="K64" s="57">
        <v>18883000</v>
      </c>
      <c r="L64" s="42" t="s">
        <v>703</v>
      </c>
      <c r="M64" s="24"/>
      <c r="N64" s="24"/>
      <c r="O64" s="24"/>
      <c r="P64" s="22"/>
      <c r="Q64" s="22"/>
      <c r="R64" s="24"/>
      <c r="S64" s="24"/>
      <c r="T64" s="24"/>
      <c r="U64" s="25">
        <f t="shared" si="26"/>
        <v>0</v>
      </c>
      <c r="V64" s="24"/>
      <c r="W64" s="24"/>
      <c r="X64" s="24"/>
      <c r="Y64" s="25">
        <f t="shared" si="27"/>
        <v>0</v>
      </c>
      <c r="Z64" s="24"/>
      <c r="AA64" s="24"/>
      <c r="AB64" s="24"/>
      <c r="AC64" s="25">
        <f t="shared" si="28"/>
        <v>0</v>
      </c>
      <c r="AD64" s="24">
        <v>18883000</v>
      </c>
      <c r="AE64" s="24"/>
      <c r="AF64" s="24"/>
      <c r="AG64" s="25">
        <f t="shared" si="29"/>
        <v>18883000</v>
      </c>
      <c r="AH64" s="25">
        <f t="shared" si="30"/>
        <v>18883000</v>
      </c>
      <c r="AI64" s="26">
        <f t="shared" si="31"/>
        <v>3.3184658751414693E-2</v>
      </c>
      <c r="AJ64" s="27">
        <f t="shared" si="32"/>
        <v>1.808388766816816E-3</v>
      </c>
    </row>
    <row r="65" spans="1:36" ht="25.5" customHeight="1" outlineLevel="1" x14ac:dyDescent="0.25">
      <c r="A65" s="19">
        <v>17</v>
      </c>
      <c r="B65" s="19"/>
      <c r="C65" s="40" t="s">
        <v>758</v>
      </c>
      <c r="D65" s="41">
        <v>45275</v>
      </c>
      <c r="E65" s="42" t="s">
        <v>149</v>
      </c>
      <c r="F65" s="42" t="s">
        <v>702</v>
      </c>
      <c r="G65" s="43" t="s">
        <v>118</v>
      </c>
      <c r="H65" s="29"/>
      <c r="I65" s="29"/>
      <c r="J65" s="399"/>
      <c r="K65" s="57">
        <v>9442000</v>
      </c>
      <c r="L65" s="42" t="s">
        <v>703</v>
      </c>
      <c r="M65" s="24"/>
      <c r="N65" s="24"/>
      <c r="O65" s="24"/>
      <c r="P65" s="22"/>
      <c r="Q65" s="22"/>
      <c r="R65" s="24"/>
      <c r="S65" s="24"/>
      <c r="T65" s="24"/>
      <c r="U65" s="25">
        <f t="shared" si="26"/>
        <v>0</v>
      </c>
      <c r="V65" s="24"/>
      <c r="W65" s="24"/>
      <c r="X65" s="24"/>
      <c r="Y65" s="25">
        <f t="shared" si="27"/>
        <v>0</v>
      </c>
      <c r="Z65" s="24"/>
      <c r="AA65" s="24"/>
      <c r="AB65" s="24"/>
      <c r="AC65" s="25">
        <f t="shared" si="28"/>
        <v>0</v>
      </c>
      <c r="AD65" s="24"/>
      <c r="AE65" s="57">
        <v>9442000</v>
      </c>
      <c r="AF65" s="24"/>
      <c r="AG65" s="25">
        <f t="shared" si="29"/>
        <v>9442000</v>
      </c>
      <c r="AH65" s="25">
        <f t="shared" si="30"/>
        <v>9442000</v>
      </c>
      <c r="AI65" s="26">
        <f t="shared" si="31"/>
        <v>1.6593208067089846E-2</v>
      </c>
      <c r="AJ65" s="27">
        <f t="shared" si="32"/>
        <v>9.042422674513783E-4</v>
      </c>
    </row>
    <row r="66" spans="1:36" ht="25.5" customHeight="1" outlineLevel="1" x14ac:dyDescent="0.25">
      <c r="A66" s="19">
        <v>18</v>
      </c>
      <c r="B66" s="19"/>
      <c r="C66" s="40" t="s">
        <v>759</v>
      </c>
      <c r="D66" s="41">
        <v>45274</v>
      </c>
      <c r="E66" s="42" t="s">
        <v>151</v>
      </c>
      <c r="F66" s="42" t="s">
        <v>702</v>
      </c>
      <c r="G66" s="43" t="s">
        <v>118</v>
      </c>
      <c r="H66" s="29"/>
      <c r="I66" s="29"/>
      <c r="J66" s="399"/>
      <c r="K66" s="57">
        <v>13614000</v>
      </c>
      <c r="L66" s="42" t="s">
        <v>703</v>
      </c>
      <c r="M66" s="24"/>
      <c r="N66" s="24"/>
      <c r="O66" s="24"/>
      <c r="P66" s="22"/>
      <c r="Q66" s="22"/>
      <c r="R66" s="24"/>
      <c r="S66" s="24"/>
      <c r="T66" s="24"/>
      <c r="U66" s="25">
        <f t="shared" si="26"/>
        <v>0</v>
      </c>
      <c r="V66" s="24"/>
      <c r="W66" s="24"/>
      <c r="X66" s="24"/>
      <c r="Y66" s="25">
        <f t="shared" si="27"/>
        <v>0</v>
      </c>
      <c r="Z66" s="24"/>
      <c r="AA66" s="24"/>
      <c r="AB66" s="24"/>
      <c r="AC66" s="25">
        <f t="shared" si="28"/>
        <v>0</v>
      </c>
      <c r="AD66" s="24"/>
      <c r="AE66" s="24">
        <v>13614000</v>
      </c>
      <c r="AF66" s="24"/>
      <c r="AG66" s="25">
        <f t="shared" si="29"/>
        <v>13614000</v>
      </c>
      <c r="AH66" s="25">
        <f t="shared" si="30"/>
        <v>13614000</v>
      </c>
      <c r="AI66" s="26">
        <f t="shared" si="31"/>
        <v>2.3925008962652101E-2</v>
      </c>
      <c r="AJ66" s="27">
        <f t="shared" si="32"/>
        <v>1.3037867219956643E-3</v>
      </c>
    </row>
    <row r="67" spans="1:36" ht="25.5" customHeight="1" outlineLevel="1" x14ac:dyDescent="0.25">
      <c r="A67" s="19">
        <v>19</v>
      </c>
      <c r="B67" s="19"/>
      <c r="C67" s="40" t="s">
        <v>760</v>
      </c>
      <c r="D67" s="41">
        <v>45546</v>
      </c>
      <c r="E67" s="42" t="s">
        <v>149</v>
      </c>
      <c r="F67" s="42" t="s">
        <v>702</v>
      </c>
      <c r="G67" s="43" t="s">
        <v>118</v>
      </c>
      <c r="H67" s="29"/>
      <c r="I67" s="29"/>
      <c r="J67" s="399"/>
      <c r="K67" s="57">
        <v>9315000</v>
      </c>
      <c r="L67" s="42" t="s">
        <v>703</v>
      </c>
      <c r="M67" s="24"/>
      <c r="N67" s="24"/>
      <c r="O67" s="24"/>
      <c r="P67" s="22"/>
      <c r="Q67" s="22"/>
      <c r="R67" s="24"/>
      <c r="S67" s="24"/>
      <c r="T67" s="24"/>
      <c r="U67" s="25">
        <f t="shared" si="26"/>
        <v>0</v>
      </c>
      <c r="V67" s="24"/>
      <c r="W67" s="24"/>
      <c r="X67" s="24"/>
      <c r="Y67" s="25">
        <f t="shared" si="27"/>
        <v>0</v>
      </c>
      <c r="Z67" s="24"/>
      <c r="AA67" s="24"/>
      <c r="AB67" s="24"/>
      <c r="AC67" s="25">
        <f t="shared" si="28"/>
        <v>0</v>
      </c>
      <c r="AD67" s="24"/>
      <c r="AE67" s="24"/>
      <c r="AF67" s="24">
        <v>9315000</v>
      </c>
      <c r="AG67" s="25">
        <f t="shared" si="29"/>
        <v>9315000</v>
      </c>
      <c r="AH67" s="25">
        <f t="shared" si="30"/>
        <v>9315000</v>
      </c>
      <c r="AI67" s="26">
        <f t="shared" si="31"/>
        <v>1.6370020455935386E-2</v>
      </c>
      <c r="AJ67" s="27">
        <f t="shared" si="32"/>
        <v>8.9207972053691892E-4</v>
      </c>
    </row>
    <row r="68" spans="1:36" ht="25.5" customHeight="1" outlineLevel="1" x14ac:dyDescent="0.25">
      <c r="A68" s="19">
        <v>20</v>
      </c>
      <c r="B68" s="19"/>
      <c r="C68" s="40" t="s">
        <v>761</v>
      </c>
      <c r="D68" s="41">
        <v>45552</v>
      </c>
      <c r="E68" s="42" t="s">
        <v>145</v>
      </c>
      <c r="F68" s="42" t="s">
        <v>702</v>
      </c>
      <c r="G68" s="43" t="s">
        <v>118</v>
      </c>
      <c r="H68" s="29"/>
      <c r="I68" s="29"/>
      <c r="J68" s="399"/>
      <c r="K68" s="57">
        <v>27438000</v>
      </c>
      <c r="L68" s="42" t="s">
        <v>703</v>
      </c>
      <c r="M68" s="24"/>
      <c r="N68" s="24"/>
      <c r="O68" s="24"/>
      <c r="P68" s="22"/>
      <c r="Q68" s="22"/>
      <c r="R68" s="24"/>
      <c r="S68" s="24"/>
      <c r="T68" s="24"/>
      <c r="U68" s="25">
        <f t="shared" si="26"/>
        <v>0</v>
      </c>
      <c r="V68" s="24"/>
      <c r="W68" s="24"/>
      <c r="X68" s="24"/>
      <c r="Y68" s="25">
        <f t="shared" si="27"/>
        <v>0</v>
      </c>
      <c r="Z68" s="24"/>
      <c r="AA68" s="24"/>
      <c r="AB68" s="24"/>
      <c r="AC68" s="25">
        <f t="shared" si="28"/>
        <v>0</v>
      </c>
      <c r="AD68" s="24"/>
      <c r="AE68" s="24"/>
      <c r="AF68" s="24">
        <v>27438000</v>
      </c>
      <c r="AG68" s="25">
        <f t="shared" si="29"/>
        <v>27438000</v>
      </c>
      <c r="AH68" s="25">
        <f t="shared" si="30"/>
        <v>27438000</v>
      </c>
      <c r="AI68" s="26">
        <f t="shared" si="31"/>
        <v>4.8219068305953308E-2</v>
      </c>
      <c r="AJ68" s="27">
        <f t="shared" si="32"/>
        <v>2.62768474203886E-3</v>
      </c>
    </row>
    <row r="69" spans="1:36" ht="25.5" customHeight="1" outlineLevel="1" x14ac:dyDescent="0.25">
      <c r="A69" s="19">
        <v>21</v>
      </c>
      <c r="B69" s="19"/>
      <c r="C69" s="40" t="s">
        <v>762</v>
      </c>
      <c r="D69" s="41">
        <v>45539</v>
      </c>
      <c r="E69" s="42" t="s">
        <v>165</v>
      </c>
      <c r="F69" s="42" t="s">
        <v>702</v>
      </c>
      <c r="G69" s="43" t="s">
        <v>118</v>
      </c>
      <c r="H69" s="29"/>
      <c r="I69" s="29"/>
      <c r="J69" s="399"/>
      <c r="K69" s="57">
        <v>26641000</v>
      </c>
      <c r="L69" s="42" t="s">
        <v>703</v>
      </c>
      <c r="M69" s="24"/>
      <c r="N69" s="24"/>
      <c r="O69" s="24"/>
      <c r="P69" s="22"/>
      <c r="Q69" s="22"/>
      <c r="R69" s="24"/>
      <c r="S69" s="24"/>
      <c r="T69" s="24"/>
      <c r="U69" s="25">
        <f t="shared" si="26"/>
        <v>0</v>
      </c>
      <c r="V69" s="24"/>
      <c r="W69" s="24"/>
      <c r="X69" s="24"/>
      <c r="Y69" s="25">
        <f t="shared" si="27"/>
        <v>0</v>
      </c>
      <c r="Z69" s="24"/>
      <c r="AA69" s="24"/>
      <c r="AB69" s="24"/>
      <c r="AC69" s="25">
        <f t="shared" si="28"/>
        <v>0</v>
      </c>
      <c r="AD69" s="24"/>
      <c r="AE69" s="24">
        <v>26641000</v>
      </c>
      <c r="AF69" s="24"/>
      <c r="AG69" s="25">
        <f t="shared" si="29"/>
        <v>26641000</v>
      </c>
      <c r="AH69" s="25">
        <f t="shared" si="30"/>
        <v>26641000</v>
      </c>
      <c r="AI69" s="26">
        <f t="shared" si="31"/>
        <v>4.6818434242251697E-2</v>
      </c>
      <c r="AJ69" s="27">
        <f t="shared" si="32"/>
        <v>2.5513575775441824E-3</v>
      </c>
    </row>
    <row r="70" spans="1:36" ht="25.5" customHeight="1" outlineLevel="1" x14ac:dyDescent="0.25">
      <c r="A70" s="19">
        <v>22</v>
      </c>
      <c r="B70" s="19"/>
      <c r="C70" s="40" t="s">
        <v>763</v>
      </c>
      <c r="D70" s="41">
        <v>45539</v>
      </c>
      <c r="E70" s="42" t="s">
        <v>147</v>
      </c>
      <c r="F70" s="42" t="s">
        <v>702</v>
      </c>
      <c r="G70" s="43" t="s">
        <v>118</v>
      </c>
      <c r="H70" s="29"/>
      <c r="I70" s="29"/>
      <c r="J70" s="399"/>
      <c r="K70" s="57">
        <v>13204000</v>
      </c>
      <c r="L70" s="42" t="s">
        <v>703</v>
      </c>
      <c r="M70" s="24"/>
      <c r="N70" s="24"/>
      <c r="O70" s="24"/>
      <c r="P70" s="22"/>
      <c r="Q70" s="22"/>
      <c r="R70" s="24"/>
      <c r="S70" s="24"/>
      <c r="T70" s="24"/>
      <c r="U70" s="25">
        <f t="shared" si="26"/>
        <v>0</v>
      </c>
      <c r="V70" s="24"/>
      <c r="W70" s="24"/>
      <c r="X70" s="24"/>
      <c r="Y70" s="25">
        <f t="shared" si="27"/>
        <v>0</v>
      </c>
      <c r="Z70" s="24"/>
      <c r="AA70" s="24"/>
      <c r="AB70" s="24"/>
      <c r="AC70" s="25">
        <f t="shared" si="28"/>
        <v>0</v>
      </c>
      <c r="AD70" s="24"/>
      <c r="AE70" s="24">
        <v>13204000</v>
      </c>
      <c r="AF70" s="24"/>
      <c r="AG70" s="25">
        <f t="shared" si="29"/>
        <v>13204000</v>
      </c>
      <c r="AH70" s="25">
        <f t="shared" si="30"/>
        <v>13204000</v>
      </c>
      <c r="AI70" s="26">
        <f t="shared" si="31"/>
        <v>2.3204482029003846E-2</v>
      </c>
      <c r="AJ70" s="27">
        <f t="shared" si="32"/>
        <v>1.2645218067600084E-3</v>
      </c>
    </row>
    <row r="71" spans="1:36" ht="25.5" customHeight="1" outlineLevel="1" x14ac:dyDescent="0.25">
      <c r="A71" s="19">
        <v>23</v>
      </c>
      <c r="B71" s="19"/>
      <c r="C71" s="40" t="s">
        <v>764</v>
      </c>
      <c r="D71" s="41">
        <v>45538</v>
      </c>
      <c r="E71" s="42" t="s">
        <v>167</v>
      </c>
      <c r="F71" s="42" t="s">
        <v>702</v>
      </c>
      <c r="G71" s="43" t="s">
        <v>118</v>
      </c>
      <c r="H71" s="29"/>
      <c r="I71" s="29"/>
      <c r="J71" s="399"/>
      <c r="K71" s="57">
        <v>7600000</v>
      </c>
      <c r="L71" s="42" t="s">
        <v>703</v>
      </c>
      <c r="M71" s="24"/>
      <c r="N71" s="24"/>
      <c r="O71" s="24"/>
      <c r="P71" s="22"/>
      <c r="Q71" s="22"/>
      <c r="R71" s="24"/>
      <c r="S71" s="24"/>
      <c r="T71" s="24"/>
      <c r="U71" s="25">
        <f t="shared" si="26"/>
        <v>0</v>
      </c>
      <c r="V71" s="24"/>
      <c r="W71" s="24"/>
      <c r="X71" s="24"/>
      <c r="Y71" s="25">
        <f t="shared" si="27"/>
        <v>0</v>
      </c>
      <c r="Z71" s="24"/>
      <c r="AA71" s="24"/>
      <c r="AB71" s="24"/>
      <c r="AC71" s="25">
        <f t="shared" si="28"/>
        <v>0</v>
      </c>
      <c r="AD71" s="24"/>
      <c r="AE71" s="24">
        <v>7600000</v>
      </c>
      <c r="AF71" s="24"/>
      <c r="AG71" s="25">
        <f t="shared" si="29"/>
        <v>7600000</v>
      </c>
      <c r="AH71" s="25">
        <f t="shared" si="30"/>
        <v>7600000</v>
      </c>
      <c r="AI71" s="26">
        <f t="shared" si="31"/>
        <v>1.3356109013967677E-2</v>
      </c>
      <c r="AJ71" s="27">
        <f t="shared" si="32"/>
        <v>7.2783745314874764E-4</v>
      </c>
    </row>
    <row r="72" spans="1:36" ht="25.5" customHeight="1" outlineLevel="1" x14ac:dyDescent="0.25">
      <c r="A72" s="19">
        <v>24</v>
      </c>
      <c r="B72" s="19"/>
      <c r="C72" s="40" t="s">
        <v>765</v>
      </c>
      <c r="D72" s="41">
        <v>45533</v>
      </c>
      <c r="E72" s="42" t="s">
        <v>151</v>
      </c>
      <c r="F72" s="42" t="s">
        <v>702</v>
      </c>
      <c r="G72" s="43" t="s">
        <v>118</v>
      </c>
      <c r="H72" s="29"/>
      <c r="I72" s="29"/>
      <c r="J72" s="399"/>
      <c r="K72" s="57">
        <v>13204000</v>
      </c>
      <c r="L72" s="42" t="s">
        <v>703</v>
      </c>
      <c r="M72" s="24"/>
      <c r="N72" s="24"/>
      <c r="O72" s="24"/>
      <c r="P72" s="22"/>
      <c r="Q72" s="22"/>
      <c r="R72" s="24"/>
      <c r="S72" s="24"/>
      <c r="T72" s="24"/>
      <c r="U72" s="25">
        <f t="shared" si="26"/>
        <v>0</v>
      </c>
      <c r="V72" s="24"/>
      <c r="W72" s="24"/>
      <c r="X72" s="24"/>
      <c r="Y72" s="25">
        <f t="shared" si="27"/>
        <v>0</v>
      </c>
      <c r="Z72" s="24"/>
      <c r="AA72" s="24"/>
      <c r="AB72" s="24"/>
      <c r="AC72" s="25">
        <f t="shared" si="28"/>
        <v>0</v>
      </c>
      <c r="AD72" s="24"/>
      <c r="AE72" s="24">
        <v>13204000</v>
      </c>
      <c r="AF72" s="24"/>
      <c r="AG72" s="25">
        <f t="shared" si="29"/>
        <v>13204000</v>
      </c>
      <c r="AH72" s="25">
        <f t="shared" si="30"/>
        <v>13204000</v>
      </c>
      <c r="AI72" s="26">
        <f t="shared" si="31"/>
        <v>2.3204482029003846E-2</v>
      </c>
      <c r="AJ72" s="27">
        <f t="shared" si="32"/>
        <v>1.2645218067600084E-3</v>
      </c>
    </row>
    <row r="73" spans="1:36" ht="25.5" customHeight="1" outlineLevel="1" x14ac:dyDescent="0.25">
      <c r="A73" s="19">
        <v>25</v>
      </c>
      <c r="B73" s="19"/>
      <c r="C73" s="40" t="s">
        <v>766</v>
      </c>
      <c r="D73" s="41">
        <v>45531</v>
      </c>
      <c r="E73" s="42" t="s">
        <v>155</v>
      </c>
      <c r="F73" s="42" t="s">
        <v>702</v>
      </c>
      <c r="G73" s="43" t="s">
        <v>118</v>
      </c>
      <c r="H73" s="29"/>
      <c r="I73" s="29"/>
      <c r="J73" s="399"/>
      <c r="K73" s="57">
        <v>15091000</v>
      </c>
      <c r="L73" s="42" t="s">
        <v>703</v>
      </c>
      <c r="M73" s="24"/>
      <c r="N73" s="24"/>
      <c r="O73" s="24"/>
      <c r="P73" s="22"/>
      <c r="Q73" s="22"/>
      <c r="R73" s="24"/>
      <c r="S73" s="24"/>
      <c r="T73" s="24"/>
      <c r="U73" s="25">
        <f t="shared" si="26"/>
        <v>0</v>
      </c>
      <c r="V73" s="24"/>
      <c r="W73" s="24"/>
      <c r="X73" s="24"/>
      <c r="Y73" s="25">
        <f t="shared" si="27"/>
        <v>0</v>
      </c>
      <c r="Z73" s="24"/>
      <c r="AA73" s="24"/>
      <c r="AB73" s="24"/>
      <c r="AC73" s="25">
        <f t="shared" si="28"/>
        <v>0</v>
      </c>
      <c r="AD73" s="24"/>
      <c r="AE73" s="24">
        <v>15091000</v>
      </c>
      <c r="AF73" s="24"/>
      <c r="AG73" s="25">
        <f t="shared" si="29"/>
        <v>15091000</v>
      </c>
      <c r="AH73" s="25">
        <f t="shared" si="30"/>
        <v>15091000</v>
      </c>
      <c r="AI73" s="26">
        <f t="shared" si="31"/>
        <v>2.6520663306550819E-2</v>
      </c>
      <c r="AJ73" s="27">
        <f t="shared" si="32"/>
        <v>1.4452361849299671E-3</v>
      </c>
    </row>
    <row r="74" spans="1:36" ht="25.5" customHeight="1" outlineLevel="1" x14ac:dyDescent="0.25">
      <c r="A74" s="19">
        <v>26</v>
      </c>
      <c r="B74" s="19"/>
      <c r="C74" s="40" t="s">
        <v>767</v>
      </c>
      <c r="D74" s="41">
        <v>45526</v>
      </c>
      <c r="E74" s="42" t="s">
        <v>157</v>
      </c>
      <c r="F74" s="42" t="s">
        <v>702</v>
      </c>
      <c r="G74" s="43" t="s">
        <v>118</v>
      </c>
      <c r="H74" s="29"/>
      <c r="I74" s="29"/>
      <c r="J74" s="399"/>
      <c r="K74" s="57">
        <v>11318000</v>
      </c>
      <c r="L74" s="42" t="s">
        <v>703</v>
      </c>
      <c r="M74" s="24"/>
      <c r="N74" s="24"/>
      <c r="O74" s="24"/>
      <c r="P74" s="22"/>
      <c r="Q74" s="22"/>
      <c r="R74" s="24"/>
      <c r="S74" s="24"/>
      <c r="T74" s="24"/>
      <c r="U74" s="25">
        <f t="shared" si="26"/>
        <v>0</v>
      </c>
      <c r="V74" s="24"/>
      <c r="W74" s="24"/>
      <c r="X74" s="24"/>
      <c r="Y74" s="25">
        <f t="shared" si="27"/>
        <v>0</v>
      </c>
      <c r="Z74" s="24"/>
      <c r="AA74" s="24"/>
      <c r="AB74" s="24"/>
      <c r="AC74" s="25">
        <f t="shared" si="28"/>
        <v>0</v>
      </c>
      <c r="AD74" s="24"/>
      <c r="AE74" s="24">
        <v>11318000</v>
      </c>
      <c r="AF74" s="24"/>
      <c r="AG74" s="25">
        <f t="shared" si="29"/>
        <v>11318000</v>
      </c>
      <c r="AH74" s="25">
        <f t="shared" si="30"/>
        <v>11318000</v>
      </c>
      <c r="AI74" s="26">
        <f t="shared" si="31"/>
        <v>1.9890058134221865E-2</v>
      </c>
      <c r="AJ74" s="27">
        <f t="shared" si="32"/>
        <v>1.0839031966759902E-3</v>
      </c>
    </row>
    <row r="75" spans="1:36" ht="25.5" customHeight="1" outlineLevel="1" x14ac:dyDescent="0.25">
      <c r="A75" s="110">
        <v>27</v>
      </c>
      <c r="B75" s="110"/>
      <c r="C75" s="111" t="s">
        <v>768</v>
      </c>
      <c r="D75" s="112">
        <v>45526</v>
      </c>
      <c r="E75" s="113" t="s">
        <v>171</v>
      </c>
      <c r="F75" s="113" t="s">
        <v>702</v>
      </c>
      <c r="G75" s="137" t="s">
        <v>118</v>
      </c>
      <c r="H75" s="178"/>
      <c r="I75" s="178"/>
      <c r="J75" s="399"/>
      <c r="K75" s="189">
        <v>13972000</v>
      </c>
      <c r="L75" s="113" t="s">
        <v>703</v>
      </c>
      <c r="M75" s="126"/>
      <c r="N75" s="126"/>
      <c r="O75" s="126"/>
      <c r="P75" s="106"/>
      <c r="Q75" s="106"/>
      <c r="R75" s="126"/>
      <c r="S75" s="126"/>
      <c r="T75" s="126"/>
      <c r="U75" s="114">
        <f t="shared" si="26"/>
        <v>0</v>
      </c>
      <c r="V75" s="24"/>
      <c r="W75" s="24"/>
      <c r="X75" s="24"/>
      <c r="Y75" s="25">
        <f t="shared" si="27"/>
        <v>0</v>
      </c>
      <c r="Z75" s="24"/>
      <c r="AA75" s="24"/>
      <c r="AB75" s="24"/>
      <c r="AC75" s="25">
        <f t="shared" si="28"/>
        <v>0</v>
      </c>
      <c r="AD75" s="24"/>
      <c r="AE75" s="24">
        <v>13972000</v>
      </c>
      <c r="AF75" s="24"/>
      <c r="AG75" s="25">
        <f t="shared" si="29"/>
        <v>13972000</v>
      </c>
      <c r="AH75" s="25">
        <f t="shared" si="30"/>
        <v>13972000</v>
      </c>
      <c r="AI75" s="26">
        <f t="shared" si="31"/>
        <v>2.4554151992520579E-2</v>
      </c>
      <c r="AJ75" s="27">
        <f t="shared" si="32"/>
        <v>1.3380716967624081E-3</v>
      </c>
    </row>
    <row r="76" spans="1:36" ht="25.5" customHeight="1" outlineLevel="1" x14ac:dyDescent="0.25">
      <c r="A76" s="156">
        <v>28</v>
      </c>
      <c r="B76" s="156"/>
      <c r="C76" s="186" t="s">
        <v>769</v>
      </c>
      <c r="D76" s="187">
        <v>45526</v>
      </c>
      <c r="E76" s="172" t="s">
        <v>159</v>
      </c>
      <c r="F76" s="172" t="s">
        <v>702</v>
      </c>
      <c r="G76" s="165" t="s">
        <v>118</v>
      </c>
      <c r="H76" s="158"/>
      <c r="I76" s="158"/>
      <c r="J76" s="399"/>
      <c r="K76" s="188">
        <v>13204000</v>
      </c>
      <c r="L76" s="172" t="s">
        <v>703</v>
      </c>
      <c r="M76" s="159"/>
      <c r="N76" s="159"/>
      <c r="O76" s="159"/>
      <c r="P76" s="157"/>
      <c r="Q76" s="157"/>
      <c r="R76" s="159"/>
      <c r="S76" s="159"/>
      <c r="T76" s="159"/>
      <c r="U76" s="152">
        <f t="shared" si="26"/>
        <v>0</v>
      </c>
      <c r="V76" s="161"/>
      <c r="W76" s="24"/>
      <c r="X76" s="24"/>
      <c r="Y76" s="25">
        <f t="shared" si="27"/>
        <v>0</v>
      </c>
      <c r="Z76" s="24"/>
      <c r="AA76" s="24"/>
      <c r="AB76" s="24"/>
      <c r="AC76" s="25">
        <f t="shared" si="28"/>
        <v>0</v>
      </c>
      <c r="AD76" s="24"/>
      <c r="AE76" s="24">
        <v>13204000</v>
      </c>
      <c r="AF76" s="24"/>
      <c r="AG76" s="25">
        <f t="shared" si="29"/>
        <v>13204000</v>
      </c>
      <c r="AH76" s="25">
        <f t="shared" si="30"/>
        <v>13204000</v>
      </c>
      <c r="AI76" s="26">
        <f t="shared" si="31"/>
        <v>2.3204482029003846E-2</v>
      </c>
      <c r="AJ76" s="27">
        <f t="shared" si="32"/>
        <v>1.2645218067600084E-3</v>
      </c>
    </row>
    <row r="77" spans="1:36" ht="25.5" customHeight="1" outlineLevel="1" x14ac:dyDescent="0.25">
      <c r="A77" s="156">
        <v>29</v>
      </c>
      <c r="B77" s="156"/>
      <c r="C77" s="186" t="s">
        <v>770</v>
      </c>
      <c r="D77" s="187">
        <v>45560</v>
      </c>
      <c r="E77" s="172" t="s">
        <v>169</v>
      </c>
      <c r="F77" s="172" t="s">
        <v>702</v>
      </c>
      <c r="G77" s="165" t="s">
        <v>118</v>
      </c>
      <c r="H77" s="158"/>
      <c r="I77" s="158"/>
      <c r="J77" s="399"/>
      <c r="K77" s="188">
        <v>29971000</v>
      </c>
      <c r="L77" s="172" t="s">
        <v>703</v>
      </c>
      <c r="M77" s="159"/>
      <c r="N77" s="159"/>
      <c r="O77" s="159"/>
      <c r="P77" s="157"/>
      <c r="Q77" s="157"/>
      <c r="R77" s="159"/>
      <c r="S77" s="159"/>
      <c r="T77" s="159"/>
      <c r="U77" s="152">
        <f t="shared" si="26"/>
        <v>0</v>
      </c>
      <c r="V77" s="161"/>
      <c r="W77" s="24"/>
      <c r="X77" s="24"/>
      <c r="Y77" s="25">
        <f t="shared" si="27"/>
        <v>0</v>
      </c>
      <c r="Z77" s="24"/>
      <c r="AA77" s="24"/>
      <c r="AB77" s="24"/>
      <c r="AC77" s="25">
        <f t="shared" si="28"/>
        <v>0</v>
      </c>
      <c r="AD77" s="24"/>
      <c r="AE77" s="24"/>
      <c r="AF77" s="24">
        <v>29971000</v>
      </c>
      <c r="AG77" s="25">
        <f t="shared" si="29"/>
        <v>29971000</v>
      </c>
      <c r="AH77" s="25">
        <f t="shared" si="30"/>
        <v>29971000</v>
      </c>
      <c r="AI77" s="26">
        <f t="shared" si="31"/>
        <v>5.2670518849687535E-2</v>
      </c>
      <c r="AJ77" s="27">
        <f t="shared" si="32"/>
        <v>2.8702653037264623E-3</v>
      </c>
    </row>
    <row r="78" spans="1:36" ht="25.5" customHeight="1" outlineLevel="1" x14ac:dyDescent="0.25">
      <c r="A78" s="156">
        <v>30</v>
      </c>
      <c r="B78" s="156"/>
      <c r="C78" s="186" t="s">
        <v>771</v>
      </c>
      <c r="D78" s="187">
        <v>45560</v>
      </c>
      <c r="E78" s="172" t="s">
        <v>153</v>
      </c>
      <c r="F78" s="172" t="s">
        <v>702</v>
      </c>
      <c r="G78" s="165" t="s">
        <v>118</v>
      </c>
      <c r="H78" s="158"/>
      <c r="I78" s="158"/>
      <c r="J78" s="399"/>
      <c r="K78" s="188">
        <v>11318000</v>
      </c>
      <c r="L78" s="172" t="s">
        <v>703</v>
      </c>
      <c r="M78" s="159"/>
      <c r="N78" s="159"/>
      <c r="O78" s="159"/>
      <c r="P78" s="157"/>
      <c r="Q78" s="157"/>
      <c r="R78" s="159"/>
      <c r="S78" s="159"/>
      <c r="T78" s="159"/>
      <c r="U78" s="152">
        <f t="shared" si="26"/>
        <v>0</v>
      </c>
      <c r="V78" s="161"/>
      <c r="W78" s="24"/>
      <c r="X78" s="24"/>
      <c r="Y78" s="25">
        <f t="shared" si="27"/>
        <v>0</v>
      </c>
      <c r="Z78" s="24"/>
      <c r="AA78" s="24"/>
      <c r="AB78" s="24"/>
      <c r="AC78" s="25">
        <f t="shared" si="28"/>
        <v>0</v>
      </c>
      <c r="AD78" s="24"/>
      <c r="AE78" s="24">
        <v>11318000</v>
      </c>
      <c r="AF78" s="24"/>
      <c r="AG78" s="25">
        <f t="shared" si="29"/>
        <v>11318000</v>
      </c>
      <c r="AH78" s="25">
        <f t="shared" si="30"/>
        <v>11318000</v>
      </c>
      <c r="AI78" s="26">
        <f t="shared" si="31"/>
        <v>1.9890058134221865E-2</v>
      </c>
      <c r="AJ78" s="27">
        <f t="shared" si="32"/>
        <v>1.0839031966759902E-3</v>
      </c>
    </row>
    <row r="79" spans="1:36" ht="25.5" customHeight="1" outlineLevel="1" x14ac:dyDescent="0.25">
      <c r="A79" s="156">
        <v>31</v>
      </c>
      <c r="B79" s="156"/>
      <c r="C79" s="186" t="s">
        <v>772</v>
      </c>
      <c r="D79" s="187">
        <v>45561</v>
      </c>
      <c r="E79" s="172" t="s">
        <v>143</v>
      </c>
      <c r="F79" s="172" t="s">
        <v>702</v>
      </c>
      <c r="G79" s="165" t="s">
        <v>118</v>
      </c>
      <c r="H79" s="158"/>
      <c r="I79" s="158"/>
      <c r="J79" s="399"/>
      <c r="K79" s="188">
        <v>13204000</v>
      </c>
      <c r="L79" s="172" t="s">
        <v>703</v>
      </c>
      <c r="M79" s="159"/>
      <c r="N79" s="159"/>
      <c r="O79" s="159"/>
      <c r="P79" s="157"/>
      <c r="Q79" s="157"/>
      <c r="R79" s="159"/>
      <c r="S79" s="159"/>
      <c r="T79" s="159"/>
      <c r="U79" s="152">
        <f t="shared" si="26"/>
        <v>0</v>
      </c>
      <c r="V79" s="161"/>
      <c r="W79" s="24"/>
      <c r="X79" s="24"/>
      <c r="Y79" s="25">
        <f t="shared" si="27"/>
        <v>0</v>
      </c>
      <c r="Z79" s="24"/>
      <c r="AA79" s="24"/>
      <c r="AB79" s="24"/>
      <c r="AC79" s="25">
        <f t="shared" si="28"/>
        <v>0</v>
      </c>
      <c r="AD79" s="24"/>
      <c r="AE79" s="24">
        <v>13204000</v>
      </c>
      <c r="AF79" s="24"/>
      <c r="AG79" s="25">
        <f t="shared" si="29"/>
        <v>13204000</v>
      </c>
      <c r="AH79" s="25">
        <f t="shared" si="30"/>
        <v>13204000</v>
      </c>
      <c r="AI79" s="26">
        <f t="shared" si="31"/>
        <v>2.3204482029003846E-2</v>
      </c>
      <c r="AJ79" s="27">
        <f t="shared" si="32"/>
        <v>1.2645218067600084E-3</v>
      </c>
    </row>
    <row r="80" spans="1:36" ht="25.5" customHeight="1" outlineLevel="1" x14ac:dyDescent="0.25">
      <c r="A80" s="156">
        <v>32</v>
      </c>
      <c r="B80" s="156"/>
      <c r="C80" s="186" t="s">
        <v>773</v>
      </c>
      <c r="D80" s="187">
        <v>45580</v>
      </c>
      <c r="E80" s="172" t="s">
        <v>161</v>
      </c>
      <c r="F80" s="172" t="s">
        <v>702</v>
      </c>
      <c r="G80" s="165" t="s">
        <v>118</v>
      </c>
      <c r="H80" s="158"/>
      <c r="I80" s="158"/>
      <c r="J80" s="425"/>
      <c r="K80" s="188">
        <v>11318000</v>
      </c>
      <c r="L80" s="172" t="s">
        <v>703</v>
      </c>
      <c r="M80" s="159"/>
      <c r="N80" s="159"/>
      <c r="O80" s="159"/>
      <c r="P80" s="157"/>
      <c r="Q80" s="157"/>
      <c r="R80" s="159"/>
      <c r="S80" s="159"/>
      <c r="T80" s="159"/>
      <c r="U80" s="152">
        <f t="shared" si="26"/>
        <v>0</v>
      </c>
      <c r="V80" s="161"/>
      <c r="W80" s="24"/>
      <c r="X80" s="24"/>
      <c r="Y80" s="25">
        <f t="shared" si="27"/>
        <v>0</v>
      </c>
      <c r="Z80" s="24"/>
      <c r="AA80" s="24"/>
      <c r="AB80" s="24"/>
      <c r="AC80" s="25">
        <f t="shared" si="28"/>
        <v>0</v>
      </c>
      <c r="AD80" s="24"/>
      <c r="AE80" s="24">
        <v>11318000</v>
      </c>
      <c r="AF80" s="24"/>
      <c r="AG80" s="25">
        <f t="shared" si="29"/>
        <v>11318000</v>
      </c>
      <c r="AH80" s="25">
        <f t="shared" si="30"/>
        <v>11318000</v>
      </c>
      <c r="AI80" s="26">
        <f t="shared" si="31"/>
        <v>1.9890058134221865E-2</v>
      </c>
      <c r="AJ80" s="27">
        <f t="shared" si="32"/>
        <v>1.0839031966759902E-3</v>
      </c>
    </row>
    <row r="81" spans="1:36" s="37" customFormat="1" ht="12.75" customHeight="1" x14ac:dyDescent="0.25">
      <c r="A81" s="432" t="s">
        <v>53</v>
      </c>
      <c r="B81" s="418"/>
      <c r="C81" s="418"/>
      <c r="D81" s="418"/>
      <c r="E81" s="418"/>
      <c r="F81" s="418"/>
      <c r="G81" s="418"/>
      <c r="H81" s="418"/>
      <c r="I81" s="420"/>
      <c r="J81" s="174">
        <f>+J51</f>
        <v>569028000</v>
      </c>
      <c r="K81" s="183">
        <f>SUM(K52:K80)</f>
        <v>569028000</v>
      </c>
      <c r="L81" s="195"/>
      <c r="M81" s="183">
        <f>SUM(M52:M76)</f>
        <v>0</v>
      </c>
      <c r="N81" s="183">
        <f>SUM(N52:N76)</f>
        <v>0</v>
      </c>
      <c r="O81" s="183">
        <f>SUM(O52:O76)</f>
        <v>0</v>
      </c>
      <c r="P81" s="184"/>
      <c r="Q81" s="185"/>
      <c r="R81" s="162">
        <f t="shared" ref="R81:AB81" si="33">SUM(R52:R76)</f>
        <v>0</v>
      </c>
      <c r="S81" s="162">
        <f t="shared" si="33"/>
        <v>0</v>
      </c>
      <c r="T81" s="162">
        <f t="shared" si="33"/>
        <v>0</v>
      </c>
      <c r="U81" s="162">
        <f>SUM(U52:U80)</f>
        <v>0</v>
      </c>
      <c r="V81" s="33">
        <f t="shared" si="33"/>
        <v>0</v>
      </c>
      <c r="W81" s="33">
        <f t="shared" si="33"/>
        <v>0</v>
      </c>
      <c r="X81" s="33">
        <f t="shared" si="33"/>
        <v>0</v>
      </c>
      <c r="Y81" s="33">
        <f>SUM(Y52:Y80)</f>
        <v>0</v>
      </c>
      <c r="Z81" s="33">
        <f t="shared" si="33"/>
        <v>0</v>
      </c>
      <c r="AA81" s="33">
        <f t="shared" si="33"/>
        <v>0</v>
      </c>
      <c r="AB81" s="33">
        <f t="shared" si="33"/>
        <v>0</v>
      </c>
      <c r="AC81" s="33">
        <f t="shared" ref="AC81:AH81" si="34">SUM(AC52:AC80)</f>
        <v>0</v>
      </c>
      <c r="AD81" s="33">
        <f t="shared" si="34"/>
        <v>131798000</v>
      </c>
      <c r="AE81" s="33">
        <f t="shared" si="34"/>
        <v>370506000</v>
      </c>
      <c r="AF81" s="33">
        <f t="shared" si="34"/>
        <v>66724000</v>
      </c>
      <c r="AG81" s="33">
        <f t="shared" si="34"/>
        <v>569028000</v>
      </c>
      <c r="AH81" s="33">
        <f t="shared" si="34"/>
        <v>569028000</v>
      </c>
      <c r="AI81" s="36">
        <f>IF(ISERROR(AH81/J81),0,AH81/J81)</f>
        <v>1</v>
      </c>
      <c r="AJ81" s="36">
        <f>IF(ISERROR(AH81/$AH$600),0,AH81/$AH$600)</f>
        <v>5.449472240662178E-2</v>
      </c>
    </row>
    <row r="82" spans="1:36" x14ac:dyDescent="0.25">
      <c r="A82" s="421" t="s">
        <v>54</v>
      </c>
      <c r="B82" s="421"/>
      <c r="C82" s="421"/>
      <c r="D82" s="421"/>
      <c r="E82" s="421"/>
      <c r="F82" s="149"/>
      <c r="G82" s="150"/>
      <c r="H82" s="151"/>
      <c r="I82" s="151"/>
      <c r="J82" s="426">
        <v>494165000</v>
      </c>
      <c r="K82" s="152"/>
      <c r="L82" s="153"/>
      <c r="M82" s="154"/>
      <c r="N82" s="154"/>
      <c r="O82" s="154"/>
      <c r="P82" s="150"/>
      <c r="Q82" s="155"/>
      <c r="R82" s="160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7"/>
      <c r="AJ82" s="17"/>
    </row>
    <row r="83" spans="1:36" ht="25.5" outlineLevel="1" x14ac:dyDescent="0.25">
      <c r="A83" s="156">
        <v>1</v>
      </c>
      <c r="B83" s="156"/>
      <c r="C83" s="186" t="s">
        <v>774</v>
      </c>
      <c r="D83" s="187">
        <v>45362</v>
      </c>
      <c r="E83" s="172" t="s">
        <v>233</v>
      </c>
      <c r="F83" s="172" t="s">
        <v>702</v>
      </c>
      <c r="G83" s="165" t="s">
        <v>118</v>
      </c>
      <c r="H83" s="201"/>
      <c r="I83" s="201"/>
      <c r="J83" s="427"/>
      <c r="K83" s="188">
        <v>13273000</v>
      </c>
      <c r="L83" s="172" t="s">
        <v>703</v>
      </c>
      <c r="M83" s="202"/>
      <c r="N83" s="203"/>
      <c r="O83" s="202"/>
      <c r="P83" s="165"/>
      <c r="Q83" s="165"/>
      <c r="R83" s="204"/>
      <c r="S83" s="92"/>
      <c r="T83" s="24"/>
      <c r="U83" s="25">
        <f>SUM(R83:T83)</f>
        <v>0</v>
      </c>
      <c r="V83" s="45">
        <v>13273000</v>
      </c>
      <c r="W83" s="24"/>
      <c r="X83" s="24"/>
      <c r="Y83" s="25">
        <f>SUM(V83:X83)</f>
        <v>13273000</v>
      </c>
      <c r="Z83" s="24"/>
      <c r="AA83" s="24"/>
      <c r="AB83" s="24"/>
      <c r="AC83" s="25">
        <f>SUM(Z83:AB83)</f>
        <v>0</v>
      </c>
      <c r="AD83" s="24"/>
      <c r="AE83" s="24">
        <v>0</v>
      </c>
      <c r="AF83" s="24">
        <v>0</v>
      </c>
      <c r="AG83" s="25">
        <f>SUM(AD83:AF83)</f>
        <v>0</v>
      </c>
      <c r="AH83" s="25">
        <f>SUM(U83,Y83,AC83,AG83)</f>
        <v>13273000</v>
      </c>
      <c r="AI83" s="26">
        <f>IF(ISERROR(AH83/$J$82),0,AH83/$J$82)</f>
        <v>2.6859449778919995E-2</v>
      </c>
      <c r="AJ83" s="27">
        <f t="shared" ref="AJ83:AJ99" si="35">IF(ISERROR(AH83/$AH$600),"-",AH83/$AH$600)</f>
        <v>1.2711298046899115E-3</v>
      </c>
    </row>
    <row r="84" spans="1:36" ht="25.5" outlineLevel="1" x14ac:dyDescent="0.25">
      <c r="A84" s="156">
        <v>2</v>
      </c>
      <c r="B84" s="156"/>
      <c r="C84" s="186" t="s">
        <v>775</v>
      </c>
      <c r="D84" s="187">
        <v>45330</v>
      </c>
      <c r="E84" s="172" t="s">
        <v>235</v>
      </c>
      <c r="F84" s="172" t="s">
        <v>702</v>
      </c>
      <c r="G84" s="165" t="s">
        <v>118</v>
      </c>
      <c r="H84" s="201"/>
      <c r="I84" s="201"/>
      <c r="J84" s="427"/>
      <c r="K84" s="188">
        <v>7374000</v>
      </c>
      <c r="L84" s="172" t="s">
        <v>703</v>
      </c>
      <c r="M84" s="202"/>
      <c r="N84" s="203"/>
      <c r="O84" s="202"/>
      <c r="P84" s="165"/>
      <c r="Q84" s="165"/>
      <c r="R84" s="204"/>
      <c r="S84" s="92"/>
      <c r="T84" s="45">
        <v>7374000</v>
      </c>
      <c r="U84" s="25">
        <f t="shared" ref="U84:U113" si="36">SUM(R84:T84)</f>
        <v>7374000</v>
      </c>
      <c r="V84" s="24"/>
      <c r="W84" s="24"/>
      <c r="X84" s="24"/>
      <c r="Y84" s="25">
        <f t="shared" ref="Y84:Y89" si="37">SUM(V84:X84)</f>
        <v>0</v>
      </c>
      <c r="Z84" s="24"/>
      <c r="AA84" s="24"/>
      <c r="AB84" s="24"/>
      <c r="AC84" s="25">
        <f t="shared" ref="AC84:AC89" si="38">SUM(Z84:AB84)</f>
        <v>0</v>
      </c>
      <c r="AD84" s="24"/>
      <c r="AE84" s="24">
        <v>0</v>
      </c>
      <c r="AF84" s="24">
        <v>0</v>
      </c>
      <c r="AG84" s="25">
        <f t="shared" ref="AG84:AG89" si="39">SUM(AD84:AF84)</f>
        <v>0</v>
      </c>
      <c r="AH84" s="25">
        <f t="shared" ref="AH84:AH89" si="40">SUM(U84,Y84,AC84,AG84)</f>
        <v>7374000</v>
      </c>
      <c r="AI84" s="26">
        <f t="shared" ref="AI84:AI89" si="41">IF(ISERROR(AH84/$J$82),0,AH84/$J$82)</f>
        <v>1.4922141390021551E-2</v>
      </c>
      <c r="AJ84" s="27">
        <f t="shared" si="35"/>
        <v>7.0619386572616646E-4</v>
      </c>
    </row>
    <row r="85" spans="1:36" ht="25.5" outlineLevel="1" x14ac:dyDescent="0.25">
      <c r="A85" s="156">
        <v>3</v>
      </c>
      <c r="B85" s="156"/>
      <c r="C85" s="186" t="s">
        <v>776</v>
      </c>
      <c r="D85" s="187">
        <v>45343</v>
      </c>
      <c r="E85" s="172" t="s">
        <v>777</v>
      </c>
      <c r="F85" s="172" t="s">
        <v>702</v>
      </c>
      <c r="G85" s="165" t="s">
        <v>118</v>
      </c>
      <c r="H85" s="201"/>
      <c r="I85" s="201"/>
      <c r="J85" s="427"/>
      <c r="K85" s="188">
        <v>13018000</v>
      </c>
      <c r="L85" s="172" t="s">
        <v>703</v>
      </c>
      <c r="M85" s="202"/>
      <c r="N85" s="203"/>
      <c r="O85" s="202"/>
      <c r="P85" s="165"/>
      <c r="Q85" s="165"/>
      <c r="R85" s="204"/>
      <c r="S85" s="92"/>
      <c r="T85" s="45">
        <v>13018000</v>
      </c>
      <c r="U85" s="25">
        <f t="shared" si="36"/>
        <v>13018000</v>
      </c>
      <c r="V85" s="24"/>
      <c r="W85" s="24"/>
      <c r="X85" s="24"/>
      <c r="Y85" s="25">
        <f t="shared" si="37"/>
        <v>0</v>
      </c>
      <c r="Z85" s="24"/>
      <c r="AA85" s="24"/>
      <c r="AB85" s="24"/>
      <c r="AC85" s="25">
        <f t="shared" si="38"/>
        <v>0</v>
      </c>
      <c r="AD85" s="24"/>
      <c r="AE85" s="24">
        <v>0</v>
      </c>
      <c r="AF85" s="24">
        <v>0</v>
      </c>
      <c r="AG85" s="25">
        <f t="shared" si="39"/>
        <v>0</v>
      </c>
      <c r="AH85" s="25">
        <f t="shared" si="40"/>
        <v>13018000</v>
      </c>
      <c r="AI85" s="26">
        <f t="shared" si="41"/>
        <v>2.6343427802454647E-2</v>
      </c>
      <c r="AJ85" s="27">
        <f t="shared" si="35"/>
        <v>1.2467089427750521E-3</v>
      </c>
    </row>
    <row r="86" spans="1:36" ht="25.5" outlineLevel="1" x14ac:dyDescent="0.25">
      <c r="A86" s="156">
        <v>4</v>
      </c>
      <c r="B86" s="156"/>
      <c r="C86" s="186" t="s">
        <v>778</v>
      </c>
      <c r="D86" s="187">
        <v>45330</v>
      </c>
      <c r="E86" s="172" t="s">
        <v>193</v>
      </c>
      <c r="F86" s="172" t="s">
        <v>702</v>
      </c>
      <c r="G86" s="165" t="s">
        <v>118</v>
      </c>
      <c r="H86" s="201"/>
      <c r="I86" s="201"/>
      <c r="J86" s="427"/>
      <c r="K86" s="188">
        <v>14748000</v>
      </c>
      <c r="L86" s="172" t="s">
        <v>703</v>
      </c>
      <c r="M86" s="202"/>
      <c r="N86" s="203"/>
      <c r="O86" s="202"/>
      <c r="P86" s="165"/>
      <c r="Q86" s="165"/>
      <c r="R86" s="204"/>
      <c r="S86" s="92"/>
      <c r="T86" s="45">
        <v>14748000</v>
      </c>
      <c r="U86" s="25">
        <f t="shared" si="36"/>
        <v>14748000</v>
      </c>
      <c r="V86" s="24"/>
      <c r="W86" s="24"/>
      <c r="X86" s="24"/>
      <c r="Y86" s="25">
        <f t="shared" si="37"/>
        <v>0</v>
      </c>
      <c r="Z86" s="24"/>
      <c r="AA86" s="24"/>
      <c r="AB86" s="24"/>
      <c r="AC86" s="25">
        <f t="shared" si="38"/>
        <v>0</v>
      </c>
      <c r="AD86" s="24"/>
      <c r="AE86" s="24">
        <v>0</v>
      </c>
      <c r="AF86" s="24">
        <v>0</v>
      </c>
      <c r="AG86" s="25">
        <f t="shared" si="39"/>
        <v>0</v>
      </c>
      <c r="AH86" s="25">
        <f t="shared" si="40"/>
        <v>14748000</v>
      </c>
      <c r="AI86" s="26">
        <f t="shared" si="41"/>
        <v>2.9844282780043103E-2</v>
      </c>
      <c r="AJ86" s="27">
        <f t="shared" si="35"/>
        <v>1.4123877314523329E-3</v>
      </c>
    </row>
    <row r="87" spans="1:36" ht="25.5" outlineLevel="1" x14ac:dyDescent="0.25">
      <c r="A87" s="156">
        <v>5</v>
      </c>
      <c r="B87" s="156"/>
      <c r="C87" s="186" t="s">
        <v>779</v>
      </c>
      <c r="D87" s="187">
        <v>45336</v>
      </c>
      <c r="E87" s="172" t="s">
        <v>221</v>
      </c>
      <c r="F87" s="172" t="s">
        <v>702</v>
      </c>
      <c r="G87" s="165" t="s">
        <v>118</v>
      </c>
      <c r="H87" s="201"/>
      <c r="I87" s="201"/>
      <c r="J87" s="427"/>
      <c r="K87" s="188">
        <v>12904000</v>
      </c>
      <c r="L87" s="172" t="s">
        <v>703</v>
      </c>
      <c r="M87" s="202"/>
      <c r="N87" s="203"/>
      <c r="O87" s="202"/>
      <c r="P87" s="165"/>
      <c r="Q87" s="165"/>
      <c r="R87" s="204"/>
      <c r="S87" s="92"/>
      <c r="T87" s="109">
        <v>12904000</v>
      </c>
      <c r="U87" s="114">
        <f t="shared" si="36"/>
        <v>12904000</v>
      </c>
      <c r="V87" s="24"/>
      <c r="W87" s="24"/>
      <c r="X87" s="24"/>
      <c r="Y87" s="25">
        <f t="shared" si="37"/>
        <v>0</v>
      </c>
      <c r="Z87" s="24"/>
      <c r="AA87" s="24"/>
      <c r="AB87" s="24"/>
      <c r="AC87" s="25">
        <f t="shared" si="38"/>
        <v>0</v>
      </c>
      <c r="AD87" s="24"/>
      <c r="AE87" s="24">
        <v>0</v>
      </c>
      <c r="AF87" s="24">
        <v>0</v>
      </c>
      <c r="AG87" s="25">
        <f t="shared" si="39"/>
        <v>0</v>
      </c>
      <c r="AH87" s="25">
        <f t="shared" si="40"/>
        <v>12904000</v>
      </c>
      <c r="AI87" s="26">
        <f t="shared" si="41"/>
        <v>2.6112735624740726E-2</v>
      </c>
      <c r="AJ87" s="27">
        <f t="shared" si="35"/>
        <v>1.2357913809778209E-3</v>
      </c>
    </row>
    <row r="88" spans="1:36" ht="25.5" outlineLevel="1" x14ac:dyDescent="0.25">
      <c r="A88" s="156">
        <v>6</v>
      </c>
      <c r="B88" s="156"/>
      <c r="C88" s="186" t="s">
        <v>780</v>
      </c>
      <c r="D88" s="187">
        <v>45324</v>
      </c>
      <c r="E88" s="172" t="s">
        <v>197</v>
      </c>
      <c r="F88" s="172" t="s">
        <v>702</v>
      </c>
      <c r="G88" s="165" t="s">
        <v>118</v>
      </c>
      <c r="H88" s="201"/>
      <c r="I88" s="201"/>
      <c r="J88" s="427"/>
      <c r="K88" s="188">
        <v>7374000</v>
      </c>
      <c r="L88" s="172" t="s">
        <v>703</v>
      </c>
      <c r="M88" s="202"/>
      <c r="N88" s="203"/>
      <c r="O88" s="202"/>
      <c r="P88" s="165"/>
      <c r="Q88" s="165"/>
      <c r="R88" s="204"/>
      <c r="S88" s="92"/>
      <c r="T88" s="57">
        <v>7374000</v>
      </c>
      <c r="U88" s="13">
        <f t="shared" si="36"/>
        <v>7374000</v>
      </c>
      <c r="V88" s="24"/>
      <c r="W88" s="24"/>
      <c r="X88" s="24"/>
      <c r="Y88" s="25">
        <f t="shared" si="37"/>
        <v>0</v>
      </c>
      <c r="Z88" s="24"/>
      <c r="AA88" s="24"/>
      <c r="AB88" s="24"/>
      <c r="AC88" s="25">
        <f t="shared" si="38"/>
        <v>0</v>
      </c>
      <c r="AD88" s="24"/>
      <c r="AE88" s="24">
        <v>0</v>
      </c>
      <c r="AF88" s="24">
        <v>0</v>
      </c>
      <c r="AG88" s="25">
        <f t="shared" si="39"/>
        <v>0</v>
      </c>
      <c r="AH88" s="25">
        <f t="shared" si="40"/>
        <v>7374000</v>
      </c>
      <c r="AI88" s="26">
        <f t="shared" si="41"/>
        <v>1.4922141390021551E-2</v>
      </c>
      <c r="AJ88" s="27">
        <f t="shared" si="35"/>
        <v>7.0619386572616646E-4</v>
      </c>
    </row>
    <row r="89" spans="1:36" ht="25.5" outlineLevel="1" x14ac:dyDescent="0.25">
      <c r="A89" s="156">
        <v>7</v>
      </c>
      <c r="B89" s="156"/>
      <c r="C89" s="186" t="s">
        <v>781</v>
      </c>
      <c r="D89" s="187">
        <v>45327</v>
      </c>
      <c r="E89" s="172" t="s">
        <v>782</v>
      </c>
      <c r="F89" s="172" t="s">
        <v>702</v>
      </c>
      <c r="G89" s="165" t="s">
        <v>118</v>
      </c>
      <c r="H89" s="201"/>
      <c r="I89" s="201"/>
      <c r="J89" s="427"/>
      <c r="K89" s="188">
        <v>12904000</v>
      </c>
      <c r="L89" s="172" t="s">
        <v>703</v>
      </c>
      <c r="M89" s="202"/>
      <c r="N89" s="203"/>
      <c r="O89" s="202"/>
      <c r="P89" s="165"/>
      <c r="Q89" s="165"/>
      <c r="R89" s="204"/>
      <c r="S89" s="92"/>
      <c r="T89" s="57">
        <v>12904000</v>
      </c>
      <c r="U89" s="13">
        <f t="shared" si="36"/>
        <v>12904000</v>
      </c>
      <c r="V89" s="24"/>
      <c r="W89" s="24"/>
      <c r="X89" s="24"/>
      <c r="Y89" s="25">
        <f t="shared" si="37"/>
        <v>0</v>
      </c>
      <c r="Z89" s="24"/>
      <c r="AA89" s="24"/>
      <c r="AB89" s="24"/>
      <c r="AC89" s="25">
        <f t="shared" si="38"/>
        <v>0</v>
      </c>
      <c r="AD89" s="24"/>
      <c r="AE89" s="24">
        <v>0</v>
      </c>
      <c r="AF89" s="24">
        <v>0</v>
      </c>
      <c r="AG89" s="25">
        <f t="shared" si="39"/>
        <v>0</v>
      </c>
      <c r="AH89" s="25">
        <f t="shared" si="40"/>
        <v>12904000</v>
      </c>
      <c r="AI89" s="26">
        <f t="shared" si="41"/>
        <v>2.6112735624740726E-2</v>
      </c>
      <c r="AJ89" s="27">
        <f t="shared" si="35"/>
        <v>1.2357913809778209E-3</v>
      </c>
    </row>
    <row r="90" spans="1:36" ht="25.5" outlineLevel="1" x14ac:dyDescent="0.25">
      <c r="A90" s="156">
        <v>8</v>
      </c>
      <c r="B90" s="156"/>
      <c r="C90" s="186" t="s">
        <v>783</v>
      </c>
      <c r="D90" s="187">
        <v>45330</v>
      </c>
      <c r="E90" s="172" t="s">
        <v>189</v>
      </c>
      <c r="F90" s="172" t="s">
        <v>702</v>
      </c>
      <c r="G90" s="165" t="s">
        <v>118</v>
      </c>
      <c r="H90" s="201"/>
      <c r="I90" s="201"/>
      <c r="J90" s="427"/>
      <c r="K90" s="188">
        <v>6509000</v>
      </c>
      <c r="L90" s="172" t="s">
        <v>703</v>
      </c>
      <c r="M90" s="202"/>
      <c r="N90" s="203"/>
      <c r="O90" s="202"/>
      <c r="P90" s="165"/>
      <c r="Q90" s="165"/>
      <c r="R90" s="204"/>
      <c r="S90" s="92"/>
      <c r="T90" s="57"/>
      <c r="U90" s="13">
        <f t="shared" si="36"/>
        <v>0</v>
      </c>
      <c r="V90" s="24"/>
      <c r="W90" s="24">
        <v>6509000</v>
      </c>
      <c r="X90" s="24"/>
      <c r="Y90" s="25">
        <f t="shared" ref="Y90:Y113" si="42">SUM(V90:X90)</f>
        <v>6509000</v>
      </c>
      <c r="Z90" s="24"/>
      <c r="AA90" s="24"/>
      <c r="AB90" s="24"/>
      <c r="AC90" s="25">
        <f t="shared" ref="AC90:AC113" si="43">SUM(Z90:AB90)</f>
        <v>0</v>
      </c>
      <c r="AD90" s="24"/>
      <c r="AE90" s="24">
        <v>0</v>
      </c>
      <c r="AF90" s="24">
        <v>0</v>
      </c>
      <c r="AG90" s="25">
        <f t="shared" ref="AG90:AG99" si="44">SUM(AD90:AF90)</f>
        <v>0</v>
      </c>
      <c r="AH90" s="25">
        <f t="shared" ref="AH90:AH99" si="45">SUM(U90,Y90,AC90,AG90)</f>
        <v>6509000</v>
      </c>
      <c r="AI90" s="26">
        <f t="shared" ref="AI90:AI99" si="46">IF(ISERROR(AH90/$J$82),0,AH90/$J$82)</f>
        <v>1.3171713901227323E-2</v>
      </c>
      <c r="AJ90" s="27">
        <f t="shared" si="35"/>
        <v>6.2335447138752603E-4</v>
      </c>
    </row>
    <row r="91" spans="1:36" ht="25.5" outlineLevel="1" x14ac:dyDescent="0.25">
      <c r="A91" s="156">
        <v>9</v>
      </c>
      <c r="B91" s="156"/>
      <c r="C91" s="186" t="s">
        <v>784</v>
      </c>
      <c r="D91" s="187">
        <v>45324</v>
      </c>
      <c r="E91" s="172" t="s">
        <v>177</v>
      </c>
      <c r="F91" s="172" t="s">
        <v>702</v>
      </c>
      <c r="G91" s="165" t="s">
        <v>118</v>
      </c>
      <c r="H91" s="201"/>
      <c r="I91" s="201"/>
      <c r="J91" s="427"/>
      <c r="K91" s="188">
        <v>7374000</v>
      </c>
      <c r="L91" s="172" t="s">
        <v>703</v>
      </c>
      <c r="M91" s="202"/>
      <c r="N91" s="203"/>
      <c r="O91" s="202"/>
      <c r="P91" s="165"/>
      <c r="Q91" s="165"/>
      <c r="R91" s="204"/>
      <c r="S91" s="92"/>
      <c r="T91" s="57"/>
      <c r="U91" s="13">
        <f t="shared" si="36"/>
        <v>0</v>
      </c>
      <c r="V91" s="24"/>
      <c r="W91" s="57">
        <v>7374000</v>
      </c>
      <c r="X91" s="24"/>
      <c r="Y91" s="25">
        <f t="shared" si="42"/>
        <v>7374000</v>
      </c>
      <c r="Z91" s="24"/>
      <c r="AA91" s="24"/>
      <c r="AB91" s="24"/>
      <c r="AC91" s="25">
        <f t="shared" si="43"/>
        <v>0</v>
      </c>
      <c r="AD91" s="24"/>
      <c r="AE91" s="24">
        <v>0</v>
      </c>
      <c r="AF91" s="24">
        <v>0</v>
      </c>
      <c r="AG91" s="25">
        <f t="shared" si="44"/>
        <v>0</v>
      </c>
      <c r="AH91" s="25">
        <f t="shared" si="45"/>
        <v>7374000</v>
      </c>
      <c r="AI91" s="26">
        <f t="shared" si="46"/>
        <v>1.4922141390021551E-2</v>
      </c>
      <c r="AJ91" s="27">
        <f t="shared" si="35"/>
        <v>7.0619386572616646E-4</v>
      </c>
    </row>
    <row r="92" spans="1:36" ht="25.5" outlineLevel="1" x14ac:dyDescent="0.25">
      <c r="A92" s="156">
        <v>10</v>
      </c>
      <c r="B92" s="156"/>
      <c r="C92" s="186" t="s">
        <v>785</v>
      </c>
      <c r="D92" s="187">
        <v>45385</v>
      </c>
      <c r="E92" s="172" t="s">
        <v>185</v>
      </c>
      <c r="F92" s="172" t="s">
        <v>702</v>
      </c>
      <c r="G92" s="165" t="s">
        <v>118</v>
      </c>
      <c r="H92" s="201"/>
      <c r="I92" s="201"/>
      <c r="J92" s="427"/>
      <c r="K92" s="188">
        <v>52434000</v>
      </c>
      <c r="L92" s="172" t="s">
        <v>703</v>
      </c>
      <c r="M92" s="202"/>
      <c r="N92" s="203"/>
      <c r="O92" s="202"/>
      <c r="P92" s="165"/>
      <c r="Q92" s="165"/>
      <c r="R92" s="204"/>
      <c r="S92" s="92"/>
      <c r="T92" s="57"/>
      <c r="U92" s="13">
        <f t="shared" si="36"/>
        <v>0</v>
      </c>
      <c r="V92" s="57">
        <v>52434000</v>
      </c>
      <c r="W92" s="63"/>
      <c r="X92" s="92"/>
      <c r="Y92" s="25">
        <f t="shared" si="42"/>
        <v>52434000</v>
      </c>
      <c r="Z92" s="24"/>
      <c r="AA92" s="24"/>
      <c r="AB92" s="24"/>
      <c r="AC92" s="25">
        <f t="shared" si="43"/>
        <v>0</v>
      </c>
      <c r="AD92" s="24"/>
      <c r="AE92" s="24">
        <v>0</v>
      </c>
      <c r="AF92" s="24">
        <v>0</v>
      </c>
      <c r="AG92" s="25">
        <f t="shared" si="44"/>
        <v>0</v>
      </c>
      <c r="AH92" s="25">
        <f t="shared" si="45"/>
        <v>52434000</v>
      </c>
      <c r="AI92" s="26">
        <f t="shared" si="46"/>
        <v>0.10610626005483999</v>
      </c>
      <c r="AJ92" s="27">
        <f t="shared" si="35"/>
        <v>5.0215038182107145E-3</v>
      </c>
    </row>
    <row r="93" spans="1:36" ht="25.5" outlineLevel="1" x14ac:dyDescent="0.25">
      <c r="A93" s="156">
        <v>11</v>
      </c>
      <c r="B93" s="156"/>
      <c r="C93" s="186" t="s">
        <v>786</v>
      </c>
      <c r="D93" s="187">
        <v>45336</v>
      </c>
      <c r="E93" s="172" t="s">
        <v>209</v>
      </c>
      <c r="F93" s="172" t="s">
        <v>702</v>
      </c>
      <c r="G93" s="165" t="s">
        <v>118</v>
      </c>
      <c r="H93" s="201"/>
      <c r="I93" s="201"/>
      <c r="J93" s="427"/>
      <c r="K93" s="188">
        <v>12536000</v>
      </c>
      <c r="L93" s="172" t="s">
        <v>703</v>
      </c>
      <c r="M93" s="202"/>
      <c r="N93" s="203"/>
      <c r="O93" s="202"/>
      <c r="P93" s="165"/>
      <c r="Q93" s="165"/>
      <c r="R93" s="204"/>
      <c r="S93" s="92"/>
      <c r="T93" s="57"/>
      <c r="U93" s="13">
        <f t="shared" si="36"/>
        <v>0</v>
      </c>
      <c r="V93" s="57">
        <v>12536000</v>
      </c>
      <c r="W93" s="63"/>
      <c r="X93" s="92"/>
      <c r="Y93" s="25">
        <f t="shared" si="42"/>
        <v>12536000</v>
      </c>
      <c r="Z93" s="24"/>
      <c r="AA93" s="24"/>
      <c r="AB93" s="24"/>
      <c r="AC93" s="25">
        <f t="shared" si="43"/>
        <v>0</v>
      </c>
      <c r="AD93" s="24"/>
      <c r="AE93" s="24">
        <v>0</v>
      </c>
      <c r="AF93" s="24">
        <v>0</v>
      </c>
      <c r="AG93" s="25">
        <f t="shared" si="44"/>
        <v>0</v>
      </c>
      <c r="AH93" s="25">
        <f t="shared" si="45"/>
        <v>12536000</v>
      </c>
      <c r="AI93" s="26">
        <f t="shared" si="46"/>
        <v>2.5368045086155432E-2</v>
      </c>
      <c r="AJ93" s="27">
        <f t="shared" si="35"/>
        <v>1.2005487253516709E-3</v>
      </c>
    </row>
    <row r="94" spans="1:36" ht="25.5" outlineLevel="1" x14ac:dyDescent="0.25">
      <c r="A94" s="156">
        <v>12</v>
      </c>
      <c r="B94" s="156"/>
      <c r="C94" s="186" t="s">
        <v>787</v>
      </c>
      <c r="D94" s="187">
        <v>45356</v>
      </c>
      <c r="E94" s="172" t="s">
        <v>181</v>
      </c>
      <c r="F94" s="172" t="s">
        <v>702</v>
      </c>
      <c r="G94" s="165" t="s">
        <v>118</v>
      </c>
      <c r="H94" s="201"/>
      <c r="I94" s="201"/>
      <c r="J94" s="427"/>
      <c r="K94" s="188">
        <v>12904000</v>
      </c>
      <c r="L94" s="172" t="s">
        <v>703</v>
      </c>
      <c r="M94" s="202"/>
      <c r="N94" s="203"/>
      <c r="O94" s="202"/>
      <c r="P94" s="165"/>
      <c r="Q94" s="165"/>
      <c r="R94" s="204"/>
      <c r="S94" s="92"/>
      <c r="T94" s="57"/>
      <c r="U94" s="13">
        <f t="shared" si="36"/>
        <v>0</v>
      </c>
      <c r="V94" s="57">
        <v>12904000</v>
      </c>
      <c r="W94" s="63"/>
      <c r="X94" s="92"/>
      <c r="Y94" s="25">
        <f t="shared" si="42"/>
        <v>12904000</v>
      </c>
      <c r="Z94" s="24"/>
      <c r="AA94" s="24"/>
      <c r="AB94" s="24"/>
      <c r="AC94" s="25">
        <f t="shared" si="43"/>
        <v>0</v>
      </c>
      <c r="AD94" s="24"/>
      <c r="AE94" s="24">
        <v>0</v>
      </c>
      <c r="AF94" s="24">
        <v>0</v>
      </c>
      <c r="AG94" s="25">
        <f t="shared" si="44"/>
        <v>0</v>
      </c>
      <c r="AH94" s="25">
        <f t="shared" si="45"/>
        <v>12904000</v>
      </c>
      <c r="AI94" s="26">
        <f t="shared" si="46"/>
        <v>2.6112735624740726E-2</v>
      </c>
      <c r="AJ94" s="27">
        <f t="shared" si="35"/>
        <v>1.2357913809778209E-3</v>
      </c>
    </row>
    <row r="95" spans="1:36" ht="25.5" outlineLevel="1" x14ac:dyDescent="0.25">
      <c r="A95" s="156">
        <v>13</v>
      </c>
      <c r="B95" s="156"/>
      <c r="C95" s="186" t="s">
        <v>788</v>
      </c>
      <c r="D95" s="187">
        <v>45363</v>
      </c>
      <c r="E95" s="172" t="s">
        <v>201</v>
      </c>
      <c r="F95" s="172" t="s">
        <v>702</v>
      </c>
      <c r="G95" s="165" t="s">
        <v>118</v>
      </c>
      <c r="H95" s="201"/>
      <c r="I95" s="201"/>
      <c r="J95" s="427"/>
      <c r="K95" s="188">
        <v>6555000</v>
      </c>
      <c r="L95" s="172" t="s">
        <v>703</v>
      </c>
      <c r="M95" s="202"/>
      <c r="N95" s="203"/>
      <c r="O95" s="202"/>
      <c r="P95" s="165"/>
      <c r="Q95" s="165"/>
      <c r="R95" s="204"/>
      <c r="S95" s="92"/>
      <c r="T95" s="57"/>
      <c r="U95" s="13">
        <f t="shared" si="36"/>
        <v>0</v>
      </c>
      <c r="V95" s="57">
        <v>6555000</v>
      </c>
      <c r="W95" s="63"/>
      <c r="X95" s="92"/>
      <c r="Y95" s="25">
        <f t="shared" si="42"/>
        <v>6555000</v>
      </c>
      <c r="Z95" s="24"/>
      <c r="AA95" s="24"/>
      <c r="AB95" s="24"/>
      <c r="AC95" s="25">
        <f t="shared" si="43"/>
        <v>0</v>
      </c>
      <c r="AD95" s="24"/>
      <c r="AE95" s="24">
        <v>0</v>
      </c>
      <c r="AF95" s="24">
        <v>0</v>
      </c>
      <c r="AG95" s="25">
        <f t="shared" si="44"/>
        <v>0</v>
      </c>
      <c r="AH95" s="25">
        <f t="shared" si="45"/>
        <v>6555000</v>
      </c>
      <c r="AI95" s="26">
        <f t="shared" si="46"/>
        <v>1.3264800218550483E-2</v>
      </c>
      <c r="AJ95" s="27">
        <f t="shared" si="35"/>
        <v>6.277598033407948E-4</v>
      </c>
    </row>
    <row r="96" spans="1:36" ht="25.5" outlineLevel="1" x14ac:dyDescent="0.25">
      <c r="A96" s="156">
        <v>14</v>
      </c>
      <c r="B96" s="156"/>
      <c r="C96" s="186" t="s">
        <v>789</v>
      </c>
      <c r="D96" s="187">
        <v>45370</v>
      </c>
      <c r="E96" s="172" t="s">
        <v>217</v>
      </c>
      <c r="F96" s="172" t="s">
        <v>702</v>
      </c>
      <c r="G96" s="165" t="s">
        <v>118</v>
      </c>
      <c r="H96" s="201"/>
      <c r="I96" s="201"/>
      <c r="J96" s="427"/>
      <c r="K96" s="188">
        <v>26217000</v>
      </c>
      <c r="L96" s="172" t="s">
        <v>703</v>
      </c>
      <c r="M96" s="202"/>
      <c r="N96" s="203"/>
      <c r="O96" s="202"/>
      <c r="P96" s="165"/>
      <c r="Q96" s="165"/>
      <c r="R96" s="204"/>
      <c r="S96" s="92"/>
      <c r="T96" s="57"/>
      <c r="U96" s="13">
        <f t="shared" si="36"/>
        <v>0</v>
      </c>
      <c r="V96" s="57">
        <v>26217000</v>
      </c>
      <c r="W96" s="63"/>
      <c r="X96" s="92"/>
      <c r="Y96" s="25">
        <f t="shared" si="42"/>
        <v>26217000</v>
      </c>
      <c r="Z96" s="24"/>
      <c r="AA96" s="24"/>
      <c r="AB96" s="24"/>
      <c r="AC96" s="25">
        <f t="shared" si="43"/>
        <v>0</v>
      </c>
      <c r="AD96" s="24"/>
      <c r="AE96" s="24">
        <v>0</v>
      </c>
      <c r="AF96" s="24">
        <v>0</v>
      </c>
      <c r="AG96" s="25">
        <f t="shared" si="44"/>
        <v>0</v>
      </c>
      <c r="AH96" s="25">
        <f t="shared" si="45"/>
        <v>26217000</v>
      </c>
      <c r="AI96" s="26">
        <f t="shared" si="46"/>
        <v>5.3053130027419994E-2</v>
      </c>
      <c r="AJ96" s="27">
        <f t="shared" si="35"/>
        <v>2.5107519091053573E-3</v>
      </c>
    </row>
    <row r="97" spans="1:36" ht="25.5" outlineLevel="1" x14ac:dyDescent="0.25">
      <c r="A97" s="156">
        <v>15</v>
      </c>
      <c r="B97" s="156"/>
      <c r="C97" s="186" t="s">
        <v>790</v>
      </c>
      <c r="D97" s="187">
        <v>45330</v>
      </c>
      <c r="E97" s="172" t="s">
        <v>203</v>
      </c>
      <c r="F97" s="172" t="s">
        <v>702</v>
      </c>
      <c r="G97" s="165" t="s">
        <v>118</v>
      </c>
      <c r="H97" s="201"/>
      <c r="I97" s="201"/>
      <c r="J97" s="427"/>
      <c r="K97" s="188">
        <v>13018000</v>
      </c>
      <c r="L97" s="172" t="s">
        <v>703</v>
      </c>
      <c r="M97" s="202"/>
      <c r="N97" s="203"/>
      <c r="O97" s="202"/>
      <c r="P97" s="165"/>
      <c r="Q97" s="165"/>
      <c r="R97" s="204"/>
      <c r="S97" s="92"/>
      <c r="T97" s="57"/>
      <c r="U97" s="13">
        <f t="shared" si="36"/>
        <v>0</v>
      </c>
      <c r="V97" s="57">
        <v>13018000</v>
      </c>
      <c r="W97" s="63"/>
      <c r="X97" s="92"/>
      <c r="Y97" s="25">
        <f t="shared" si="42"/>
        <v>13018000</v>
      </c>
      <c r="Z97" s="24"/>
      <c r="AA97" s="24"/>
      <c r="AB97" s="24"/>
      <c r="AC97" s="25">
        <f t="shared" si="43"/>
        <v>0</v>
      </c>
      <c r="AD97" s="24"/>
      <c r="AE97" s="24">
        <v>0</v>
      </c>
      <c r="AF97" s="24">
        <v>0</v>
      </c>
      <c r="AG97" s="25">
        <f t="shared" si="44"/>
        <v>0</v>
      </c>
      <c r="AH97" s="25">
        <f t="shared" si="45"/>
        <v>13018000</v>
      </c>
      <c r="AI97" s="26">
        <f t="shared" si="46"/>
        <v>2.6343427802454647E-2</v>
      </c>
      <c r="AJ97" s="27">
        <f t="shared" si="35"/>
        <v>1.2467089427750521E-3</v>
      </c>
    </row>
    <row r="98" spans="1:36" ht="25.5" outlineLevel="1" x14ac:dyDescent="0.25">
      <c r="A98" s="156">
        <v>16</v>
      </c>
      <c r="B98" s="156"/>
      <c r="C98" s="186" t="s">
        <v>791</v>
      </c>
      <c r="D98" s="187">
        <v>45370</v>
      </c>
      <c r="E98" s="172" t="s">
        <v>237</v>
      </c>
      <c r="F98" s="172" t="s">
        <v>702</v>
      </c>
      <c r="G98" s="165" t="s">
        <v>118</v>
      </c>
      <c r="H98" s="201"/>
      <c r="I98" s="201"/>
      <c r="J98" s="427"/>
      <c r="K98" s="188">
        <v>65543000</v>
      </c>
      <c r="L98" s="172" t="s">
        <v>703</v>
      </c>
      <c r="M98" s="202"/>
      <c r="N98" s="203"/>
      <c r="O98" s="202"/>
      <c r="P98" s="165"/>
      <c r="Q98" s="165"/>
      <c r="R98" s="204"/>
      <c r="S98" s="92"/>
      <c r="T98" s="57"/>
      <c r="U98" s="13">
        <f t="shared" si="36"/>
        <v>0</v>
      </c>
      <c r="V98" s="57">
        <v>65543000</v>
      </c>
      <c r="W98" s="63"/>
      <c r="X98" s="92"/>
      <c r="Y98" s="25">
        <f t="shared" si="42"/>
        <v>65543000</v>
      </c>
      <c r="Z98" s="24"/>
      <c r="AA98" s="24"/>
      <c r="AB98" s="24"/>
      <c r="AC98" s="25">
        <f t="shared" si="43"/>
        <v>0</v>
      </c>
      <c r="AD98" s="24"/>
      <c r="AE98" s="24">
        <v>0</v>
      </c>
      <c r="AF98" s="24">
        <v>0</v>
      </c>
      <c r="AG98" s="25">
        <f t="shared" si="44"/>
        <v>0</v>
      </c>
      <c r="AH98" s="25">
        <f t="shared" si="45"/>
        <v>65543000</v>
      </c>
      <c r="AI98" s="26">
        <f t="shared" si="46"/>
        <v>0.13263383687634697</v>
      </c>
      <c r="AJ98" s="27">
        <f t="shared" si="35"/>
        <v>6.2769276568063635E-3</v>
      </c>
    </row>
    <row r="99" spans="1:36" ht="24.95" customHeight="1" outlineLevel="1" x14ac:dyDescent="0.25">
      <c r="A99" s="156">
        <v>17</v>
      </c>
      <c r="B99" s="156"/>
      <c r="C99" s="186" t="s">
        <v>792</v>
      </c>
      <c r="D99" s="187">
        <v>45336</v>
      </c>
      <c r="E99" s="172" t="s">
        <v>219</v>
      </c>
      <c r="F99" s="172" t="s">
        <v>702</v>
      </c>
      <c r="G99" s="165" t="s">
        <v>118</v>
      </c>
      <c r="H99" s="201"/>
      <c r="I99" s="201"/>
      <c r="J99" s="427"/>
      <c r="K99" s="219">
        <v>7374000</v>
      </c>
      <c r="L99" s="172" t="s">
        <v>703</v>
      </c>
      <c r="M99" s="202"/>
      <c r="N99" s="203"/>
      <c r="O99" s="202"/>
      <c r="P99" s="165"/>
      <c r="Q99" s="165"/>
      <c r="R99" s="204"/>
      <c r="S99" s="92"/>
      <c r="T99" s="57"/>
      <c r="U99" s="13">
        <f t="shared" si="36"/>
        <v>0</v>
      </c>
      <c r="V99" s="57">
        <v>7374000</v>
      </c>
      <c r="W99" s="92"/>
      <c r="X99" s="92"/>
      <c r="Y99" s="25">
        <f t="shared" si="42"/>
        <v>7374000</v>
      </c>
      <c r="Z99" s="24"/>
      <c r="AA99" s="24"/>
      <c r="AB99" s="24"/>
      <c r="AC99" s="25">
        <f t="shared" si="43"/>
        <v>0</v>
      </c>
      <c r="AD99" s="24"/>
      <c r="AE99" s="24">
        <v>0</v>
      </c>
      <c r="AF99" s="24">
        <v>0</v>
      </c>
      <c r="AG99" s="25">
        <f t="shared" si="44"/>
        <v>0</v>
      </c>
      <c r="AH99" s="25">
        <f t="shared" si="45"/>
        <v>7374000</v>
      </c>
      <c r="AI99" s="26">
        <f t="shared" si="46"/>
        <v>1.4922141390021551E-2</v>
      </c>
      <c r="AJ99" s="27">
        <f t="shared" si="35"/>
        <v>7.0619386572616646E-4</v>
      </c>
    </row>
    <row r="100" spans="1:36" ht="24.95" customHeight="1" outlineLevel="1" x14ac:dyDescent="0.25">
      <c r="A100" s="156">
        <v>18</v>
      </c>
      <c r="B100" s="156"/>
      <c r="C100" s="186" t="s">
        <v>793</v>
      </c>
      <c r="D100" s="187">
        <v>45271</v>
      </c>
      <c r="E100" s="172" t="s">
        <v>191</v>
      </c>
      <c r="F100" s="172" t="s">
        <v>702</v>
      </c>
      <c r="G100" s="165" t="s">
        <v>118</v>
      </c>
      <c r="H100" s="201"/>
      <c r="I100" s="201"/>
      <c r="J100" s="427"/>
      <c r="K100" s="219">
        <v>13449000</v>
      </c>
      <c r="L100" s="172" t="s">
        <v>703</v>
      </c>
      <c r="M100" s="202"/>
      <c r="N100" s="203"/>
      <c r="O100" s="202"/>
      <c r="P100" s="165"/>
      <c r="Q100" s="165"/>
      <c r="R100" s="204"/>
      <c r="S100" s="92"/>
      <c r="T100" s="57"/>
      <c r="U100" s="13">
        <f t="shared" si="36"/>
        <v>0</v>
      </c>
      <c r="V100" s="57"/>
      <c r="W100" s="92"/>
      <c r="X100" s="92"/>
      <c r="Y100" s="25">
        <f t="shared" si="42"/>
        <v>0</v>
      </c>
      <c r="Z100" s="24"/>
      <c r="AA100" s="24"/>
      <c r="AB100" s="24"/>
      <c r="AC100" s="25">
        <f t="shared" si="43"/>
        <v>0</v>
      </c>
      <c r="AD100" s="24"/>
      <c r="AE100" s="24"/>
      <c r="AF100" s="219">
        <v>13449000</v>
      </c>
      <c r="AG100" s="25">
        <f t="shared" ref="AG100:AG107" si="47">SUM(AD100:AF100)</f>
        <v>13449000</v>
      </c>
      <c r="AH100" s="25">
        <f t="shared" ref="AH100:AH107" si="48">SUM(U100,Y100,AC100,AG100)</f>
        <v>13449000</v>
      </c>
      <c r="AI100" s="26">
        <f t="shared" ref="AI100:AI107" si="49">IF(ISERROR(AH100/$J$82),0,AH100/$J$82)</f>
        <v>2.7215606123460787E-2</v>
      </c>
      <c r="AJ100" s="27">
        <f t="shared" ref="AJ100:AJ107" si="50">IF(ISERROR(AH100/$AH$600),"-",AH100/$AH$600)</f>
        <v>1.2879849878154614E-3</v>
      </c>
    </row>
    <row r="101" spans="1:36" ht="24.95" customHeight="1" outlineLevel="1" x14ac:dyDescent="0.25">
      <c r="A101" s="156">
        <v>19</v>
      </c>
      <c r="B101" s="156"/>
      <c r="C101" s="186" t="s">
        <v>794</v>
      </c>
      <c r="D101" s="187">
        <v>45259</v>
      </c>
      <c r="E101" s="172" t="s">
        <v>195</v>
      </c>
      <c r="F101" s="172" t="s">
        <v>702</v>
      </c>
      <c r="G101" s="165" t="s">
        <v>118</v>
      </c>
      <c r="H101" s="201"/>
      <c r="I101" s="201"/>
      <c r="J101" s="427"/>
      <c r="K101" s="219">
        <v>13218000</v>
      </c>
      <c r="L101" s="172" t="s">
        <v>703</v>
      </c>
      <c r="M101" s="202"/>
      <c r="N101" s="203"/>
      <c r="O101" s="202"/>
      <c r="P101" s="165"/>
      <c r="Q101" s="165"/>
      <c r="R101" s="204"/>
      <c r="S101" s="92"/>
      <c r="T101" s="57"/>
      <c r="U101" s="13">
        <f t="shared" si="36"/>
        <v>0</v>
      </c>
      <c r="V101" s="57"/>
      <c r="W101" s="92"/>
      <c r="X101" s="92"/>
      <c r="Y101" s="25">
        <f t="shared" si="42"/>
        <v>0</v>
      </c>
      <c r="Z101" s="24"/>
      <c r="AA101" s="24"/>
      <c r="AB101" s="24"/>
      <c r="AC101" s="25">
        <f t="shared" si="43"/>
        <v>0</v>
      </c>
      <c r="AD101" s="24"/>
      <c r="AE101" s="24"/>
      <c r="AF101" s="219">
        <v>13218000</v>
      </c>
      <c r="AG101" s="25">
        <f t="shared" si="47"/>
        <v>13218000</v>
      </c>
      <c r="AH101" s="25">
        <f t="shared" si="48"/>
        <v>13218000</v>
      </c>
      <c r="AI101" s="26">
        <f t="shared" si="49"/>
        <v>2.6748150921251001E-2</v>
      </c>
      <c r="AJ101" s="27">
        <f t="shared" si="50"/>
        <v>1.2658625599631771E-3</v>
      </c>
    </row>
    <row r="102" spans="1:36" ht="24.95" customHeight="1" outlineLevel="1" x14ac:dyDescent="0.25">
      <c r="A102" s="156">
        <v>20</v>
      </c>
      <c r="B102" s="156"/>
      <c r="C102" s="186" t="s">
        <v>795</v>
      </c>
      <c r="D102" s="187">
        <v>45274</v>
      </c>
      <c r="E102" s="172" t="s">
        <v>183</v>
      </c>
      <c r="F102" s="172" t="s">
        <v>702</v>
      </c>
      <c r="G102" s="165" t="s">
        <v>118</v>
      </c>
      <c r="H102" s="201"/>
      <c r="I102" s="201"/>
      <c r="J102" s="427"/>
      <c r="K102" s="219">
        <v>13954000</v>
      </c>
      <c r="L102" s="172" t="s">
        <v>703</v>
      </c>
      <c r="M102" s="202"/>
      <c r="N102" s="203"/>
      <c r="O102" s="202"/>
      <c r="P102" s="165"/>
      <c r="Q102" s="165"/>
      <c r="R102" s="204"/>
      <c r="S102" s="92"/>
      <c r="T102" s="57"/>
      <c r="U102" s="13">
        <f t="shared" si="36"/>
        <v>0</v>
      </c>
      <c r="V102" s="57"/>
      <c r="W102" s="92"/>
      <c r="X102" s="92"/>
      <c r="Y102" s="25">
        <f t="shared" si="42"/>
        <v>0</v>
      </c>
      <c r="Z102" s="24"/>
      <c r="AA102" s="24"/>
      <c r="AB102" s="24"/>
      <c r="AC102" s="25">
        <f t="shared" si="43"/>
        <v>0</v>
      </c>
      <c r="AD102" s="24"/>
      <c r="AE102" s="24"/>
      <c r="AF102" s="219">
        <v>13954000</v>
      </c>
      <c r="AG102" s="25">
        <f t="shared" si="47"/>
        <v>13954000</v>
      </c>
      <c r="AH102" s="25">
        <f t="shared" si="48"/>
        <v>13954000</v>
      </c>
      <c r="AI102" s="26">
        <f t="shared" si="49"/>
        <v>2.8237531998421581E-2</v>
      </c>
      <c r="AJ102" s="27">
        <f t="shared" si="50"/>
        <v>1.3363478712154768E-3</v>
      </c>
    </row>
    <row r="103" spans="1:36" ht="24.95" customHeight="1" outlineLevel="1" x14ac:dyDescent="0.25">
      <c r="A103" s="156">
        <v>21</v>
      </c>
      <c r="B103" s="156"/>
      <c r="C103" s="186" t="s">
        <v>796</v>
      </c>
      <c r="D103" s="187">
        <v>45638</v>
      </c>
      <c r="E103" s="172" t="s">
        <v>199</v>
      </c>
      <c r="F103" s="172" t="s">
        <v>702</v>
      </c>
      <c r="G103" s="165" t="s">
        <v>118</v>
      </c>
      <c r="H103" s="201"/>
      <c r="I103" s="201"/>
      <c r="J103" s="427"/>
      <c r="K103" s="219">
        <v>13833000</v>
      </c>
      <c r="L103" s="172" t="s">
        <v>703</v>
      </c>
      <c r="M103" s="202"/>
      <c r="N103" s="203"/>
      <c r="O103" s="202"/>
      <c r="P103" s="165"/>
      <c r="Q103" s="165"/>
      <c r="R103" s="204"/>
      <c r="S103" s="92"/>
      <c r="T103" s="57"/>
      <c r="U103" s="13">
        <f t="shared" si="36"/>
        <v>0</v>
      </c>
      <c r="V103" s="57"/>
      <c r="W103" s="92"/>
      <c r="X103" s="92"/>
      <c r="Y103" s="25">
        <f t="shared" si="42"/>
        <v>0</v>
      </c>
      <c r="Z103" s="24"/>
      <c r="AA103" s="24"/>
      <c r="AB103" s="24"/>
      <c r="AC103" s="25">
        <f t="shared" si="43"/>
        <v>0</v>
      </c>
      <c r="AD103" s="24"/>
      <c r="AE103" s="24"/>
      <c r="AF103" s="219">
        <v>13833000</v>
      </c>
      <c r="AG103" s="25">
        <f t="shared" si="47"/>
        <v>13833000</v>
      </c>
      <c r="AH103" s="25">
        <f t="shared" si="48"/>
        <v>13833000</v>
      </c>
      <c r="AI103" s="26">
        <f t="shared" si="49"/>
        <v>2.7992674511549787E-2</v>
      </c>
      <c r="AJ103" s="27">
        <f t="shared" si="50"/>
        <v>1.3247599328166612E-3</v>
      </c>
    </row>
    <row r="104" spans="1:36" ht="24.95" customHeight="1" outlineLevel="1" x14ac:dyDescent="0.25">
      <c r="A104" s="156">
        <v>22</v>
      </c>
      <c r="B104" s="156"/>
      <c r="C104" s="186" t="s">
        <v>797</v>
      </c>
      <c r="D104" s="187">
        <v>45266</v>
      </c>
      <c r="E104" s="172" t="s">
        <v>229</v>
      </c>
      <c r="F104" s="172" t="s">
        <v>702</v>
      </c>
      <c r="G104" s="165" t="s">
        <v>118</v>
      </c>
      <c r="H104" s="201"/>
      <c r="I104" s="201"/>
      <c r="J104" s="427"/>
      <c r="K104" s="219">
        <v>13833000</v>
      </c>
      <c r="L104" s="172" t="s">
        <v>703</v>
      </c>
      <c r="M104" s="202"/>
      <c r="N104" s="203"/>
      <c r="O104" s="202"/>
      <c r="P104" s="165"/>
      <c r="Q104" s="165"/>
      <c r="R104" s="204"/>
      <c r="S104" s="92"/>
      <c r="T104" s="57"/>
      <c r="U104" s="13">
        <f t="shared" si="36"/>
        <v>0</v>
      </c>
      <c r="V104" s="57"/>
      <c r="W104" s="92"/>
      <c r="X104" s="92"/>
      <c r="Y104" s="25">
        <f t="shared" si="42"/>
        <v>0</v>
      </c>
      <c r="Z104" s="24"/>
      <c r="AA104" s="24"/>
      <c r="AB104" s="24"/>
      <c r="AC104" s="25">
        <f t="shared" si="43"/>
        <v>0</v>
      </c>
      <c r="AD104" s="24"/>
      <c r="AE104" s="24"/>
      <c r="AF104" s="219">
        <v>13833000</v>
      </c>
      <c r="AG104" s="25">
        <f t="shared" si="47"/>
        <v>13833000</v>
      </c>
      <c r="AH104" s="25">
        <f t="shared" si="48"/>
        <v>13833000</v>
      </c>
      <c r="AI104" s="26">
        <f t="shared" si="49"/>
        <v>2.7992674511549787E-2</v>
      </c>
      <c r="AJ104" s="27">
        <f t="shared" si="50"/>
        <v>1.3247599328166612E-3</v>
      </c>
    </row>
    <row r="105" spans="1:36" ht="24.95" customHeight="1" outlineLevel="1" x14ac:dyDescent="0.25">
      <c r="A105" s="156">
        <v>23</v>
      </c>
      <c r="B105" s="156"/>
      <c r="C105" s="186" t="s">
        <v>528</v>
      </c>
      <c r="D105" s="187">
        <v>45261</v>
      </c>
      <c r="E105" s="172" t="s">
        <v>241</v>
      </c>
      <c r="F105" s="172" t="s">
        <v>702</v>
      </c>
      <c r="G105" s="165" t="s">
        <v>118</v>
      </c>
      <c r="H105" s="201"/>
      <c r="I105" s="201"/>
      <c r="J105" s="427"/>
      <c r="K105" s="219">
        <v>13833000</v>
      </c>
      <c r="L105" s="172" t="s">
        <v>703</v>
      </c>
      <c r="M105" s="202"/>
      <c r="N105" s="203"/>
      <c r="O105" s="202"/>
      <c r="P105" s="165"/>
      <c r="Q105" s="165"/>
      <c r="R105" s="204"/>
      <c r="S105" s="92"/>
      <c r="T105" s="57"/>
      <c r="U105" s="13">
        <f t="shared" si="36"/>
        <v>0</v>
      </c>
      <c r="V105" s="57"/>
      <c r="W105" s="92"/>
      <c r="X105" s="92"/>
      <c r="Y105" s="25">
        <f t="shared" si="42"/>
        <v>0</v>
      </c>
      <c r="Z105" s="24"/>
      <c r="AA105" s="24"/>
      <c r="AB105" s="24"/>
      <c r="AC105" s="25">
        <f t="shared" si="43"/>
        <v>0</v>
      </c>
      <c r="AD105" s="24"/>
      <c r="AE105" s="24"/>
      <c r="AF105" s="219">
        <v>13833000</v>
      </c>
      <c r="AG105" s="25">
        <f t="shared" si="47"/>
        <v>13833000</v>
      </c>
      <c r="AH105" s="25">
        <f t="shared" si="48"/>
        <v>13833000</v>
      </c>
      <c r="AI105" s="26">
        <f t="shared" si="49"/>
        <v>2.7992674511549787E-2</v>
      </c>
      <c r="AJ105" s="27">
        <f t="shared" si="50"/>
        <v>1.3247599328166612E-3</v>
      </c>
    </row>
    <row r="106" spans="1:36" ht="24.95" customHeight="1" outlineLevel="1" x14ac:dyDescent="0.25">
      <c r="A106" s="156">
        <v>24</v>
      </c>
      <c r="B106" s="156"/>
      <c r="C106" s="186" t="s">
        <v>798</v>
      </c>
      <c r="D106" s="187">
        <v>45259</v>
      </c>
      <c r="E106" s="172" t="s">
        <v>235</v>
      </c>
      <c r="F106" s="172" t="s">
        <v>702</v>
      </c>
      <c r="G106" s="165" t="s">
        <v>118</v>
      </c>
      <c r="H106" s="201"/>
      <c r="I106" s="201"/>
      <c r="J106" s="427"/>
      <c r="K106" s="219">
        <v>13833000</v>
      </c>
      <c r="L106" s="172" t="s">
        <v>703</v>
      </c>
      <c r="M106" s="202"/>
      <c r="N106" s="203"/>
      <c r="O106" s="202"/>
      <c r="P106" s="165"/>
      <c r="Q106" s="165"/>
      <c r="R106" s="204"/>
      <c r="S106" s="92"/>
      <c r="T106" s="57"/>
      <c r="U106" s="13">
        <f t="shared" si="36"/>
        <v>0</v>
      </c>
      <c r="V106" s="57"/>
      <c r="W106" s="92"/>
      <c r="X106" s="92"/>
      <c r="Y106" s="25">
        <f t="shared" si="42"/>
        <v>0</v>
      </c>
      <c r="Z106" s="24"/>
      <c r="AA106" s="24"/>
      <c r="AB106" s="24"/>
      <c r="AC106" s="25">
        <f t="shared" si="43"/>
        <v>0</v>
      </c>
      <c r="AD106" s="24"/>
      <c r="AE106" s="24"/>
      <c r="AF106" s="219">
        <v>13833000</v>
      </c>
      <c r="AG106" s="25">
        <f t="shared" si="47"/>
        <v>13833000</v>
      </c>
      <c r="AH106" s="25">
        <f t="shared" si="48"/>
        <v>13833000</v>
      </c>
      <c r="AI106" s="26">
        <f t="shared" si="49"/>
        <v>2.7992674511549787E-2</v>
      </c>
      <c r="AJ106" s="27">
        <f t="shared" si="50"/>
        <v>1.3247599328166612E-3</v>
      </c>
    </row>
    <row r="107" spans="1:36" ht="24.95" customHeight="1" outlineLevel="1" x14ac:dyDescent="0.25">
      <c r="A107" s="205">
        <v>25</v>
      </c>
      <c r="B107" s="205"/>
      <c r="C107" s="206" t="s">
        <v>799</v>
      </c>
      <c r="D107" s="207">
        <v>45260</v>
      </c>
      <c r="E107" s="208" t="s">
        <v>239</v>
      </c>
      <c r="F107" s="208" t="s">
        <v>702</v>
      </c>
      <c r="G107" s="209" t="s">
        <v>118</v>
      </c>
      <c r="H107" s="210"/>
      <c r="I107" s="210"/>
      <c r="J107" s="427"/>
      <c r="K107" s="220">
        <v>13833000</v>
      </c>
      <c r="L107" s="172" t="s">
        <v>703</v>
      </c>
      <c r="M107" s="215"/>
      <c r="N107" s="216"/>
      <c r="O107" s="215"/>
      <c r="P107" s="209"/>
      <c r="Q107" s="209"/>
      <c r="R107" s="217"/>
      <c r="S107" s="194"/>
      <c r="T107" s="189"/>
      <c r="U107" s="13">
        <f t="shared" si="36"/>
        <v>0</v>
      </c>
      <c r="V107" s="57"/>
      <c r="W107" s="92"/>
      <c r="X107" s="92"/>
      <c r="Y107" s="25">
        <f t="shared" si="42"/>
        <v>0</v>
      </c>
      <c r="Z107" s="24"/>
      <c r="AA107" s="24"/>
      <c r="AB107" s="24"/>
      <c r="AC107" s="25">
        <f t="shared" si="43"/>
        <v>0</v>
      </c>
      <c r="AD107" s="24"/>
      <c r="AE107" s="24"/>
      <c r="AF107" s="220">
        <v>13833000</v>
      </c>
      <c r="AG107" s="25">
        <f t="shared" si="47"/>
        <v>13833000</v>
      </c>
      <c r="AH107" s="25">
        <f t="shared" si="48"/>
        <v>13833000</v>
      </c>
      <c r="AI107" s="26">
        <f t="shared" si="49"/>
        <v>2.7992674511549787E-2</v>
      </c>
      <c r="AJ107" s="27">
        <f t="shared" si="50"/>
        <v>1.3247599328166612E-3</v>
      </c>
    </row>
    <row r="108" spans="1:36" ht="24.95" customHeight="1" outlineLevel="1" x14ac:dyDescent="0.25">
      <c r="A108" s="156">
        <v>26</v>
      </c>
      <c r="B108" s="156"/>
      <c r="C108" s="186" t="s">
        <v>800</v>
      </c>
      <c r="D108" s="187">
        <v>45266</v>
      </c>
      <c r="E108" s="172" t="s">
        <v>801</v>
      </c>
      <c r="F108" s="172" t="s">
        <v>702</v>
      </c>
      <c r="G108" s="165" t="s">
        <v>118</v>
      </c>
      <c r="H108" s="201"/>
      <c r="I108" s="201"/>
      <c r="J108" s="427"/>
      <c r="K108" s="218">
        <v>27491000</v>
      </c>
      <c r="L108" s="172" t="s">
        <v>703</v>
      </c>
      <c r="M108" s="202"/>
      <c r="N108" s="203"/>
      <c r="O108" s="202"/>
      <c r="P108" s="165"/>
      <c r="Q108" s="165"/>
      <c r="R108" s="159"/>
      <c r="S108" s="159"/>
      <c r="T108" s="188"/>
      <c r="U108" s="13">
        <f t="shared" si="36"/>
        <v>0</v>
      </c>
      <c r="V108" s="214"/>
      <c r="W108" s="92"/>
      <c r="X108" s="92"/>
      <c r="Y108" s="25">
        <f t="shared" si="42"/>
        <v>0</v>
      </c>
      <c r="Z108" s="24"/>
      <c r="AA108" s="24"/>
      <c r="AB108" s="24"/>
      <c r="AC108" s="25">
        <f t="shared" si="43"/>
        <v>0</v>
      </c>
      <c r="AD108" s="24"/>
      <c r="AE108" s="24"/>
      <c r="AF108" s="218">
        <v>27491000</v>
      </c>
      <c r="AG108" s="25">
        <f t="shared" ref="AG108:AG113" si="51">SUM(AD108:AF108)</f>
        <v>27491000</v>
      </c>
      <c r="AH108" s="25">
        <f t="shared" ref="AH108:AH113" si="52">SUM(U108,Y108,AC108,AG108)</f>
        <v>27491000</v>
      </c>
      <c r="AI108" s="26">
        <f t="shared" ref="AI108:AI113" si="53">IF(ISERROR(AH108/$J$82),0,AH108/$J$82)</f>
        <v>5.5631216294152762E-2</v>
      </c>
      <c r="AJ108" s="27">
        <f t="shared" ref="AJ108:AJ113" si="54">IF(ISERROR(AH108/$AH$600),"-",AH108/$AH$600)</f>
        <v>2.632760450593713E-3</v>
      </c>
    </row>
    <row r="109" spans="1:36" ht="24.95" customHeight="1" outlineLevel="1" x14ac:dyDescent="0.25">
      <c r="A109" s="156">
        <v>27</v>
      </c>
      <c r="B109" s="156"/>
      <c r="C109" s="186" t="s">
        <v>802</v>
      </c>
      <c r="D109" s="187">
        <v>45266</v>
      </c>
      <c r="E109" s="172" t="s">
        <v>231</v>
      </c>
      <c r="F109" s="172" t="s">
        <v>702</v>
      </c>
      <c r="G109" s="165" t="s">
        <v>118</v>
      </c>
      <c r="H109" s="201"/>
      <c r="I109" s="201"/>
      <c r="J109" s="427"/>
      <c r="K109" s="218">
        <v>14294000</v>
      </c>
      <c r="L109" s="172" t="s">
        <v>703</v>
      </c>
      <c r="M109" s="202"/>
      <c r="N109" s="203"/>
      <c r="O109" s="202"/>
      <c r="P109" s="165"/>
      <c r="Q109" s="165"/>
      <c r="R109" s="159"/>
      <c r="S109" s="159"/>
      <c r="T109" s="188"/>
      <c r="U109" s="13">
        <f t="shared" si="36"/>
        <v>0</v>
      </c>
      <c r="V109" s="214"/>
      <c r="W109" s="92"/>
      <c r="X109" s="92"/>
      <c r="Y109" s="25">
        <f t="shared" si="42"/>
        <v>0</v>
      </c>
      <c r="Z109" s="24"/>
      <c r="AA109" s="24"/>
      <c r="AB109" s="24"/>
      <c r="AC109" s="25">
        <f t="shared" si="43"/>
        <v>0</v>
      </c>
      <c r="AD109" s="24"/>
      <c r="AE109" s="24"/>
      <c r="AF109" s="218">
        <v>14294000</v>
      </c>
      <c r="AG109" s="25">
        <f t="shared" si="51"/>
        <v>14294000</v>
      </c>
      <c r="AH109" s="25">
        <f t="shared" si="52"/>
        <v>14294000</v>
      </c>
      <c r="AI109" s="26">
        <f t="shared" si="53"/>
        <v>2.892556130037538E-2</v>
      </c>
      <c r="AJ109" s="27">
        <f t="shared" si="54"/>
        <v>1.3689090204352893E-3</v>
      </c>
    </row>
    <row r="110" spans="1:36" ht="24.95" customHeight="1" outlineLevel="1" x14ac:dyDescent="0.25">
      <c r="A110" s="156">
        <v>28</v>
      </c>
      <c r="B110" s="156"/>
      <c r="C110" s="186" t="s">
        <v>530</v>
      </c>
      <c r="D110" s="187">
        <v>45259</v>
      </c>
      <c r="E110" s="172" t="s">
        <v>207</v>
      </c>
      <c r="F110" s="172" t="s">
        <v>702</v>
      </c>
      <c r="G110" s="165" t="s">
        <v>118</v>
      </c>
      <c r="H110" s="201"/>
      <c r="I110" s="201"/>
      <c r="J110" s="427"/>
      <c r="K110" s="218">
        <v>9530000</v>
      </c>
      <c r="L110" s="172" t="s">
        <v>703</v>
      </c>
      <c r="M110" s="202"/>
      <c r="N110" s="203"/>
      <c r="O110" s="202"/>
      <c r="P110" s="165"/>
      <c r="Q110" s="165"/>
      <c r="R110" s="159"/>
      <c r="S110" s="159"/>
      <c r="T110" s="188"/>
      <c r="U110" s="13">
        <f t="shared" si="36"/>
        <v>0</v>
      </c>
      <c r="V110" s="214"/>
      <c r="W110" s="92"/>
      <c r="X110" s="92"/>
      <c r="Y110" s="25">
        <f t="shared" si="42"/>
        <v>0</v>
      </c>
      <c r="Z110" s="24"/>
      <c r="AA110" s="24"/>
      <c r="AB110" s="24"/>
      <c r="AC110" s="25">
        <f t="shared" si="43"/>
        <v>0</v>
      </c>
      <c r="AD110" s="24"/>
      <c r="AE110" s="24"/>
      <c r="AF110" s="218">
        <v>9530000</v>
      </c>
      <c r="AG110" s="25">
        <f t="shared" si="51"/>
        <v>9530000</v>
      </c>
      <c r="AH110" s="25">
        <f t="shared" si="52"/>
        <v>9530000</v>
      </c>
      <c r="AI110" s="26">
        <f t="shared" si="53"/>
        <v>1.928505661064624E-2</v>
      </c>
      <c r="AJ110" s="27">
        <f t="shared" si="54"/>
        <v>9.1266985901415328E-4</v>
      </c>
    </row>
    <row r="111" spans="1:36" ht="24.95" customHeight="1" outlineLevel="1" x14ac:dyDescent="0.25">
      <c r="A111" s="156">
        <v>29</v>
      </c>
      <c r="B111" s="156"/>
      <c r="C111" s="186" t="s">
        <v>803</v>
      </c>
      <c r="D111" s="187">
        <v>45266</v>
      </c>
      <c r="E111" s="172" t="s">
        <v>211</v>
      </c>
      <c r="F111" s="172" t="s">
        <v>702</v>
      </c>
      <c r="G111" s="165" t="s">
        <v>118</v>
      </c>
      <c r="H111" s="201"/>
      <c r="I111" s="201"/>
      <c r="J111" s="427"/>
      <c r="K111" s="218">
        <v>13218000</v>
      </c>
      <c r="L111" s="172" t="s">
        <v>703</v>
      </c>
      <c r="M111" s="202"/>
      <c r="N111" s="203"/>
      <c r="O111" s="202"/>
      <c r="P111" s="165"/>
      <c r="Q111" s="165"/>
      <c r="R111" s="159"/>
      <c r="S111" s="159"/>
      <c r="T111" s="188"/>
      <c r="U111" s="13">
        <f t="shared" si="36"/>
        <v>0</v>
      </c>
      <c r="V111" s="214"/>
      <c r="W111" s="92"/>
      <c r="X111" s="92"/>
      <c r="Y111" s="25">
        <f t="shared" si="42"/>
        <v>0</v>
      </c>
      <c r="Z111" s="24"/>
      <c r="AA111" s="24"/>
      <c r="AB111" s="24"/>
      <c r="AC111" s="25">
        <f t="shared" si="43"/>
        <v>0</v>
      </c>
      <c r="AD111" s="24"/>
      <c r="AE111" s="24"/>
      <c r="AF111" s="218">
        <v>13218000</v>
      </c>
      <c r="AG111" s="25">
        <f t="shared" si="51"/>
        <v>13218000</v>
      </c>
      <c r="AH111" s="25">
        <f t="shared" si="52"/>
        <v>13218000</v>
      </c>
      <c r="AI111" s="26">
        <f t="shared" si="53"/>
        <v>2.6748150921251001E-2</v>
      </c>
      <c r="AJ111" s="27">
        <f t="shared" si="54"/>
        <v>1.2658625599631771E-3</v>
      </c>
    </row>
    <row r="112" spans="1:36" ht="24.95" customHeight="1" outlineLevel="1" x14ac:dyDescent="0.25">
      <c r="A112" s="156">
        <v>30</v>
      </c>
      <c r="B112" s="156"/>
      <c r="C112" s="186" t="s">
        <v>804</v>
      </c>
      <c r="D112" s="187">
        <v>45259</v>
      </c>
      <c r="E112" s="172" t="s">
        <v>213</v>
      </c>
      <c r="F112" s="172" t="s">
        <v>702</v>
      </c>
      <c r="G112" s="165" t="s">
        <v>118</v>
      </c>
      <c r="H112" s="201"/>
      <c r="I112" s="201"/>
      <c r="J112" s="427"/>
      <c r="K112" s="218">
        <v>13833000</v>
      </c>
      <c r="L112" s="172" t="s">
        <v>703</v>
      </c>
      <c r="M112" s="202"/>
      <c r="N112" s="203"/>
      <c r="O112" s="202"/>
      <c r="P112" s="165"/>
      <c r="Q112" s="165"/>
      <c r="R112" s="159"/>
      <c r="S112" s="159"/>
      <c r="T112" s="188"/>
      <c r="U112" s="13">
        <f t="shared" si="36"/>
        <v>0</v>
      </c>
      <c r="V112" s="214"/>
      <c r="W112" s="92"/>
      <c r="X112" s="92"/>
      <c r="Y112" s="25">
        <f t="shared" si="42"/>
        <v>0</v>
      </c>
      <c r="Z112" s="24"/>
      <c r="AA112" s="24"/>
      <c r="AB112" s="24"/>
      <c r="AC112" s="25">
        <f t="shared" si="43"/>
        <v>0</v>
      </c>
      <c r="AD112" s="24"/>
      <c r="AE112" s="24"/>
      <c r="AF112" s="218">
        <v>13833000</v>
      </c>
      <c r="AG112" s="25">
        <f t="shared" si="51"/>
        <v>13833000</v>
      </c>
      <c r="AH112" s="25">
        <f t="shared" si="52"/>
        <v>13833000</v>
      </c>
      <c r="AI112" s="26">
        <f t="shared" si="53"/>
        <v>2.7992674511549787E-2</v>
      </c>
      <c r="AJ112" s="27">
        <f t="shared" si="54"/>
        <v>1.3247599328166612E-3</v>
      </c>
    </row>
    <row r="113" spans="1:36" ht="24.95" customHeight="1" outlineLevel="1" x14ac:dyDescent="0.25">
      <c r="A113" s="156">
        <v>31</v>
      </c>
      <c r="B113" s="156"/>
      <c r="C113" s="212" t="s">
        <v>805</v>
      </c>
      <c r="D113" s="187">
        <v>45271</v>
      </c>
      <c r="E113" s="172" t="s">
        <v>806</v>
      </c>
      <c r="F113" s="172" t="s">
        <v>702</v>
      </c>
      <c r="G113" s="165" t="s">
        <v>118</v>
      </c>
      <c r="H113" s="201"/>
      <c r="I113" s="201"/>
      <c r="J113" s="428"/>
      <c r="K113" s="218">
        <v>13954000</v>
      </c>
      <c r="L113" s="172" t="s">
        <v>703</v>
      </c>
      <c r="M113" s="202"/>
      <c r="N113" s="203"/>
      <c r="O113" s="202"/>
      <c r="P113" s="165"/>
      <c r="Q113" s="165"/>
      <c r="R113" s="159"/>
      <c r="S113" s="159"/>
      <c r="T113" s="188"/>
      <c r="U113" s="13">
        <f t="shared" si="36"/>
        <v>0</v>
      </c>
      <c r="V113" s="214"/>
      <c r="W113" s="92"/>
      <c r="X113" s="92"/>
      <c r="Y113" s="25">
        <f t="shared" si="42"/>
        <v>0</v>
      </c>
      <c r="Z113" s="24"/>
      <c r="AA113" s="24"/>
      <c r="AB113" s="24"/>
      <c r="AC113" s="25">
        <f t="shared" si="43"/>
        <v>0</v>
      </c>
      <c r="AD113" s="24"/>
      <c r="AE113" s="24"/>
      <c r="AF113" s="218">
        <v>13954000</v>
      </c>
      <c r="AG113" s="25">
        <f t="shared" si="51"/>
        <v>13954000</v>
      </c>
      <c r="AH113" s="25">
        <f t="shared" si="52"/>
        <v>13954000</v>
      </c>
      <c r="AI113" s="26">
        <f t="shared" si="53"/>
        <v>2.8237531998421581E-2</v>
      </c>
      <c r="AJ113" s="27">
        <f t="shared" si="54"/>
        <v>1.3363478712154768E-3</v>
      </c>
    </row>
    <row r="114" spans="1:36" s="37" customFormat="1" x14ac:dyDescent="0.25">
      <c r="A114" s="404" t="s">
        <v>55</v>
      </c>
      <c r="B114" s="377"/>
      <c r="C114" s="377"/>
      <c r="D114" s="377"/>
      <c r="E114" s="377"/>
      <c r="F114" s="377"/>
      <c r="G114" s="377"/>
      <c r="H114" s="377"/>
      <c r="I114" s="405"/>
      <c r="J114" s="213">
        <f>+J82</f>
        <v>494165000</v>
      </c>
      <c r="K114" s="162">
        <f>SUM(K83:K113)</f>
        <v>494165000</v>
      </c>
      <c r="L114" s="146"/>
      <c r="M114" s="162">
        <f>SUM(M83:M89)</f>
        <v>0</v>
      </c>
      <c r="N114" s="162">
        <f>SUM(N83:N89)</f>
        <v>0</v>
      </c>
      <c r="O114" s="162">
        <f>SUM(O83:O89)</f>
        <v>0</v>
      </c>
      <c r="P114" s="163"/>
      <c r="Q114" s="164"/>
      <c r="R114" s="162">
        <f>SUM(R83:R89)</f>
        <v>0</v>
      </c>
      <c r="S114" s="162">
        <f>SUM(S83:S89)</f>
        <v>0</v>
      </c>
      <c r="T114" s="162">
        <f>SUM(T83:T89)</f>
        <v>68322000</v>
      </c>
      <c r="U114" s="162">
        <f>SUM(U83:U113)</f>
        <v>68322000</v>
      </c>
      <c r="V114" s="33">
        <f t="shared" ref="V114:AB114" si="55">SUM(V83:V99)</f>
        <v>209854000</v>
      </c>
      <c r="W114" s="33">
        <f t="shared" si="55"/>
        <v>13883000</v>
      </c>
      <c r="X114" s="33">
        <f t="shared" si="55"/>
        <v>0</v>
      </c>
      <c r="Y114" s="33">
        <f>SUM(Y83:Y113)</f>
        <v>223737000</v>
      </c>
      <c r="Z114" s="33">
        <f t="shared" si="55"/>
        <v>0</v>
      </c>
      <c r="AA114" s="33">
        <f t="shared" si="55"/>
        <v>0</v>
      </c>
      <c r="AB114" s="33">
        <f t="shared" si="55"/>
        <v>0</v>
      </c>
      <c r="AC114" s="33">
        <f>SUM(AC83:AC113)</f>
        <v>0</v>
      </c>
      <c r="AD114" s="33">
        <f>SUM(AD83:AD113)</f>
        <v>0</v>
      </c>
      <c r="AE114" s="33">
        <f t="shared" ref="AE114:AF114" si="56">SUM(AE83:AE113)</f>
        <v>0</v>
      </c>
      <c r="AF114" s="33">
        <f t="shared" si="56"/>
        <v>202106000</v>
      </c>
      <c r="AG114" s="33">
        <f>SUM(AG83:AG113)</f>
        <v>202106000</v>
      </c>
      <c r="AH114" s="33">
        <f>SUM(AH83:AH113)</f>
        <v>494165000</v>
      </c>
      <c r="AI114" s="36">
        <f>IF(ISERROR(AH114/J114),0,AH114/J114)</f>
        <v>1</v>
      </c>
      <c r="AJ114" s="36">
        <f>IF(ISERROR(AH114/$AH$600),0,AH114/$AH$600)</f>
        <v>4.7325236188848797E-2</v>
      </c>
    </row>
    <row r="115" spans="1:36" ht="12.75" customHeight="1" x14ac:dyDescent="0.25">
      <c r="A115" s="383" t="s">
        <v>56</v>
      </c>
      <c r="B115" s="384"/>
      <c r="C115" s="384"/>
      <c r="D115" s="384"/>
      <c r="E115" s="385"/>
      <c r="F115" s="9"/>
      <c r="G115" s="10"/>
      <c r="H115" s="11"/>
      <c r="I115" s="11"/>
      <c r="J115" s="396">
        <v>906129000</v>
      </c>
      <c r="K115" s="179"/>
      <c r="L115" s="180"/>
      <c r="M115" s="147"/>
      <c r="N115" s="147"/>
      <c r="O115" s="147"/>
      <c r="P115" s="10"/>
      <c r="Q115" s="16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7"/>
      <c r="AJ115" s="17"/>
    </row>
    <row r="116" spans="1:36" ht="24.95" customHeight="1" outlineLevel="1" x14ac:dyDescent="0.25">
      <c r="A116" s="19">
        <v>1</v>
      </c>
      <c r="B116" s="19"/>
      <c r="C116" s="46" t="s">
        <v>807</v>
      </c>
      <c r="D116" s="55">
        <v>45558</v>
      </c>
      <c r="E116" s="70" t="s">
        <v>267</v>
      </c>
      <c r="F116" s="70" t="s">
        <v>702</v>
      </c>
      <c r="G116" s="43" t="s">
        <v>118</v>
      </c>
      <c r="H116" s="29"/>
      <c r="I116" s="29"/>
      <c r="J116" s="399"/>
      <c r="K116" s="219">
        <v>7600000</v>
      </c>
      <c r="L116" s="172" t="s">
        <v>703</v>
      </c>
      <c r="M116" s="159"/>
      <c r="N116" s="159"/>
      <c r="O116" s="159"/>
      <c r="P116" s="253"/>
      <c r="Q116" s="64"/>
      <c r="R116" s="92"/>
      <c r="S116" s="92"/>
      <c r="T116" s="92"/>
      <c r="U116" s="13">
        <f>SUM(R116:T116)</f>
        <v>0</v>
      </c>
      <c r="V116" s="24"/>
      <c r="W116" s="24"/>
      <c r="X116" s="24"/>
      <c r="Y116" s="25">
        <f>SUM(V116:X116)</f>
        <v>0</v>
      </c>
      <c r="Z116" s="24"/>
      <c r="AA116" s="24"/>
      <c r="AB116" s="24"/>
      <c r="AC116" s="25">
        <f>SUM(Z116:AB116)</f>
        <v>0</v>
      </c>
      <c r="AD116" s="24"/>
      <c r="AE116" s="219">
        <v>7600000</v>
      </c>
      <c r="AF116" s="219"/>
      <c r="AG116" s="25">
        <f>SUM(AD116:AF116)</f>
        <v>7600000</v>
      </c>
      <c r="AH116" s="25">
        <f>SUM(U116,Y116,AC116,AG116)</f>
        <v>7600000</v>
      </c>
      <c r="AI116" s="26">
        <f>IF(ISERROR(AH116/$J$115),0,AH116/$J$115)</f>
        <v>8.387326749281835E-3</v>
      </c>
      <c r="AJ116" s="27">
        <f t="shared" ref="AJ116:AJ139" si="57">IF(ISERROR(AH116/$AH$600),"-",AH116/$AH$600)</f>
        <v>7.2783745314874764E-4</v>
      </c>
    </row>
    <row r="117" spans="1:36" ht="24.95" customHeight="1" outlineLevel="1" x14ac:dyDescent="0.25">
      <c r="A117" s="19">
        <v>2</v>
      </c>
      <c r="B117" s="19"/>
      <c r="C117" s="46" t="s">
        <v>808</v>
      </c>
      <c r="D117" s="55">
        <v>45547</v>
      </c>
      <c r="E117" s="70" t="s">
        <v>270</v>
      </c>
      <c r="F117" s="70" t="s">
        <v>702</v>
      </c>
      <c r="G117" s="43" t="s">
        <v>118</v>
      </c>
      <c r="H117" s="29"/>
      <c r="I117" s="29"/>
      <c r="J117" s="399"/>
      <c r="K117" s="219">
        <v>11318000</v>
      </c>
      <c r="L117" s="172" t="s">
        <v>703</v>
      </c>
      <c r="M117" s="159"/>
      <c r="N117" s="159"/>
      <c r="O117" s="159"/>
      <c r="P117" s="253"/>
      <c r="Q117" s="64"/>
      <c r="R117" s="92"/>
      <c r="S117" s="92"/>
      <c r="T117" s="92"/>
      <c r="U117" s="13">
        <f>SUM(R117:T117)</f>
        <v>0</v>
      </c>
      <c r="V117" s="24"/>
      <c r="W117" s="24"/>
      <c r="X117" s="24"/>
      <c r="Y117" s="25">
        <f>SUM(V117:X117)</f>
        <v>0</v>
      </c>
      <c r="Z117" s="24"/>
      <c r="AA117" s="24"/>
      <c r="AB117" s="24"/>
      <c r="AC117" s="25">
        <f>SUM(Z117:AB117)</f>
        <v>0</v>
      </c>
      <c r="AD117" s="24"/>
      <c r="AE117" s="219">
        <v>11318000</v>
      </c>
      <c r="AF117" s="219"/>
      <c r="AG117" s="25">
        <f>SUM(AD117:AF117)</f>
        <v>11318000</v>
      </c>
      <c r="AH117" s="25">
        <f>SUM(U117,Y117,AC117,AG117)</f>
        <v>11318000</v>
      </c>
      <c r="AI117" s="26">
        <f t="shared" ref="AI117:AI180" si="58">IF(ISERROR(AH117/$J$115),0,AH117/$J$115)</f>
        <v>1.2490495282680501E-2</v>
      </c>
      <c r="AJ117" s="27">
        <f t="shared" si="57"/>
        <v>1.0839031966759902E-3</v>
      </c>
    </row>
    <row r="118" spans="1:36" ht="24.95" customHeight="1" outlineLevel="1" x14ac:dyDescent="0.25">
      <c r="A118" s="19">
        <v>4</v>
      </c>
      <c r="B118" s="19"/>
      <c r="C118" s="46" t="s">
        <v>809</v>
      </c>
      <c r="D118" s="55">
        <v>45547</v>
      </c>
      <c r="E118" s="70" t="s">
        <v>276</v>
      </c>
      <c r="F118" s="70" t="s">
        <v>702</v>
      </c>
      <c r="G118" s="43" t="s">
        <v>118</v>
      </c>
      <c r="H118" s="29"/>
      <c r="I118" s="29"/>
      <c r="J118" s="399"/>
      <c r="K118" s="219">
        <v>13321000</v>
      </c>
      <c r="L118" s="172" t="s">
        <v>703</v>
      </c>
      <c r="M118" s="159"/>
      <c r="N118" s="159"/>
      <c r="O118" s="159"/>
      <c r="P118" s="253"/>
      <c r="Q118" s="64"/>
      <c r="R118" s="92"/>
      <c r="S118" s="92"/>
      <c r="T118" s="92"/>
      <c r="U118" s="13">
        <f t="shared" ref="U118:U139" si="59">SUM(R118:T118)</f>
        <v>0</v>
      </c>
      <c r="V118" s="24"/>
      <c r="W118" s="24"/>
      <c r="X118" s="24"/>
      <c r="Y118" s="25">
        <f t="shared" ref="Y118:Y139" si="60">SUM(V118:X118)</f>
        <v>0</v>
      </c>
      <c r="Z118" s="24"/>
      <c r="AA118" s="24"/>
      <c r="AB118" s="24"/>
      <c r="AC118" s="25">
        <f t="shared" ref="AC118:AC139" si="61">SUM(Z118:AB118)</f>
        <v>0</v>
      </c>
      <c r="AD118" s="24"/>
      <c r="AE118" s="219">
        <v>13321000</v>
      </c>
      <c r="AF118" s="219"/>
      <c r="AG118" s="25">
        <f t="shared" ref="AG118:AG139" si="62">SUM(AD118:AF118)</f>
        <v>13321000</v>
      </c>
      <c r="AH118" s="25">
        <f t="shared" ref="AH118:AH139" si="63">SUM(U118,Y118,AC118,AG118)</f>
        <v>13321000</v>
      </c>
      <c r="AI118" s="26">
        <f t="shared" si="58"/>
        <v>1.4700997319366227E-2</v>
      </c>
      <c r="AJ118" s="27">
        <f t="shared" si="57"/>
        <v>1.2757266728150615E-3</v>
      </c>
    </row>
    <row r="119" spans="1:36" ht="24.95" customHeight="1" outlineLevel="1" x14ac:dyDescent="0.25">
      <c r="A119" s="19">
        <v>5</v>
      </c>
      <c r="B119" s="19"/>
      <c r="C119" s="46" t="s">
        <v>810</v>
      </c>
      <c r="D119" s="55">
        <v>45547</v>
      </c>
      <c r="E119" s="70" t="s">
        <v>280</v>
      </c>
      <c r="F119" s="70" t="s">
        <v>702</v>
      </c>
      <c r="G119" s="43" t="s">
        <v>118</v>
      </c>
      <c r="H119" s="29"/>
      <c r="I119" s="29"/>
      <c r="J119" s="399"/>
      <c r="K119" s="219">
        <v>11318000</v>
      </c>
      <c r="L119" s="172" t="s">
        <v>703</v>
      </c>
      <c r="M119" s="159"/>
      <c r="N119" s="159"/>
      <c r="O119" s="159"/>
      <c r="P119" s="253"/>
      <c r="Q119" s="64"/>
      <c r="R119" s="92"/>
      <c r="S119" s="92"/>
      <c r="T119" s="92"/>
      <c r="U119" s="13">
        <f t="shared" si="59"/>
        <v>0</v>
      </c>
      <c r="V119" s="24"/>
      <c r="W119" s="24"/>
      <c r="X119" s="24"/>
      <c r="Y119" s="25">
        <f t="shared" si="60"/>
        <v>0</v>
      </c>
      <c r="Z119" s="24"/>
      <c r="AA119" s="24"/>
      <c r="AB119" s="24"/>
      <c r="AC119" s="25">
        <f t="shared" si="61"/>
        <v>0</v>
      </c>
      <c r="AD119" s="24"/>
      <c r="AE119" s="219"/>
      <c r="AF119" s="219">
        <v>11318000</v>
      </c>
      <c r="AG119" s="25">
        <f t="shared" si="62"/>
        <v>11318000</v>
      </c>
      <c r="AH119" s="25">
        <f t="shared" si="63"/>
        <v>11318000</v>
      </c>
      <c r="AI119" s="26">
        <f t="shared" si="58"/>
        <v>1.2490495282680501E-2</v>
      </c>
      <c r="AJ119" s="27">
        <f t="shared" si="57"/>
        <v>1.0839031966759902E-3</v>
      </c>
    </row>
    <row r="120" spans="1:36" ht="24.95" customHeight="1" outlineLevel="1" x14ac:dyDescent="0.25">
      <c r="A120" s="19">
        <v>6</v>
      </c>
      <c r="B120" s="19"/>
      <c r="C120" s="46" t="s">
        <v>811</v>
      </c>
      <c r="D120" s="55">
        <v>45547</v>
      </c>
      <c r="E120" s="70" t="s">
        <v>262</v>
      </c>
      <c r="F120" s="70" t="s">
        <v>702</v>
      </c>
      <c r="G120" s="43" t="s">
        <v>118</v>
      </c>
      <c r="H120" s="29"/>
      <c r="I120" s="29"/>
      <c r="J120" s="399"/>
      <c r="K120" s="219">
        <v>7600000</v>
      </c>
      <c r="L120" s="172" t="s">
        <v>703</v>
      </c>
      <c r="M120" s="159"/>
      <c r="N120" s="159"/>
      <c r="O120" s="159"/>
      <c r="P120" s="253"/>
      <c r="Q120" s="64"/>
      <c r="R120" s="92"/>
      <c r="S120" s="92"/>
      <c r="T120" s="92"/>
      <c r="U120" s="13">
        <f t="shared" si="59"/>
        <v>0</v>
      </c>
      <c r="V120" s="24"/>
      <c r="W120" s="24"/>
      <c r="X120" s="24"/>
      <c r="Y120" s="25">
        <f t="shared" si="60"/>
        <v>0</v>
      </c>
      <c r="Z120" s="24"/>
      <c r="AA120" s="24"/>
      <c r="AB120" s="24"/>
      <c r="AC120" s="25">
        <f t="shared" si="61"/>
        <v>0</v>
      </c>
      <c r="AD120" s="24"/>
      <c r="AE120" s="219"/>
      <c r="AF120" s="219">
        <v>7600000</v>
      </c>
      <c r="AG120" s="25">
        <f t="shared" si="62"/>
        <v>7600000</v>
      </c>
      <c r="AH120" s="25">
        <f t="shared" si="63"/>
        <v>7600000</v>
      </c>
      <c r="AI120" s="26">
        <f t="shared" si="58"/>
        <v>8.387326749281835E-3</v>
      </c>
      <c r="AJ120" s="27">
        <f t="shared" si="57"/>
        <v>7.2783745314874764E-4</v>
      </c>
    </row>
    <row r="121" spans="1:36" ht="24.95" customHeight="1" outlineLevel="1" x14ac:dyDescent="0.25">
      <c r="A121" s="19">
        <v>7</v>
      </c>
      <c r="B121" s="19"/>
      <c r="C121" s="46" t="s">
        <v>812</v>
      </c>
      <c r="D121" s="55">
        <v>45547</v>
      </c>
      <c r="E121" s="70" t="s">
        <v>284</v>
      </c>
      <c r="F121" s="70" t="s">
        <v>702</v>
      </c>
      <c r="G121" s="43" t="s">
        <v>118</v>
      </c>
      <c r="H121" s="29"/>
      <c r="I121" s="29"/>
      <c r="J121" s="399"/>
      <c r="K121" s="219">
        <v>11644000</v>
      </c>
      <c r="L121" s="172" t="s">
        <v>703</v>
      </c>
      <c r="M121" s="159"/>
      <c r="N121" s="159"/>
      <c r="O121" s="159"/>
      <c r="P121" s="253"/>
      <c r="Q121" s="64"/>
      <c r="R121" s="92"/>
      <c r="S121" s="92"/>
      <c r="T121" s="92"/>
      <c r="U121" s="13">
        <f t="shared" si="59"/>
        <v>0</v>
      </c>
      <c r="V121" s="24"/>
      <c r="W121" s="24"/>
      <c r="X121" s="24"/>
      <c r="Y121" s="25">
        <f t="shared" si="60"/>
        <v>0</v>
      </c>
      <c r="Z121" s="24"/>
      <c r="AA121" s="24"/>
      <c r="AB121" s="24"/>
      <c r="AC121" s="25">
        <f t="shared" si="61"/>
        <v>0</v>
      </c>
      <c r="AD121" s="24"/>
      <c r="AE121" s="219">
        <v>11644000</v>
      </c>
      <c r="AF121" s="219"/>
      <c r="AG121" s="25">
        <f t="shared" si="62"/>
        <v>11644000</v>
      </c>
      <c r="AH121" s="25">
        <f t="shared" si="63"/>
        <v>11644000</v>
      </c>
      <c r="AI121" s="26">
        <f t="shared" si="58"/>
        <v>1.2850267456399696E-2</v>
      </c>
      <c r="AJ121" s="27">
        <f t="shared" si="57"/>
        <v>1.1151235926926339E-3</v>
      </c>
    </row>
    <row r="122" spans="1:36" ht="24.95" customHeight="1" outlineLevel="1" x14ac:dyDescent="0.25">
      <c r="A122" s="19">
        <v>8</v>
      </c>
      <c r="B122" s="19"/>
      <c r="C122" s="46" t="s">
        <v>813</v>
      </c>
      <c r="D122" s="55">
        <v>45547</v>
      </c>
      <c r="E122" s="70" t="s">
        <v>286</v>
      </c>
      <c r="F122" s="70" t="s">
        <v>702</v>
      </c>
      <c r="G122" s="43" t="s">
        <v>118</v>
      </c>
      <c r="H122" s="29"/>
      <c r="I122" s="29"/>
      <c r="J122" s="399"/>
      <c r="K122" s="219">
        <v>11318000</v>
      </c>
      <c r="L122" s="172" t="s">
        <v>703</v>
      </c>
      <c r="M122" s="159"/>
      <c r="N122" s="159"/>
      <c r="O122" s="159"/>
      <c r="P122" s="253"/>
      <c r="Q122" s="64"/>
      <c r="R122" s="92"/>
      <c r="S122" s="92"/>
      <c r="T122" s="92"/>
      <c r="U122" s="13">
        <f t="shared" si="59"/>
        <v>0</v>
      </c>
      <c r="V122" s="24"/>
      <c r="W122" s="24"/>
      <c r="X122" s="24"/>
      <c r="Y122" s="25">
        <f t="shared" si="60"/>
        <v>0</v>
      </c>
      <c r="Z122" s="24"/>
      <c r="AA122" s="24"/>
      <c r="AB122" s="24"/>
      <c r="AC122" s="25">
        <f t="shared" si="61"/>
        <v>0</v>
      </c>
      <c r="AD122" s="24"/>
      <c r="AE122" s="219"/>
      <c r="AF122" s="219">
        <v>11318000</v>
      </c>
      <c r="AG122" s="25">
        <f t="shared" si="62"/>
        <v>11318000</v>
      </c>
      <c r="AH122" s="25">
        <f t="shared" si="63"/>
        <v>11318000</v>
      </c>
      <c r="AI122" s="26">
        <f t="shared" si="58"/>
        <v>1.2490495282680501E-2</v>
      </c>
      <c r="AJ122" s="27">
        <f t="shared" si="57"/>
        <v>1.0839031966759902E-3</v>
      </c>
    </row>
    <row r="123" spans="1:36" ht="24.95" customHeight="1" outlineLevel="1" x14ac:dyDescent="0.25">
      <c r="A123" s="19">
        <v>9</v>
      </c>
      <c r="B123" s="19"/>
      <c r="C123" s="46" t="s">
        <v>814</v>
      </c>
      <c r="D123" s="55">
        <v>45547</v>
      </c>
      <c r="E123" s="70" t="s">
        <v>815</v>
      </c>
      <c r="F123" s="70" t="s">
        <v>702</v>
      </c>
      <c r="G123" s="43" t="s">
        <v>118</v>
      </c>
      <c r="H123" s="29"/>
      <c r="I123" s="29"/>
      <c r="J123" s="399"/>
      <c r="K123" s="219">
        <v>7600000</v>
      </c>
      <c r="L123" s="172" t="s">
        <v>703</v>
      </c>
      <c r="M123" s="159"/>
      <c r="N123" s="159"/>
      <c r="O123" s="159"/>
      <c r="P123" s="253"/>
      <c r="Q123" s="64"/>
      <c r="R123" s="92"/>
      <c r="S123" s="92"/>
      <c r="T123" s="92"/>
      <c r="U123" s="13">
        <f t="shared" si="59"/>
        <v>0</v>
      </c>
      <c r="V123" s="24"/>
      <c r="W123" s="24"/>
      <c r="X123" s="24"/>
      <c r="Y123" s="25">
        <f t="shared" si="60"/>
        <v>0</v>
      </c>
      <c r="Z123" s="24"/>
      <c r="AA123" s="24"/>
      <c r="AB123" s="24"/>
      <c r="AC123" s="25">
        <f t="shared" si="61"/>
        <v>0</v>
      </c>
      <c r="AD123" s="24"/>
      <c r="AE123" s="219"/>
      <c r="AF123" s="219">
        <v>7600000</v>
      </c>
      <c r="AG123" s="25">
        <f t="shared" si="62"/>
        <v>7600000</v>
      </c>
      <c r="AH123" s="25">
        <f t="shared" si="63"/>
        <v>7600000</v>
      </c>
      <c r="AI123" s="26">
        <f t="shared" si="58"/>
        <v>8.387326749281835E-3</v>
      </c>
      <c r="AJ123" s="27">
        <f t="shared" si="57"/>
        <v>7.2783745314874764E-4</v>
      </c>
    </row>
    <row r="124" spans="1:36" ht="24.95" customHeight="1" outlineLevel="1" x14ac:dyDescent="0.25">
      <c r="A124" s="19">
        <v>10</v>
      </c>
      <c r="B124" s="19"/>
      <c r="C124" s="46" t="s">
        <v>816</v>
      </c>
      <c r="D124" s="55">
        <v>45547</v>
      </c>
      <c r="E124" s="70" t="s">
        <v>264</v>
      </c>
      <c r="F124" s="70" t="s">
        <v>702</v>
      </c>
      <c r="G124" s="43" t="s">
        <v>118</v>
      </c>
      <c r="H124" s="29"/>
      <c r="I124" s="29"/>
      <c r="J124" s="399"/>
      <c r="K124" s="219">
        <v>11318000</v>
      </c>
      <c r="L124" s="172" t="s">
        <v>703</v>
      </c>
      <c r="M124" s="159"/>
      <c r="N124" s="159"/>
      <c r="O124" s="159"/>
      <c r="P124" s="253"/>
      <c r="Q124" s="64"/>
      <c r="R124" s="92"/>
      <c r="S124" s="92"/>
      <c r="T124" s="92"/>
      <c r="U124" s="13">
        <f t="shared" si="59"/>
        <v>0</v>
      </c>
      <c r="V124" s="24"/>
      <c r="W124" s="24"/>
      <c r="X124" s="24"/>
      <c r="Y124" s="25">
        <f t="shared" si="60"/>
        <v>0</v>
      </c>
      <c r="Z124" s="24"/>
      <c r="AA124" s="24"/>
      <c r="AB124" s="24"/>
      <c r="AC124" s="25">
        <f t="shared" si="61"/>
        <v>0</v>
      </c>
      <c r="AD124" s="24"/>
      <c r="AE124" s="219"/>
      <c r="AF124" s="219">
        <v>11318000</v>
      </c>
      <c r="AG124" s="25">
        <f t="shared" si="62"/>
        <v>11318000</v>
      </c>
      <c r="AH124" s="25">
        <f t="shared" si="63"/>
        <v>11318000</v>
      </c>
      <c r="AI124" s="26">
        <f t="shared" si="58"/>
        <v>1.2490495282680501E-2</v>
      </c>
      <c r="AJ124" s="27">
        <f t="shared" si="57"/>
        <v>1.0839031966759902E-3</v>
      </c>
    </row>
    <row r="125" spans="1:36" ht="24.95" customHeight="1" outlineLevel="1" x14ac:dyDescent="0.25">
      <c r="A125" s="19">
        <v>12</v>
      </c>
      <c r="B125" s="19"/>
      <c r="C125" s="46" t="s">
        <v>817</v>
      </c>
      <c r="D125" s="55">
        <v>45547</v>
      </c>
      <c r="E125" s="70" t="s">
        <v>259</v>
      </c>
      <c r="F125" s="70" t="s">
        <v>702</v>
      </c>
      <c r="G125" s="43" t="s">
        <v>118</v>
      </c>
      <c r="H125" s="29"/>
      <c r="I125" s="29"/>
      <c r="J125" s="399"/>
      <c r="K125" s="219">
        <v>7600000</v>
      </c>
      <c r="L125" s="172" t="s">
        <v>703</v>
      </c>
      <c r="M125" s="159"/>
      <c r="N125" s="159"/>
      <c r="O125" s="159"/>
      <c r="P125" s="253"/>
      <c r="Q125" s="64"/>
      <c r="R125" s="92"/>
      <c r="S125" s="92"/>
      <c r="T125" s="92"/>
      <c r="U125" s="13">
        <f t="shared" si="59"/>
        <v>0</v>
      </c>
      <c r="V125" s="24"/>
      <c r="W125" s="24"/>
      <c r="X125" s="24"/>
      <c r="Y125" s="25">
        <f t="shared" si="60"/>
        <v>0</v>
      </c>
      <c r="Z125" s="24"/>
      <c r="AA125" s="24"/>
      <c r="AB125" s="24"/>
      <c r="AC125" s="25">
        <f t="shared" si="61"/>
        <v>0</v>
      </c>
      <c r="AD125" s="24"/>
      <c r="AE125" s="219">
        <v>7600000</v>
      </c>
      <c r="AF125" s="219"/>
      <c r="AG125" s="25">
        <f t="shared" si="62"/>
        <v>7600000</v>
      </c>
      <c r="AH125" s="25">
        <f t="shared" si="63"/>
        <v>7600000</v>
      </c>
      <c r="AI125" s="26">
        <f t="shared" si="58"/>
        <v>8.387326749281835E-3</v>
      </c>
      <c r="AJ125" s="27">
        <f t="shared" si="57"/>
        <v>7.2783745314874764E-4</v>
      </c>
    </row>
    <row r="126" spans="1:36" ht="24.95" customHeight="1" outlineLevel="1" x14ac:dyDescent="0.25">
      <c r="A126" s="19">
        <v>13</v>
      </c>
      <c r="B126" s="19"/>
      <c r="C126" s="46" t="s">
        <v>818</v>
      </c>
      <c r="D126" s="55">
        <v>45547</v>
      </c>
      <c r="E126" s="70" t="s">
        <v>292</v>
      </c>
      <c r="F126" s="70" t="s">
        <v>702</v>
      </c>
      <c r="G126" s="43" t="s">
        <v>118</v>
      </c>
      <c r="H126" s="29"/>
      <c r="I126" s="29"/>
      <c r="J126" s="399"/>
      <c r="K126" s="219">
        <v>11644000</v>
      </c>
      <c r="L126" s="172" t="s">
        <v>703</v>
      </c>
      <c r="M126" s="159"/>
      <c r="N126" s="159"/>
      <c r="O126" s="159"/>
      <c r="P126" s="253"/>
      <c r="Q126" s="64"/>
      <c r="R126" s="92"/>
      <c r="S126" s="92"/>
      <c r="T126" s="92"/>
      <c r="U126" s="13">
        <f t="shared" si="59"/>
        <v>0</v>
      </c>
      <c r="V126" s="24"/>
      <c r="W126" s="24"/>
      <c r="X126" s="24"/>
      <c r="Y126" s="25">
        <f t="shared" si="60"/>
        <v>0</v>
      </c>
      <c r="Z126" s="24"/>
      <c r="AA126" s="24"/>
      <c r="AB126" s="24"/>
      <c r="AC126" s="25">
        <f t="shared" si="61"/>
        <v>0</v>
      </c>
      <c r="AD126" s="24"/>
      <c r="AE126" s="219">
        <v>11644000</v>
      </c>
      <c r="AF126" s="219"/>
      <c r="AG126" s="25">
        <f t="shared" si="62"/>
        <v>11644000</v>
      </c>
      <c r="AH126" s="25">
        <f t="shared" si="63"/>
        <v>11644000</v>
      </c>
      <c r="AI126" s="26">
        <f t="shared" si="58"/>
        <v>1.2850267456399696E-2</v>
      </c>
      <c r="AJ126" s="27">
        <f t="shared" si="57"/>
        <v>1.1151235926926339E-3</v>
      </c>
    </row>
    <row r="127" spans="1:36" ht="24.95" customHeight="1" outlineLevel="1" x14ac:dyDescent="0.25">
      <c r="A127" s="19">
        <v>14</v>
      </c>
      <c r="B127" s="19"/>
      <c r="C127" s="46" t="s">
        <v>819</v>
      </c>
      <c r="D127" s="55">
        <v>45547</v>
      </c>
      <c r="E127" s="70" t="s">
        <v>294</v>
      </c>
      <c r="F127" s="70" t="s">
        <v>702</v>
      </c>
      <c r="G127" s="43" t="s">
        <v>118</v>
      </c>
      <c r="H127" s="29"/>
      <c r="I127" s="29"/>
      <c r="J127" s="399"/>
      <c r="K127" s="219">
        <v>7600000</v>
      </c>
      <c r="L127" s="172" t="s">
        <v>703</v>
      </c>
      <c r="M127" s="159"/>
      <c r="N127" s="159"/>
      <c r="O127" s="159"/>
      <c r="P127" s="253"/>
      <c r="Q127" s="64"/>
      <c r="R127" s="92"/>
      <c r="S127" s="92"/>
      <c r="T127" s="92"/>
      <c r="U127" s="13">
        <f t="shared" si="59"/>
        <v>0</v>
      </c>
      <c r="V127" s="24"/>
      <c r="W127" s="24"/>
      <c r="X127" s="24"/>
      <c r="Y127" s="25">
        <f t="shared" si="60"/>
        <v>0</v>
      </c>
      <c r="Z127" s="24"/>
      <c r="AA127" s="24"/>
      <c r="AB127" s="24"/>
      <c r="AC127" s="25">
        <f t="shared" si="61"/>
        <v>0</v>
      </c>
      <c r="AD127" s="24"/>
      <c r="AE127" s="219">
        <v>7600000</v>
      </c>
      <c r="AF127" s="219"/>
      <c r="AG127" s="25">
        <f t="shared" si="62"/>
        <v>7600000</v>
      </c>
      <c r="AH127" s="25">
        <f t="shared" si="63"/>
        <v>7600000</v>
      </c>
      <c r="AI127" s="26">
        <f t="shared" si="58"/>
        <v>8.387326749281835E-3</v>
      </c>
      <c r="AJ127" s="27">
        <f t="shared" si="57"/>
        <v>7.2783745314874764E-4</v>
      </c>
    </row>
    <row r="128" spans="1:36" ht="24.95" customHeight="1" outlineLevel="1" x14ac:dyDescent="0.25">
      <c r="A128" s="19">
        <v>16</v>
      </c>
      <c r="B128" s="19"/>
      <c r="C128" s="46" t="s">
        <v>820</v>
      </c>
      <c r="D128" s="55">
        <v>45547</v>
      </c>
      <c r="E128" s="70" t="s">
        <v>298</v>
      </c>
      <c r="F128" s="70" t="s">
        <v>702</v>
      </c>
      <c r="G128" s="43" t="s">
        <v>118</v>
      </c>
      <c r="H128" s="29"/>
      <c r="I128" s="29"/>
      <c r="J128" s="399"/>
      <c r="K128" s="219">
        <v>7600000</v>
      </c>
      <c r="L128" s="172" t="s">
        <v>703</v>
      </c>
      <c r="M128" s="159"/>
      <c r="N128" s="159"/>
      <c r="O128" s="159"/>
      <c r="P128" s="253"/>
      <c r="Q128" s="64"/>
      <c r="R128" s="92"/>
      <c r="S128" s="92"/>
      <c r="T128" s="92"/>
      <c r="U128" s="13">
        <f t="shared" si="59"/>
        <v>0</v>
      </c>
      <c r="V128" s="24"/>
      <c r="W128" s="24"/>
      <c r="X128" s="24"/>
      <c r="Y128" s="25">
        <f t="shared" si="60"/>
        <v>0</v>
      </c>
      <c r="Z128" s="24"/>
      <c r="AA128" s="24"/>
      <c r="AB128" s="24"/>
      <c r="AC128" s="25">
        <f t="shared" si="61"/>
        <v>0</v>
      </c>
      <c r="AD128" s="24"/>
      <c r="AE128" s="219"/>
      <c r="AF128" s="219">
        <v>7600000</v>
      </c>
      <c r="AG128" s="25">
        <f t="shared" si="62"/>
        <v>7600000</v>
      </c>
      <c r="AH128" s="25">
        <f t="shared" si="63"/>
        <v>7600000</v>
      </c>
      <c r="AI128" s="26">
        <f t="shared" si="58"/>
        <v>8.387326749281835E-3</v>
      </c>
      <c r="AJ128" s="27">
        <f t="shared" si="57"/>
        <v>7.2783745314874764E-4</v>
      </c>
    </row>
    <row r="129" spans="1:36" ht="24.95" customHeight="1" outlineLevel="1" x14ac:dyDescent="0.25">
      <c r="A129" s="19">
        <v>17</v>
      </c>
      <c r="B129" s="19"/>
      <c r="C129" s="46" t="s">
        <v>821</v>
      </c>
      <c r="D129" s="55">
        <v>45547</v>
      </c>
      <c r="E129" s="70" t="s">
        <v>300</v>
      </c>
      <c r="F129" s="70" t="s">
        <v>702</v>
      </c>
      <c r="G129" s="43" t="s">
        <v>118</v>
      </c>
      <c r="H129" s="29"/>
      <c r="I129" s="29"/>
      <c r="J129" s="399"/>
      <c r="K129" s="219">
        <v>11318000</v>
      </c>
      <c r="L129" s="172" t="s">
        <v>703</v>
      </c>
      <c r="M129" s="159"/>
      <c r="N129" s="159"/>
      <c r="O129" s="159"/>
      <c r="P129" s="253"/>
      <c r="Q129" s="64"/>
      <c r="R129" s="92"/>
      <c r="S129" s="92"/>
      <c r="T129" s="92"/>
      <c r="U129" s="13">
        <f t="shared" si="59"/>
        <v>0</v>
      </c>
      <c r="V129" s="24"/>
      <c r="W129" s="24"/>
      <c r="X129" s="24"/>
      <c r="Y129" s="25">
        <f t="shared" si="60"/>
        <v>0</v>
      </c>
      <c r="Z129" s="24"/>
      <c r="AA129" s="24"/>
      <c r="AB129" s="24"/>
      <c r="AC129" s="25">
        <f t="shared" si="61"/>
        <v>0</v>
      </c>
      <c r="AD129" s="24"/>
      <c r="AE129" s="219">
        <v>11318000</v>
      </c>
      <c r="AF129" s="219"/>
      <c r="AG129" s="25">
        <f t="shared" si="62"/>
        <v>11318000</v>
      </c>
      <c r="AH129" s="25">
        <f t="shared" si="63"/>
        <v>11318000</v>
      </c>
      <c r="AI129" s="26">
        <f t="shared" si="58"/>
        <v>1.2490495282680501E-2</v>
      </c>
      <c r="AJ129" s="27">
        <f t="shared" si="57"/>
        <v>1.0839031966759902E-3</v>
      </c>
    </row>
    <row r="130" spans="1:36" ht="24.95" customHeight="1" outlineLevel="1" x14ac:dyDescent="0.25">
      <c r="A130" s="19">
        <v>18</v>
      </c>
      <c r="B130" s="19"/>
      <c r="C130" s="46" t="s">
        <v>822</v>
      </c>
      <c r="D130" s="55">
        <v>45547</v>
      </c>
      <c r="E130" s="70" t="s">
        <v>247</v>
      </c>
      <c r="F130" s="70" t="s">
        <v>702</v>
      </c>
      <c r="G130" s="43" t="s">
        <v>118</v>
      </c>
      <c r="H130" s="29"/>
      <c r="I130" s="29"/>
      <c r="J130" s="399"/>
      <c r="K130" s="219">
        <v>11318000</v>
      </c>
      <c r="L130" s="172" t="s">
        <v>703</v>
      </c>
      <c r="M130" s="159"/>
      <c r="N130" s="159"/>
      <c r="O130" s="159"/>
      <c r="P130" s="253"/>
      <c r="Q130" s="64"/>
      <c r="R130" s="92"/>
      <c r="S130" s="92"/>
      <c r="T130" s="92"/>
      <c r="U130" s="13">
        <f t="shared" si="59"/>
        <v>0</v>
      </c>
      <c r="V130" s="24"/>
      <c r="W130" s="24"/>
      <c r="X130" s="24"/>
      <c r="Y130" s="25">
        <f t="shared" si="60"/>
        <v>0</v>
      </c>
      <c r="Z130" s="24"/>
      <c r="AA130" s="24"/>
      <c r="AB130" s="24"/>
      <c r="AC130" s="25">
        <f t="shared" si="61"/>
        <v>0</v>
      </c>
      <c r="AD130" s="24"/>
      <c r="AE130" s="219">
        <v>11318000</v>
      </c>
      <c r="AF130" s="219"/>
      <c r="AG130" s="25">
        <f t="shared" si="62"/>
        <v>11318000</v>
      </c>
      <c r="AH130" s="25">
        <f t="shared" si="63"/>
        <v>11318000</v>
      </c>
      <c r="AI130" s="26">
        <f t="shared" si="58"/>
        <v>1.2490495282680501E-2</v>
      </c>
      <c r="AJ130" s="27">
        <f t="shared" si="57"/>
        <v>1.0839031966759902E-3</v>
      </c>
    </row>
    <row r="131" spans="1:36" ht="24.95" customHeight="1" outlineLevel="1" x14ac:dyDescent="0.25">
      <c r="A131" s="19">
        <v>19</v>
      </c>
      <c r="B131" s="19"/>
      <c r="C131" s="46" t="s">
        <v>823</v>
      </c>
      <c r="D131" s="55">
        <v>45547</v>
      </c>
      <c r="E131" s="70" t="s">
        <v>302</v>
      </c>
      <c r="F131" s="70" t="s">
        <v>702</v>
      </c>
      <c r="G131" s="43" t="s">
        <v>118</v>
      </c>
      <c r="H131" s="29"/>
      <c r="I131" s="29"/>
      <c r="J131" s="399"/>
      <c r="K131" s="219">
        <v>11644000</v>
      </c>
      <c r="L131" s="172" t="s">
        <v>703</v>
      </c>
      <c r="M131" s="159"/>
      <c r="N131" s="159"/>
      <c r="O131" s="159"/>
      <c r="P131" s="253"/>
      <c r="Q131" s="64"/>
      <c r="R131" s="92"/>
      <c r="S131" s="92"/>
      <c r="T131" s="92"/>
      <c r="U131" s="13">
        <f t="shared" si="59"/>
        <v>0</v>
      </c>
      <c r="V131" s="24"/>
      <c r="W131" s="24"/>
      <c r="X131" s="24"/>
      <c r="Y131" s="25">
        <f t="shared" si="60"/>
        <v>0</v>
      </c>
      <c r="Z131" s="24"/>
      <c r="AA131" s="24"/>
      <c r="AB131" s="24"/>
      <c r="AC131" s="25">
        <f t="shared" si="61"/>
        <v>0</v>
      </c>
      <c r="AD131" s="24">
        <v>11644000</v>
      </c>
      <c r="AE131" s="219"/>
      <c r="AF131" s="219"/>
      <c r="AG131" s="25">
        <f t="shared" si="62"/>
        <v>11644000</v>
      </c>
      <c r="AH131" s="25">
        <f t="shared" si="63"/>
        <v>11644000</v>
      </c>
      <c r="AI131" s="26">
        <f t="shared" si="58"/>
        <v>1.2850267456399696E-2</v>
      </c>
      <c r="AJ131" s="27">
        <f t="shared" si="57"/>
        <v>1.1151235926926339E-3</v>
      </c>
    </row>
    <row r="132" spans="1:36" ht="24.95" customHeight="1" outlineLevel="1" x14ac:dyDescent="0.25">
      <c r="A132" s="19">
        <v>20</v>
      </c>
      <c r="B132" s="19"/>
      <c r="C132" s="46" t="s">
        <v>824</v>
      </c>
      <c r="D132" s="55">
        <v>45547</v>
      </c>
      <c r="E132" s="70" t="s">
        <v>251</v>
      </c>
      <c r="F132" s="70" t="s">
        <v>702</v>
      </c>
      <c r="G132" s="43" t="s">
        <v>118</v>
      </c>
      <c r="H132" s="29"/>
      <c r="I132" s="29"/>
      <c r="J132" s="399"/>
      <c r="K132" s="219">
        <v>11318000</v>
      </c>
      <c r="L132" s="172" t="s">
        <v>703</v>
      </c>
      <c r="M132" s="159"/>
      <c r="N132" s="159"/>
      <c r="O132" s="159"/>
      <c r="P132" s="253"/>
      <c r="Q132" s="64"/>
      <c r="R132" s="92"/>
      <c r="S132" s="92"/>
      <c r="T132" s="92"/>
      <c r="U132" s="13">
        <f t="shared" si="59"/>
        <v>0</v>
      </c>
      <c r="V132" s="24"/>
      <c r="W132" s="24"/>
      <c r="X132" s="24"/>
      <c r="Y132" s="25">
        <f t="shared" si="60"/>
        <v>0</v>
      </c>
      <c r="Z132" s="24"/>
      <c r="AA132" s="24"/>
      <c r="AB132" s="24"/>
      <c r="AC132" s="25">
        <f t="shared" si="61"/>
        <v>0</v>
      </c>
      <c r="AD132" s="24"/>
      <c r="AE132" s="219">
        <v>11318000</v>
      </c>
      <c r="AF132" s="219"/>
      <c r="AG132" s="25">
        <f t="shared" si="62"/>
        <v>11318000</v>
      </c>
      <c r="AH132" s="25">
        <f t="shared" si="63"/>
        <v>11318000</v>
      </c>
      <c r="AI132" s="26">
        <f t="shared" si="58"/>
        <v>1.2490495282680501E-2</v>
      </c>
      <c r="AJ132" s="27">
        <f t="shared" si="57"/>
        <v>1.0839031966759902E-3</v>
      </c>
    </row>
    <row r="133" spans="1:36" ht="24.95" customHeight="1" outlineLevel="1" x14ac:dyDescent="0.25">
      <c r="A133" s="19">
        <v>21</v>
      </c>
      <c r="B133" s="19"/>
      <c r="C133" s="46" t="s">
        <v>825</v>
      </c>
      <c r="D133" s="55">
        <v>45547</v>
      </c>
      <c r="E133" s="70" t="s">
        <v>245</v>
      </c>
      <c r="F133" s="70" t="s">
        <v>702</v>
      </c>
      <c r="G133" s="43" t="s">
        <v>118</v>
      </c>
      <c r="H133" s="29"/>
      <c r="I133" s="29"/>
      <c r="J133" s="399"/>
      <c r="K133" s="219">
        <v>9315000</v>
      </c>
      <c r="L133" s="172" t="s">
        <v>703</v>
      </c>
      <c r="M133" s="159"/>
      <c r="N133" s="159"/>
      <c r="O133" s="159"/>
      <c r="P133" s="253"/>
      <c r="Q133" s="64"/>
      <c r="R133" s="92"/>
      <c r="S133" s="92"/>
      <c r="T133" s="92"/>
      <c r="U133" s="13">
        <f t="shared" si="59"/>
        <v>0</v>
      </c>
      <c r="V133" s="24"/>
      <c r="W133" s="24"/>
      <c r="X133" s="24"/>
      <c r="Y133" s="25">
        <f t="shared" si="60"/>
        <v>0</v>
      </c>
      <c r="Z133" s="24"/>
      <c r="AA133" s="24"/>
      <c r="AB133" s="24"/>
      <c r="AC133" s="25">
        <f t="shared" si="61"/>
        <v>0</v>
      </c>
      <c r="AD133" s="24"/>
      <c r="AE133" s="219"/>
      <c r="AF133" s="219">
        <v>9315000</v>
      </c>
      <c r="AG133" s="25">
        <f t="shared" si="62"/>
        <v>9315000</v>
      </c>
      <c r="AH133" s="25">
        <f t="shared" si="63"/>
        <v>9315000</v>
      </c>
      <c r="AI133" s="26">
        <f t="shared" si="58"/>
        <v>1.0279993245994776E-2</v>
      </c>
      <c r="AJ133" s="27">
        <f t="shared" si="57"/>
        <v>8.9207972053691892E-4</v>
      </c>
    </row>
    <row r="134" spans="1:36" ht="24.95" customHeight="1" outlineLevel="1" x14ac:dyDescent="0.25">
      <c r="A134" s="19">
        <v>22</v>
      </c>
      <c r="B134" s="19"/>
      <c r="C134" s="46" t="s">
        <v>826</v>
      </c>
      <c r="D134" s="55">
        <v>45547</v>
      </c>
      <c r="E134" s="70" t="s">
        <v>305</v>
      </c>
      <c r="F134" s="70" t="s">
        <v>702</v>
      </c>
      <c r="G134" s="43" t="s">
        <v>118</v>
      </c>
      <c r="H134" s="29"/>
      <c r="I134" s="29"/>
      <c r="J134" s="399"/>
      <c r="K134" s="219">
        <v>11318000</v>
      </c>
      <c r="L134" s="172" t="s">
        <v>703</v>
      </c>
      <c r="M134" s="159"/>
      <c r="N134" s="159"/>
      <c r="O134" s="159"/>
      <c r="P134" s="253"/>
      <c r="Q134" s="64"/>
      <c r="R134" s="92"/>
      <c r="S134" s="92"/>
      <c r="T134" s="92"/>
      <c r="U134" s="13">
        <f t="shared" si="59"/>
        <v>0</v>
      </c>
      <c r="V134" s="24"/>
      <c r="W134" s="24"/>
      <c r="X134" s="24"/>
      <c r="Y134" s="25">
        <f t="shared" si="60"/>
        <v>0</v>
      </c>
      <c r="Z134" s="24"/>
      <c r="AA134" s="24"/>
      <c r="AB134" s="24"/>
      <c r="AC134" s="25">
        <f t="shared" si="61"/>
        <v>0</v>
      </c>
      <c r="AD134" s="24"/>
      <c r="AE134" s="219"/>
      <c r="AF134" s="219">
        <v>11318000</v>
      </c>
      <c r="AG134" s="25">
        <f t="shared" si="62"/>
        <v>11318000</v>
      </c>
      <c r="AH134" s="25">
        <f t="shared" si="63"/>
        <v>11318000</v>
      </c>
      <c r="AI134" s="26">
        <f t="shared" si="58"/>
        <v>1.2490495282680501E-2</v>
      </c>
      <c r="AJ134" s="27">
        <f t="shared" si="57"/>
        <v>1.0839031966759902E-3</v>
      </c>
    </row>
    <row r="135" spans="1:36" ht="24.95" customHeight="1" outlineLevel="1" x14ac:dyDescent="0.25">
      <c r="A135" s="19">
        <v>23</v>
      </c>
      <c r="B135" s="19"/>
      <c r="C135" s="46" t="s">
        <v>827</v>
      </c>
      <c r="D135" s="55">
        <v>45547</v>
      </c>
      <c r="E135" s="70" t="s">
        <v>307</v>
      </c>
      <c r="F135" s="70" t="s">
        <v>702</v>
      </c>
      <c r="G135" s="43" t="s">
        <v>118</v>
      </c>
      <c r="H135" s="29"/>
      <c r="I135" s="29"/>
      <c r="J135" s="399"/>
      <c r="K135" s="219">
        <v>11318000</v>
      </c>
      <c r="L135" s="172" t="s">
        <v>703</v>
      </c>
      <c r="M135" s="159"/>
      <c r="N135" s="159"/>
      <c r="O135" s="159"/>
      <c r="P135" s="253"/>
      <c r="Q135" s="64"/>
      <c r="R135" s="92"/>
      <c r="S135" s="92"/>
      <c r="T135" s="92"/>
      <c r="U135" s="13">
        <f t="shared" si="59"/>
        <v>0</v>
      </c>
      <c r="V135" s="24"/>
      <c r="W135" s="24"/>
      <c r="X135" s="24"/>
      <c r="Y135" s="25">
        <f t="shared" si="60"/>
        <v>0</v>
      </c>
      <c r="Z135" s="24"/>
      <c r="AA135" s="24"/>
      <c r="AB135" s="24"/>
      <c r="AC135" s="25">
        <f t="shared" si="61"/>
        <v>0</v>
      </c>
      <c r="AD135" s="24"/>
      <c r="AE135" s="219"/>
      <c r="AF135" s="219">
        <v>11318000</v>
      </c>
      <c r="AG135" s="25">
        <f t="shared" si="62"/>
        <v>11318000</v>
      </c>
      <c r="AH135" s="25">
        <f t="shared" si="63"/>
        <v>11318000</v>
      </c>
      <c r="AI135" s="26">
        <f t="shared" si="58"/>
        <v>1.2490495282680501E-2</v>
      </c>
      <c r="AJ135" s="27">
        <f t="shared" si="57"/>
        <v>1.0839031966759902E-3</v>
      </c>
    </row>
    <row r="136" spans="1:36" ht="24.95" customHeight="1" outlineLevel="1" x14ac:dyDescent="0.25">
      <c r="A136" s="19">
        <v>24</v>
      </c>
      <c r="B136" s="19"/>
      <c r="C136" s="46" t="s">
        <v>828</v>
      </c>
      <c r="D136" s="55">
        <v>45547</v>
      </c>
      <c r="E136" s="70" t="s">
        <v>309</v>
      </c>
      <c r="F136" s="70" t="s">
        <v>702</v>
      </c>
      <c r="G136" s="43" t="s">
        <v>118</v>
      </c>
      <c r="H136" s="29"/>
      <c r="I136" s="29"/>
      <c r="J136" s="399"/>
      <c r="K136" s="219">
        <v>11318000</v>
      </c>
      <c r="L136" s="172" t="s">
        <v>703</v>
      </c>
      <c r="M136" s="159"/>
      <c r="N136" s="159"/>
      <c r="O136" s="159"/>
      <c r="P136" s="253"/>
      <c r="Q136" s="64"/>
      <c r="R136" s="92"/>
      <c r="S136" s="92"/>
      <c r="T136" s="92"/>
      <c r="U136" s="13">
        <f t="shared" si="59"/>
        <v>0</v>
      </c>
      <c r="V136" s="24"/>
      <c r="W136" s="24"/>
      <c r="X136" s="24"/>
      <c r="Y136" s="25">
        <f t="shared" si="60"/>
        <v>0</v>
      </c>
      <c r="Z136" s="24"/>
      <c r="AA136" s="24"/>
      <c r="AB136" s="24"/>
      <c r="AC136" s="25">
        <f t="shared" si="61"/>
        <v>0</v>
      </c>
      <c r="AD136" s="24"/>
      <c r="AE136" s="219"/>
      <c r="AF136" s="219">
        <v>11318000</v>
      </c>
      <c r="AG136" s="25">
        <f t="shared" si="62"/>
        <v>11318000</v>
      </c>
      <c r="AH136" s="25">
        <f t="shared" si="63"/>
        <v>11318000</v>
      </c>
      <c r="AI136" s="26">
        <f t="shared" si="58"/>
        <v>1.2490495282680501E-2</v>
      </c>
      <c r="AJ136" s="27">
        <f t="shared" si="57"/>
        <v>1.0839031966759902E-3</v>
      </c>
    </row>
    <row r="137" spans="1:36" ht="24.95" customHeight="1" outlineLevel="1" x14ac:dyDescent="0.25">
      <c r="A137" s="19">
        <v>26</v>
      </c>
      <c r="B137" s="19"/>
      <c r="C137" s="46" t="s">
        <v>829</v>
      </c>
      <c r="D137" s="55">
        <v>45547</v>
      </c>
      <c r="E137" s="70" t="s">
        <v>311</v>
      </c>
      <c r="F137" s="70" t="s">
        <v>702</v>
      </c>
      <c r="G137" s="43" t="s">
        <v>118</v>
      </c>
      <c r="H137" s="29"/>
      <c r="I137" s="29"/>
      <c r="J137" s="399"/>
      <c r="K137" s="219">
        <v>7600000</v>
      </c>
      <c r="L137" s="172" t="s">
        <v>703</v>
      </c>
      <c r="M137" s="159"/>
      <c r="N137" s="159"/>
      <c r="O137" s="159"/>
      <c r="P137" s="253"/>
      <c r="Q137" s="64"/>
      <c r="R137" s="92"/>
      <c r="S137" s="92"/>
      <c r="T137" s="92"/>
      <c r="U137" s="13">
        <f t="shared" si="59"/>
        <v>0</v>
      </c>
      <c r="V137" s="24"/>
      <c r="W137" s="24"/>
      <c r="X137" s="24"/>
      <c r="Y137" s="25">
        <f t="shared" si="60"/>
        <v>0</v>
      </c>
      <c r="Z137" s="24"/>
      <c r="AA137" s="24"/>
      <c r="AB137" s="24"/>
      <c r="AC137" s="25">
        <f t="shared" si="61"/>
        <v>0</v>
      </c>
      <c r="AD137" s="24"/>
      <c r="AE137" s="219"/>
      <c r="AF137" s="219">
        <v>7600000</v>
      </c>
      <c r="AG137" s="25">
        <f t="shared" si="62"/>
        <v>7600000</v>
      </c>
      <c r="AH137" s="25">
        <f t="shared" si="63"/>
        <v>7600000</v>
      </c>
      <c r="AI137" s="26">
        <f t="shared" si="58"/>
        <v>8.387326749281835E-3</v>
      </c>
      <c r="AJ137" s="27">
        <f t="shared" si="57"/>
        <v>7.2783745314874764E-4</v>
      </c>
    </row>
    <row r="138" spans="1:36" ht="24.95" customHeight="1" outlineLevel="1" x14ac:dyDescent="0.25">
      <c r="A138" s="110">
        <v>27</v>
      </c>
      <c r="B138" s="110"/>
      <c r="C138" s="276" t="s">
        <v>830</v>
      </c>
      <c r="D138" s="263">
        <v>45547</v>
      </c>
      <c r="E138" s="192" t="s">
        <v>313</v>
      </c>
      <c r="F138" s="192" t="s">
        <v>702</v>
      </c>
      <c r="G138" s="137" t="s">
        <v>118</v>
      </c>
      <c r="H138" s="178"/>
      <c r="I138" s="178"/>
      <c r="J138" s="399"/>
      <c r="K138" s="219">
        <v>7600000</v>
      </c>
      <c r="L138" s="172" t="s">
        <v>703</v>
      </c>
      <c r="M138" s="159"/>
      <c r="N138" s="159"/>
      <c r="O138" s="159"/>
      <c r="P138" s="255"/>
      <c r="Q138" s="139"/>
      <c r="R138" s="194"/>
      <c r="S138" s="194"/>
      <c r="T138" s="194"/>
      <c r="U138" s="179">
        <f t="shared" si="59"/>
        <v>0</v>
      </c>
      <c r="V138" s="126"/>
      <c r="W138" s="126"/>
      <c r="X138" s="126"/>
      <c r="Y138" s="114">
        <f t="shared" si="60"/>
        <v>0</v>
      </c>
      <c r="Z138" s="126"/>
      <c r="AA138" s="126"/>
      <c r="AB138" s="126"/>
      <c r="AC138" s="114">
        <f t="shared" si="61"/>
        <v>0</v>
      </c>
      <c r="AD138" s="24"/>
      <c r="AE138" s="219"/>
      <c r="AF138" s="219">
        <v>7600000</v>
      </c>
      <c r="AG138" s="25">
        <f t="shared" si="62"/>
        <v>7600000</v>
      </c>
      <c r="AH138" s="25">
        <f t="shared" si="63"/>
        <v>7600000</v>
      </c>
      <c r="AI138" s="26">
        <f t="shared" si="58"/>
        <v>8.387326749281835E-3</v>
      </c>
      <c r="AJ138" s="27">
        <f t="shared" si="57"/>
        <v>7.2783745314874764E-4</v>
      </c>
    </row>
    <row r="139" spans="1:36" ht="24.95" customHeight="1" outlineLevel="1" x14ac:dyDescent="0.25">
      <c r="A139" s="156">
        <v>28</v>
      </c>
      <c r="B139" s="156"/>
      <c r="C139" s="212" t="s">
        <v>831</v>
      </c>
      <c r="D139" s="235">
        <v>45547</v>
      </c>
      <c r="E139" s="172" t="s">
        <v>315</v>
      </c>
      <c r="F139" s="172" t="s">
        <v>702</v>
      </c>
      <c r="G139" s="165" t="s">
        <v>118</v>
      </c>
      <c r="H139" s="158"/>
      <c r="I139" s="158"/>
      <c r="J139" s="399"/>
      <c r="K139" s="219">
        <v>13204000</v>
      </c>
      <c r="L139" s="172" t="s">
        <v>703</v>
      </c>
      <c r="M139" s="159"/>
      <c r="N139" s="159"/>
      <c r="O139" s="254"/>
      <c r="P139" s="157"/>
      <c r="Q139" s="157"/>
      <c r="R139" s="159"/>
      <c r="S139" s="159"/>
      <c r="T139" s="159"/>
      <c r="U139" s="152">
        <f t="shared" si="59"/>
        <v>0</v>
      </c>
      <c r="V139" s="159"/>
      <c r="W139" s="159"/>
      <c r="X139" s="159"/>
      <c r="Y139" s="152">
        <f t="shared" si="60"/>
        <v>0</v>
      </c>
      <c r="Z139" s="159"/>
      <c r="AA139" s="159"/>
      <c r="AB139" s="159"/>
      <c r="AC139" s="152">
        <f t="shared" si="61"/>
        <v>0</v>
      </c>
      <c r="AD139" s="161"/>
      <c r="AE139" s="219"/>
      <c r="AF139" s="219">
        <v>13204000</v>
      </c>
      <c r="AG139" s="25">
        <f t="shared" si="62"/>
        <v>13204000</v>
      </c>
      <c r="AH139" s="25">
        <f t="shared" si="63"/>
        <v>13204000</v>
      </c>
      <c r="AI139" s="26">
        <f t="shared" si="58"/>
        <v>1.4571876631252282E-2</v>
      </c>
      <c r="AJ139" s="27">
        <f t="shared" si="57"/>
        <v>1.2645218067600084E-3</v>
      </c>
    </row>
    <row r="140" spans="1:36" ht="24.95" customHeight="1" outlineLevel="1" x14ac:dyDescent="0.25">
      <c r="A140" s="156">
        <v>29</v>
      </c>
      <c r="B140" s="156"/>
      <c r="C140" s="212" t="s">
        <v>832</v>
      </c>
      <c r="D140" s="235">
        <v>45573</v>
      </c>
      <c r="E140" s="172" t="s">
        <v>278</v>
      </c>
      <c r="F140" s="172" t="s">
        <v>702</v>
      </c>
      <c r="G140" s="165" t="s">
        <v>118</v>
      </c>
      <c r="H140" s="158"/>
      <c r="I140" s="158"/>
      <c r="J140" s="399"/>
      <c r="K140" s="219">
        <v>13321000</v>
      </c>
      <c r="L140" s="172" t="s">
        <v>703</v>
      </c>
      <c r="M140" s="159"/>
      <c r="N140" s="159"/>
      <c r="O140" s="254"/>
      <c r="P140" s="157"/>
      <c r="Q140" s="157"/>
      <c r="R140" s="159"/>
      <c r="S140" s="159"/>
      <c r="T140" s="159"/>
      <c r="U140" s="152">
        <f t="shared" ref="U140:U171" si="64">SUM(R140:T140)</f>
        <v>0</v>
      </c>
      <c r="V140" s="159"/>
      <c r="W140" s="159"/>
      <c r="X140" s="159"/>
      <c r="Y140" s="152">
        <f t="shared" ref="Y140:Y171" si="65">SUM(V140:X140)</f>
        <v>0</v>
      </c>
      <c r="Z140" s="159"/>
      <c r="AA140" s="159"/>
      <c r="AB140" s="159"/>
      <c r="AC140" s="152">
        <f t="shared" ref="AC140:AC171" si="66">SUM(Z140:AB140)</f>
        <v>0</v>
      </c>
      <c r="AD140" s="161"/>
      <c r="AE140" s="219">
        <v>13321000</v>
      </c>
      <c r="AF140" s="219"/>
      <c r="AG140" s="25">
        <f t="shared" ref="AG140:AG173" si="67">SUM(AD140:AF140)</f>
        <v>13321000</v>
      </c>
      <c r="AH140" s="25">
        <f t="shared" ref="AH140:AH173" si="68">SUM(U140,Y140,AC140,AG140)</f>
        <v>13321000</v>
      </c>
      <c r="AI140" s="26">
        <f t="shared" si="58"/>
        <v>1.4700997319366227E-2</v>
      </c>
      <c r="AJ140" s="27">
        <f t="shared" ref="AJ140:AJ172" si="69">IF(ISERROR(AH140/$AH$600),"-",AH140/$AH$600)</f>
        <v>1.2757266728150615E-3</v>
      </c>
    </row>
    <row r="141" spans="1:36" ht="24.95" customHeight="1" outlineLevel="1" x14ac:dyDescent="0.25">
      <c r="A141" s="156">
        <v>30</v>
      </c>
      <c r="B141" s="156"/>
      <c r="C141" s="212" t="s">
        <v>833</v>
      </c>
      <c r="D141" s="235">
        <v>45573</v>
      </c>
      <c r="E141" s="172" t="s">
        <v>272</v>
      </c>
      <c r="F141" s="172" t="s">
        <v>702</v>
      </c>
      <c r="G141" s="165" t="s">
        <v>118</v>
      </c>
      <c r="H141" s="158"/>
      <c r="I141" s="158"/>
      <c r="J141" s="399"/>
      <c r="K141" s="219">
        <v>13204000</v>
      </c>
      <c r="L141" s="172" t="s">
        <v>703</v>
      </c>
      <c r="M141" s="159"/>
      <c r="N141" s="159"/>
      <c r="O141" s="254"/>
      <c r="P141" s="157"/>
      <c r="Q141" s="157"/>
      <c r="R141" s="159"/>
      <c r="S141" s="159"/>
      <c r="T141" s="159"/>
      <c r="U141" s="152">
        <f t="shared" si="64"/>
        <v>0</v>
      </c>
      <c r="V141" s="159"/>
      <c r="W141" s="159"/>
      <c r="X141" s="159"/>
      <c r="Y141" s="152">
        <f t="shared" si="65"/>
        <v>0</v>
      </c>
      <c r="Z141" s="159"/>
      <c r="AA141" s="159"/>
      <c r="AB141" s="159"/>
      <c r="AC141" s="152">
        <f t="shared" si="66"/>
        <v>0</v>
      </c>
      <c r="AD141" s="161"/>
      <c r="AE141" s="219"/>
      <c r="AF141" s="219">
        <v>13204000</v>
      </c>
      <c r="AG141" s="25">
        <f t="shared" si="67"/>
        <v>13204000</v>
      </c>
      <c r="AH141" s="25">
        <f t="shared" si="68"/>
        <v>13204000</v>
      </c>
      <c r="AI141" s="26">
        <f t="shared" si="58"/>
        <v>1.4571876631252282E-2</v>
      </c>
      <c r="AJ141" s="27">
        <f t="shared" si="69"/>
        <v>1.2645218067600084E-3</v>
      </c>
    </row>
    <row r="142" spans="1:36" ht="24.95" customHeight="1" outlineLevel="1" x14ac:dyDescent="0.25">
      <c r="A142" s="156">
        <v>31</v>
      </c>
      <c r="B142" s="156"/>
      <c r="C142" s="212" t="s">
        <v>834</v>
      </c>
      <c r="D142" s="235">
        <v>45608</v>
      </c>
      <c r="E142" s="172" t="s">
        <v>278</v>
      </c>
      <c r="F142" s="172" t="s">
        <v>702</v>
      </c>
      <c r="G142" s="165" t="s">
        <v>118</v>
      </c>
      <c r="H142" s="158"/>
      <c r="I142" s="158"/>
      <c r="J142" s="399"/>
      <c r="K142" s="219">
        <v>21782000</v>
      </c>
      <c r="L142" s="172" t="s">
        <v>703</v>
      </c>
      <c r="M142" s="159"/>
      <c r="N142" s="159"/>
      <c r="O142" s="254"/>
      <c r="P142" s="157"/>
      <c r="Q142" s="157"/>
      <c r="R142" s="159"/>
      <c r="S142" s="159"/>
      <c r="T142" s="159"/>
      <c r="U142" s="152">
        <f t="shared" si="64"/>
        <v>0</v>
      </c>
      <c r="V142" s="159"/>
      <c r="W142" s="159"/>
      <c r="X142" s="159"/>
      <c r="Y142" s="152">
        <f t="shared" si="65"/>
        <v>0</v>
      </c>
      <c r="Z142" s="159"/>
      <c r="AA142" s="159"/>
      <c r="AB142" s="159"/>
      <c r="AC142" s="152">
        <f t="shared" si="66"/>
        <v>0</v>
      </c>
      <c r="AD142" s="161"/>
      <c r="AE142" s="219">
        <v>21782000</v>
      </c>
      <c r="AF142" s="219"/>
      <c r="AG142" s="25">
        <f t="shared" si="67"/>
        <v>21782000</v>
      </c>
      <c r="AH142" s="25">
        <f t="shared" si="68"/>
        <v>21782000</v>
      </c>
      <c r="AI142" s="26">
        <f t="shared" si="58"/>
        <v>2.4038519901691702E-2</v>
      </c>
      <c r="AJ142" s="27">
        <f t="shared" si="69"/>
        <v>2.0860204479586867E-3</v>
      </c>
    </row>
    <row r="143" spans="1:36" ht="24.95" customHeight="1" outlineLevel="1" x14ac:dyDescent="0.25">
      <c r="A143" s="156">
        <v>32</v>
      </c>
      <c r="B143" s="156"/>
      <c r="C143" s="212" t="s">
        <v>835</v>
      </c>
      <c r="D143" s="235">
        <v>45608</v>
      </c>
      <c r="E143" s="172" t="s">
        <v>255</v>
      </c>
      <c r="F143" s="172" t="s">
        <v>702</v>
      </c>
      <c r="G143" s="165" t="s">
        <v>118</v>
      </c>
      <c r="H143" s="158"/>
      <c r="I143" s="158"/>
      <c r="J143" s="399"/>
      <c r="K143" s="219">
        <v>54982000</v>
      </c>
      <c r="L143" s="172" t="s">
        <v>703</v>
      </c>
      <c r="M143" s="159"/>
      <c r="N143" s="159"/>
      <c r="O143" s="254"/>
      <c r="P143" s="157"/>
      <c r="Q143" s="157"/>
      <c r="R143" s="159"/>
      <c r="S143" s="159"/>
      <c r="T143" s="159"/>
      <c r="U143" s="152">
        <f t="shared" si="64"/>
        <v>0</v>
      </c>
      <c r="V143" s="159"/>
      <c r="W143" s="159"/>
      <c r="X143" s="159"/>
      <c r="Y143" s="152">
        <f t="shared" si="65"/>
        <v>0</v>
      </c>
      <c r="Z143" s="159"/>
      <c r="AA143" s="159"/>
      <c r="AB143" s="159"/>
      <c r="AC143" s="152">
        <f t="shared" si="66"/>
        <v>0</v>
      </c>
      <c r="AD143" s="161"/>
      <c r="AE143" s="219">
        <v>54982000</v>
      </c>
      <c r="AF143" s="219"/>
      <c r="AG143" s="25">
        <f t="shared" si="67"/>
        <v>54982000</v>
      </c>
      <c r="AH143" s="25">
        <f t="shared" si="68"/>
        <v>54982000</v>
      </c>
      <c r="AI143" s="26">
        <f t="shared" si="58"/>
        <v>6.0677894648554456E-2</v>
      </c>
      <c r="AJ143" s="27">
        <f t="shared" si="69"/>
        <v>5.265520901187426E-3</v>
      </c>
    </row>
    <row r="144" spans="1:36" ht="24.95" customHeight="1" outlineLevel="1" x14ac:dyDescent="0.25">
      <c r="A144" s="156">
        <v>33</v>
      </c>
      <c r="B144" s="156"/>
      <c r="C144" s="212" t="s">
        <v>836</v>
      </c>
      <c r="D144" s="235">
        <v>45608</v>
      </c>
      <c r="E144" s="172" t="s">
        <v>284</v>
      </c>
      <c r="F144" s="172" t="s">
        <v>702</v>
      </c>
      <c r="G144" s="165" t="s">
        <v>118</v>
      </c>
      <c r="H144" s="158"/>
      <c r="I144" s="158"/>
      <c r="J144" s="399"/>
      <c r="K144" s="219">
        <v>13218000</v>
      </c>
      <c r="L144" s="172" t="s">
        <v>703</v>
      </c>
      <c r="M144" s="159"/>
      <c r="N144" s="159"/>
      <c r="O144" s="254"/>
      <c r="P144" s="157"/>
      <c r="Q144" s="157"/>
      <c r="R144" s="159"/>
      <c r="S144" s="159"/>
      <c r="T144" s="159"/>
      <c r="U144" s="152">
        <f t="shared" si="64"/>
        <v>0</v>
      </c>
      <c r="V144" s="159"/>
      <c r="W144" s="159"/>
      <c r="X144" s="159"/>
      <c r="Y144" s="152">
        <f t="shared" si="65"/>
        <v>0</v>
      </c>
      <c r="Z144" s="159"/>
      <c r="AA144" s="159"/>
      <c r="AB144" s="159"/>
      <c r="AC144" s="152">
        <f t="shared" si="66"/>
        <v>0</v>
      </c>
      <c r="AD144" s="161"/>
      <c r="AE144" s="219">
        <v>13218000</v>
      </c>
      <c r="AF144" s="219"/>
      <c r="AG144" s="25">
        <f t="shared" si="67"/>
        <v>13218000</v>
      </c>
      <c r="AH144" s="25">
        <f t="shared" si="68"/>
        <v>13218000</v>
      </c>
      <c r="AI144" s="26">
        <f t="shared" si="58"/>
        <v>1.4587326970000961E-2</v>
      </c>
      <c r="AJ144" s="27">
        <f t="shared" si="69"/>
        <v>1.2658625599631771E-3</v>
      </c>
    </row>
    <row r="145" spans="1:36" ht="24.95" customHeight="1" outlineLevel="1" x14ac:dyDescent="0.25">
      <c r="A145" s="156">
        <v>34</v>
      </c>
      <c r="B145" s="156"/>
      <c r="C145" s="212" t="s">
        <v>837</v>
      </c>
      <c r="D145" s="235">
        <v>45608</v>
      </c>
      <c r="E145" s="172" t="s">
        <v>286</v>
      </c>
      <c r="F145" s="172" t="s">
        <v>702</v>
      </c>
      <c r="G145" s="165" t="s">
        <v>118</v>
      </c>
      <c r="H145" s="158"/>
      <c r="I145" s="158"/>
      <c r="J145" s="399"/>
      <c r="K145" s="219">
        <v>13833000</v>
      </c>
      <c r="L145" s="172" t="s">
        <v>703</v>
      </c>
      <c r="M145" s="159"/>
      <c r="N145" s="159"/>
      <c r="O145" s="254"/>
      <c r="P145" s="157"/>
      <c r="Q145" s="157"/>
      <c r="R145" s="159"/>
      <c r="S145" s="159"/>
      <c r="T145" s="159"/>
      <c r="U145" s="152">
        <f t="shared" si="64"/>
        <v>0</v>
      </c>
      <c r="V145" s="159"/>
      <c r="W145" s="159"/>
      <c r="X145" s="159"/>
      <c r="Y145" s="152">
        <f t="shared" si="65"/>
        <v>0</v>
      </c>
      <c r="Z145" s="159"/>
      <c r="AA145" s="159"/>
      <c r="AB145" s="159"/>
      <c r="AC145" s="152">
        <f t="shared" si="66"/>
        <v>0</v>
      </c>
      <c r="AD145" s="161"/>
      <c r="AE145" s="219">
        <v>13833000</v>
      </c>
      <c r="AF145" s="219"/>
      <c r="AG145" s="25">
        <f t="shared" si="67"/>
        <v>13833000</v>
      </c>
      <c r="AH145" s="25">
        <f t="shared" si="68"/>
        <v>13833000</v>
      </c>
      <c r="AI145" s="26">
        <f t="shared" si="58"/>
        <v>1.5266038279317846E-2</v>
      </c>
      <c r="AJ145" s="27">
        <f t="shared" si="69"/>
        <v>1.3247599328166612E-3</v>
      </c>
    </row>
    <row r="146" spans="1:36" ht="24.95" customHeight="1" outlineLevel="1" x14ac:dyDescent="0.25">
      <c r="A146" s="156">
        <v>35</v>
      </c>
      <c r="B146" s="156"/>
      <c r="C146" s="186" t="s">
        <v>838</v>
      </c>
      <c r="D146" s="187">
        <v>45608</v>
      </c>
      <c r="E146" s="172" t="s">
        <v>298</v>
      </c>
      <c r="F146" s="172" t="s">
        <v>702</v>
      </c>
      <c r="G146" s="165" t="s">
        <v>118</v>
      </c>
      <c r="H146" s="158"/>
      <c r="I146" s="158"/>
      <c r="J146" s="399"/>
      <c r="K146" s="219">
        <v>13833000</v>
      </c>
      <c r="L146" s="172" t="s">
        <v>703</v>
      </c>
      <c r="M146" s="159"/>
      <c r="N146" s="159"/>
      <c r="O146" s="254"/>
      <c r="P146" s="157"/>
      <c r="Q146" s="157"/>
      <c r="R146" s="159"/>
      <c r="S146" s="159"/>
      <c r="T146" s="159"/>
      <c r="U146" s="152">
        <f t="shared" si="64"/>
        <v>0</v>
      </c>
      <c r="V146" s="159"/>
      <c r="W146" s="159"/>
      <c r="X146" s="159"/>
      <c r="Y146" s="152">
        <f t="shared" si="65"/>
        <v>0</v>
      </c>
      <c r="Z146" s="159"/>
      <c r="AA146" s="159"/>
      <c r="AB146" s="159"/>
      <c r="AC146" s="152">
        <f t="shared" si="66"/>
        <v>0</v>
      </c>
      <c r="AD146" s="161"/>
      <c r="AE146" s="219">
        <v>13833000</v>
      </c>
      <c r="AF146" s="219"/>
      <c r="AG146" s="25">
        <f t="shared" si="67"/>
        <v>13833000</v>
      </c>
      <c r="AH146" s="25">
        <f t="shared" si="68"/>
        <v>13833000</v>
      </c>
      <c r="AI146" s="26">
        <f t="shared" si="58"/>
        <v>1.5266038279317846E-2</v>
      </c>
      <c r="AJ146" s="27">
        <f t="shared" si="69"/>
        <v>1.3247599328166612E-3</v>
      </c>
    </row>
    <row r="147" spans="1:36" ht="24.95" customHeight="1" outlineLevel="1" x14ac:dyDescent="0.25">
      <c r="A147" s="156">
        <v>36</v>
      </c>
      <c r="B147" s="156"/>
      <c r="C147" s="186" t="s">
        <v>839</v>
      </c>
      <c r="D147" s="187">
        <v>45608</v>
      </c>
      <c r="E147" s="172" t="s">
        <v>300</v>
      </c>
      <c r="F147" s="172" t="s">
        <v>702</v>
      </c>
      <c r="G147" s="165" t="s">
        <v>118</v>
      </c>
      <c r="H147" s="158"/>
      <c r="I147" s="158"/>
      <c r="J147" s="399"/>
      <c r="K147" s="219">
        <v>13833000</v>
      </c>
      <c r="L147" s="172" t="s">
        <v>703</v>
      </c>
      <c r="M147" s="159"/>
      <c r="N147" s="159"/>
      <c r="O147" s="254"/>
      <c r="P147" s="157"/>
      <c r="Q147" s="157"/>
      <c r="R147" s="159"/>
      <c r="S147" s="159"/>
      <c r="T147" s="159"/>
      <c r="U147" s="152">
        <f t="shared" si="64"/>
        <v>0</v>
      </c>
      <c r="V147" s="159"/>
      <c r="W147" s="159"/>
      <c r="X147" s="159"/>
      <c r="Y147" s="152">
        <f t="shared" si="65"/>
        <v>0</v>
      </c>
      <c r="Z147" s="159"/>
      <c r="AA147" s="159"/>
      <c r="AB147" s="159"/>
      <c r="AC147" s="152">
        <f t="shared" si="66"/>
        <v>0</v>
      </c>
      <c r="AD147" s="161"/>
      <c r="AE147" s="219">
        <v>13833000</v>
      </c>
      <c r="AF147" s="219"/>
      <c r="AG147" s="25">
        <f t="shared" si="67"/>
        <v>13833000</v>
      </c>
      <c r="AH147" s="25">
        <f t="shared" si="68"/>
        <v>13833000</v>
      </c>
      <c r="AI147" s="26">
        <f t="shared" si="58"/>
        <v>1.5266038279317846E-2</v>
      </c>
      <c r="AJ147" s="27">
        <f t="shared" si="69"/>
        <v>1.3247599328166612E-3</v>
      </c>
    </row>
    <row r="148" spans="1:36" ht="24.95" customHeight="1" outlineLevel="1" x14ac:dyDescent="0.25">
      <c r="A148" s="156">
        <v>37</v>
      </c>
      <c r="B148" s="156"/>
      <c r="C148" s="186" t="s">
        <v>840</v>
      </c>
      <c r="D148" s="187">
        <v>45608</v>
      </c>
      <c r="E148" s="172" t="s">
        <v>302</v>
      </c>
      <c r="F148" s="172" t="s">
        <v>702</v>
      </c>
      <c r="G148" s="165" t="s">
        <v>118</v>
      </c>
      <c r="H148" s="158"/>
      <c r="I148" s="158"/>
      <c r="J148" s="399"/>
      <c r="K148" s="219">
        <v>13218000</v>
      </c>
      <c r="L148" s="172" t="s">
        <v>703</v>
      </c>
      <c r="M148" s="159"/>
      <c r="N148" s="159"/>
      <c r="O148" s="254"/>
      <c r="P148" s="157"/>
      <c r="Q148" s="157"/>
      <c r="R148" s="159"/>
      <c r="S148" s="159"/>
      <c r="T148" s="159"/>
      <c r="U148" s="152">
        <f t="shared" si="64"/>
        <v>0</v>
      </c>
      <c r="V148" s="159"/>
      <c r="W148" s="159"/>
      <c r="X148" s="159"/>
      <c r="Y148" s="152">
        <f t="shared" si="65"/>
        <v>0</v>
      </c>
      <c r="Z148" s="159"/>
      <c r="AA148" s="159"/>
      <c r="AB148" s="159"/>
      <c r="AC148" s="152">
        <f t="shared" si="66"/>
        <v>0</v>
      </c>
      <c r="AD148" s="161"/>
      <c r="AE148" s="219">
        <v>13218000</v>
      </c>
      <c r="AF148" s="219"/>
      <c r="AG148" s="25">
        <f t="shared" si="67"/>
        <v>13218000</v>
      </c>
      <c r="AH148" s="25">
        <f t="shared" si="68"/>
        <v>13218000</v>
      </c>
      <c r="AI148" s="26">
        <f t="shared" si="58"/>
        <v>1.4587326970000961E-2</v>
      </c>
      <c r="AJ148" s="27">
        <f t="shared" si="69"/>
        <v>1.2658625599631771E-3</v>
      </c>
    </row>
    <row r="149" spans="1:36" ht="24.95" customHeight="1" outlineLevel="1" x14ac:dyDescent="0.25">
      <c r="A149" s="156">
        <v>38</v>
      </c>
      <c r="B149" s="156"/>
      <c r="C149" s="186" t="s">
        <v>841</v>
      </c>
      <c r="D149" s="187">
        <v>45608</v>
      </c>
      <c r="E149" s="172" t="s">
        <v>842</v>
      </c>
      <c r="F149" s="172" t="s">
        <v>702</v>
      </c>
      <c r="G149" s="165" t="s">
        <v>118</v>
      </c>
      <c r="H149" s="158"/>
      <c r="I149" s="158"/>
      <c r="J149" s="399"/>
      <c r="K149" s="219">
        <v>13833000</v>
      </c>
      <c r="L149" s="172" t="s">
        <v>703</v>
      </c>
      <c r="M149" s="159"/>
      <c r="N149" s="159"/>
      <c r="O149" s="254"/>
      <c r="P149" s="157"/>
      <c r="Q149" s="157"/>
      <c r="R149" s="159"/>
      <c r="S149" s="159"/>
      <c r="T149" s="159"/>
      <c r="U149" s="152">
        <f t="shared" si="64"/>
        <v>0</v>
      </c>
      <c r="V149" s="159"/>
      <c r="W149" s="159"/>
      <c r="X149" s="159"/>
      <c r="Y149" s="152">
        <f t="shared" si="65"/>
        <v>0</v>
      </c>
      <c r="Z149" s="159"/>
      <c r="AA149" s="159"/>
      <c r="AB149" s="159"/>
      <c r="AC149" s="152">
        <f t="shared" si="66"/>
        <v>0</v>
      </c>
      <c r="AD149" s="161"/>
      <c r="AE149" s="219">
        <v>13833000</v>
      </c>
      <c r="AF149" s="219"/>
      <c r="AG149" s="25">
        <f t="shared" si="67"/>
        <v>13833000</v>
      </c>
      <c r="AH149" s="25">
        <f t="shared" si="68"/>
        <v>13833000</v>
      </c>
      <c r="AI149" s="26">
        <f t="shared" si="58"/>
        <v>1.5266038279317846E-2</v>
      </c>
      <c r="AJ149" s="27">
        <f t="shared" si="69"/>
        <v>1.3247599328166612E-3</v>
      </c>
    </row>
    <row r="150" spans="1:36" ht="24.95" customHeight="1" outlineLevel="1" x14ac:dyDescent="0.25">
      <c r="A150" s="156">
        <v>39</v>
      </c>
      <c r="B150" s="156"/>
      <c r="C150" s="186" t="s">
        <v>843</v>
      </c>
      <c r="D150" s="187">
        <v>45608</v>
      </c>
      <c r="E150" s="172" t="s">
        <v>253</v>
      </c>
      <c r="F150" s="172" t="s">
        <v>702</v>
      </c>
      <c r="G150" s="165" t="s">
        <v>118</v>
      </c>
      <c r="H150" s="158"/>
      <c r="I150" s="158"/>
      <c r="J150" s="399"/>
      <c r="K150" s="219">
        <v>13833000</v>
      </c>
      <c r="L150" s="172" t="s">
        <v>703</v>
      </c>
      <c r="M150" s="159"/>
      <c r="N150" s="159"/>
      <c r="O150" s="254"/>
      <c r="P150" s="157"/>
      <c r="Q150" s="157"/>
      <c r="R150" s="159"/>
      <c r="S150" s="159"/>
      <c r="T150" s="159"/>
      <c r="U150" s="152">
        <f t="shared" si="64"/>
        <v>0</v>
      </c>
      <c r="V150" s="159"/>
      <c r="W150" s="159"/>
      <c r="X150" s="159"/>
      <c r="Y150" s="152">
        <f t="shared" si="65"/>
        <v>0</v>
      </c>
      <c r="Z150" s="159"/>
      <c r="AA150" s="159"/>
      <c r="AB150" s="159"/>
      <c r="AC150" s="152">
        <f t="shared" si="66"/>
        <v>0</v>
      </c>
      <c r="AD150" s="161"/>
      <c r="AE150" s="219">
        <v>13833000</v>
      </c>
      <c r="AF150" s="219"/>
      <c r="AG150" s="25">
        <f t="shared" si="67"/>
        <v>13833000</v>
      </c>
      <c r="AH150" s="25">
        <f t="shared" si="68"/>
        <v>13833000</v>
      </c>
      <c r="AI150" s="26">
        <f t="shared" si="58"/>
        <v>1.5266038279317846E-2</v>
      </c>
      <c r="AJ150" s="27">
        <f t="shared" si="69"/>
        <v>1.3247599328166612E-3</v>
      </c>
    </row>
    <row r="151" spans="1:36" ht="24.95" customHeight="1" outlineLevel="1" x14ac:dyDescent="0.25">
      <c r="A151" s="156">
        <v>40</v>
      </c>
      <c r="B151" s="156"/>
      <c r="C151" s="186" t="s">
        <v>844</v>
      </c>
      <c r="D151" s="187">
        <v>45608</v>
      </c>
      <c r="E151" s="172" t="s">
        <v>315</v>
      </c>
      <c r="F151" s="172" t="s">
        <v>702</v>
      </c>
      <c r="G151" s="165" t="s">
        <v>118</v>
      </c>
      <c r="H151" s="158"/>
      <c r="I151" s="158"/>
      <c r="J151" s="399"/>
      <c r="K151" s="219">
        <v>15755000</v>
      </c>
      <c r="L151" s="172" t="s">
        <v>703</v>
      </c>
      <c r="M151" s="159"/>
      <c r="N151" s="159"/>
      <c r="O151" s="254"/>
      <c r="P151" s="157"/>
      <c r="Q151" s="157"/>
      <c r="R151" s="159"/>
      <c r="S151" s="159"/>
      <c r="T151" s="159"/>
      <c r="U151" s="152">
        <f t="shared" si="64"/>
        <v>0</v>
      </c>
      <c r="V151" s="159"/>
      <c r="W151" s="159"/>
      <c r="X151" s="159"/>
      <c r="Y151" s="152">
        <f t="shared" si="65"/>
        <v>0</v>
      </c>
      <c r="Z151" s="159"/>
      <c r="AA151" s="159"/>
      <c r="AB151" s="159"/>
      <c r="AC151" s="152">
        <f t="shared" si="66"/>
        <v>0</v>
      </c>
      <c r="AD151" s="161"/>
      <c r="AE151" s="219">
        <v>15755000</v>
      </c>
      <c r="AF151" s="219"/>
      <c r="AG151" s="25">
        <f t="shared" si="67"/>
        <v>15755000</v>
      </c>
      <c r="AH151" s="25">
        <f t="shared" si="68"/>
        <v>15755000</v>
      </c>
      <c r="AI151" s="26">
        <f t="shared" si="58"/>
        <v>1.7387149070386226E-2</v>
      </c>
      <c r="AJ151" s="27">
        <f t="shared" si="69"/>
        <v>1.508826193994542E-3</v>
      </c>
    </row>
    <row r="152" spans="1:36" ht="24.95" customHeight="1" outlineLevel="1" x14ac:dyDescent="0.25">
      <c r="A152" s="156">
        <v>41</v>
      </c>
      <c r="B152" s="156"/>
      <c r="C152" s="186" t="s">
        <v>845</v>
      </c>
      <c r="D152" s="187">
        <v>45622</v>
      </c>
      <c r="E152" s="172" t="s">
        <v>259</v>
      </c>
      <c r="F152" s="172" t="s">
        <v>702</v>
      </c>
      <c r="G152" s="165" t="s">
        <v>118</v>
      </c>
      <c r="H152" s="158"/>
      <c r="I152" s="158"/>
      <c r="J152" s="399"/>
      <c r="K152" s="219">
        <v>13833000</v>
      </c>
      <c r="L152" s="172" t="s">
        <v>703</v>
      </c>
      <c r="M152" s="159"/>
      <c r="N152" s="159"/>
      <c r="O152" s="254"/>
      <c r="P152" s="157"/>
      <c r="Q152" s="157"/>
      <c r="R152" s="159"/>
      <c r="S152" s="159"/>
      <c r="T152" s="159"/>
      <c r="U152" s="152">
        <f t="shared" si="64"/>
        <v>0</v>
      </c>
      <c r="V152" s="159"/>
      <c r="W152" s="159"/>
      <c r="X152" s="159"/>
      <c r="Y152" s="152">
        <f t="shared" si="65"/>
        <v>0</v>
      </c>
      <c r="Z152" s="159"/>
      <c r="AA152" s="159"/>
      <c r="AB152" s="159"/>
      <c r="AC152" s="152">
        <f t="shared" si="66"/>
        <v>0</v>
      </c>
      <c r="AD152" s="161"/>
      <c r="AE152" s="219">
        <v>13833000</v>
      </c>
      <c r="AF152" s="219"/>
      <c r="AG152" s="25">
        <f t="shared" si="67"/>
        <v>13833000</v>
      </c>
      <c r="AH152" s="25">
        <f t="shared" si="68"/>
        <v>13833000</v>
      </c>
      <c r="AI152" s="26">
        <f t="shared" si="58"/>
        <v>1.5266038279317846E-2</v>
      </c>
      <c r="AJ152" s="27">
        <f t="shared" si="69"/>
        <v>1.3247599328166612E-3</v>
      </c>
    </row>
    <row r="153" spans="1:36" ht="24.95" customHeight="1" outlineLevel="1" x14ac:dyDescent="0.25">
      <c r="A153" s="156">
        <v>42</v>
      </c>
      <c r="B153" s="156"/>
      <c r="C153" s="186" t="s">
        <v>846</v>
      </c>
      <c r="D153" s="187">
        <v>45622</v>
      </c>
      <c r="E153" s="172" t="s">
        <v>292</v>
      </c>
      <c r="F153" s="172" t="s">
        <v>702</v>
      </c>
      <c r="G153" s="165" t="s">
        <v>118</v>
      </c>
      <c r="H153" s="158"/>
      <c r="I153" s="158"/>
      <c r="J153" s="399"/>
      <c r="K153" s="219">
        <v>13218000</v>
      </c>
      <c r="L153" s="172" t="s">
        <v>703</v>
      </c>
      <c r="M153" s="159"/>
      <c r="N153" s="159"/>
      <c r="O153" s="254"/>
      <c r="P153" s="157"/>
      <c r="Q153" s="157"/>
      <c r="R153" s="159"/>
      <c r="S153" s="159"/>
      <c r="T153" s="159"/>
      <c r="U153" s="152">
        <f t="shared" si="64"/>
        <v>0</v>
      </c>
      <c r="V153" s="159"/>
      <c r="W153" s="159"/>
      <c r="X153" s="159"/>
      <c r="Y153" s="152">
        <f t="shared" si="65"/>
        <v>0</v>
      </c>
      <c r="Z153" s="159"/>
      <c r="AA153" s="159"/>
      <c r="AB153" s="159"/>
      <c r="AC153" s="152">
        <f t="shared" si="66"/>
        <v>0</v>
      </c>
      <c r="AD153" s="161"/>
      <c r="AE153" s="219">
        <v>13218000</v>
      </c>
      <c r="AF153" s="219"/>
      <c r="AG153" s="25">
        <f t="shared" si="67"/>
        <v>13218000</v>
      </c>
      <c r="AH153" s="25">
        <f t="shared" si="68"/>
        <v>13218000</v>
      </c>
      <c r="AI153" s="26">
        <f t="shared" si="58"/>
        <v>1.4587326970000961E-2</v>
      </c>
      <c r="AJ153" s="27">
        <f t="shared" si="69"/>
        <v>1.2658625599631771E-3</v>
      </c>
    </row>
    <row r="154" spans="1:36" ht="24.95" customHeight="1" outlineLevel="1" x14ac:dyDescent="0.25">
      <c r="A154" s="156">
        <v>43</v>
      </c>
      <c r="B154" s="156"/>
      <c r="C154" s="186" t="s">
        <v>847</v>
      </c>
      <c r="D154" s="187">
        <v>45622</v>
      </c>
      <c r="E154" s="172" t="s">
        <v>294</v>
      </c>
      <c r="F154" s="172" t="s">
        <v>702</v>
      </c>
      <c r="G154" s="165" t="s">
        <v>118</v>
      </c>
      <c r="H154" s="158"/>
      <c r="I154" s="158"/>
      <c r="J154" s="399"/>
      <c r="K154" s="219">
        <v>13833000</v>
      </c>
      <c r="L154" s="172" t="s">
        <v>703</v>
      </c>
      <c r="M154" s="159"/>
      <c r="N154" s="159"/>
      <c r="O154" s="254"/>
      <c r="P154" s="157"/>
      <c r="Q154" s="157"/>
      <c r="R154" s="159"/>
      <c r="S154" s="159"/>
      <c r="T154" s="159"/>
      <c r="U154" s="152">
        <f t="shared" si="64"/>
        <v>0</v>
      </c>
      <c r="V154" s="159"/>
      <c r="W154" s="159"/>
      <c r="X154" s="159"/>
      <c r="Y154" s="152">
        <f t="shared" si="65"/>
        <v>0</v>
      </c>
      <c r="Z154" s="159"/>
      <c r="AA154" s="159"/>
      <c r="AB154" s="159"/>
      <c r="AC154" s="152">
        <f t="shared" si="66"/>
        <v>0</v>
      </c>
      <c r="AD154" s="161"/>
      <c r="AE154" s="219">
        <v>13833000</v>
      </c>
      <c r="AF154" s="219"/>
      <c r="AG154" s="25">
        <f t="shared" si="67"/>
        <v>13833000</v>
      </c>
      <c r="AH154" s="25">
        <f t="shared" si="68"/>
        <v>13833000</v>
      </c>
      <c r="AI154" s="26">
        <f t="shared" si="58"/>
        <v>1.5266038279317846E-2</v>
      </c>
      <c r="AJ154" s="27">
        <f t="shared" si="69"/>
        <v>1.3247599328166612E-3</v>
      </c>
    </row>
    <row r="155" spans="1:36" ht="24.95" customHeight="1" outlineLevel="1" x14ac:dyDescent="0.25">
      <c r="A155" s="156">
        <v>44</v>
      </c>
      <c r="B155" s="156"/>
      <c r="C155" s="186" t="s">
        <v>848</v>
      </c>
      <c r="D155" s="187">
        <v>45622</v>
      </c>
      <c r="E155" s="172" t="s">
        <v>296</v>
      </c>
      <c r="F155" s="172" t="s">
        <v>702</v>
      </c>
      <c r="G155" s="165" t="s">
        <v>118</v>
      </c>
      <c r="H155" s="158"/>
      <c r="I155" s="158"/>
      <c r="J155" s="399"/>
      <c r="K155" s="219">
        <v>13833000</v>
      </c>
      <c r="L155" s="172" t="s">
        <v>703</v>
      </c>
      <c r="M155" s="159"/>
      <c r="N155" s="159"/>
      <c r="O155" s="254"/>
      <c r="P155" s="157"/>
      <c r="Q155" s="157"/>
      <c r="R155" s="159"/>
      <c r="S155" s="159"/>
      <c r="T155" s="159"/>
      <c r="U155" s="152">
        <f t="shared" si="64"/>
        <v>0</v>
      </c>
      <c r="V155" s="159"/>
      <c r="W155" s="159"/>
      <c r="X155" s="159"/>
      <c r="Y155" s="152">
        <f t="shared" si="65"/>
        <v>0</v>
      </c>
      <c r="Z155" s="159"/>
      <c r="AA155" s="159"/>
      <c r="AB155" s="159"/>
      <c r="AC155" s="152">
        <f t="shared" si="66"/>
        <v>0</v>
      </c>
      <c r="AD155" s="161"/>
      <c r="AE155" s="219">
        <v>13833000</v>
      </c>
      <c r="AF155" s="219"/>
      <c r="AG155" s="25">
        <f t="shared" si="67"/>
        <v>13833000</v>
      </c>
      <c r="AH155" s="25">
        <f t="shared" si="68"/>
        <v>13833000</v>
      </c>
      <c r="AI155" s="26">
        <f t="shared" si="58"/>
        <v>1.5266038279317846E-2</v>
      </c>
      <c r="AJ155" s="27">
        <f t="shared" si="69"/>
        <v>1.3247599328166612E-3</v>
      </c>
    </row>
    <row r="156" spans="1:36" ht="24.95" customHeight="1" outlineLevel="1" x14ac:dyDescent="0.25">
      <c r="A156" s="156">
        <v>45</v>
      </c>
      <c r="B156" s="156"/>
      <c r="C156" s="186" t="s">
        <v>849</v>
      </c>
      <c r="D156" s="187">
        <v>45622</v>
      </c>
      <c r="E156" s="172" t="s">
        <v>247</v>
      </c>
      <c r="F156" s="172" t="s">
        <v>702</v>
      </c>
      <c r="G156" s="165" t="s">
        <v>118</v>
      </c>
      <c r="H156" s="158"/>
      <c r="I156" s="158"/>
      <c r="J156" s="399"/>
      <c r="K156" s="219">
        <v>13833000</v>
      </c>
      <c r="L156" s="172" t="s">
        <v>703</v>
      </c>
      <c r="M156" s="159"/>
      <c r="N156" s="159"/>
      <c r="O156" s="254"/>
      <c r="P156" s="157"/>
      <c r="Q156" s="157"/>
      <c r="R156" s="159"/>
      <c r="S156" s="159"/>
      <c r="T156" s="159"/>
      <c r="U156" s="152">
        <f t="shared" si="64"/>
        <v>0</v>
      </c>
      <c r="V156" s="159"/>
      <c r="W156" s="159"/>
      <c r="X156" s="159"/>
      <c r="Y156" s="152">
        <f t="shared" si="65"/>
        <v>0</v>
      </c>
      <c r="Z156" s="159"/>
      <c r="AA156" s="159"/>
      <c r="AB156" s="159"/>
      <c r="AC156" s="152">
        <f t="shared" si="66"/>
        <v>0</v>
      </c>
      <c r="AD156" s="161"/>
      <c r="AE156" s="219">
        <v>13833000</v>
      </c>
      <c r="AF156" s="219"/>
      <c r="AG156" s="25">
        <f t="shared" si="67"/>
        <v>13833000</v>
      </c>
      <c r="AH156" s="25">
        <f t="shared" si="68"/>
        <v>13833000</v>
      </c>
      <c r="AI156" s="26">
        <f t="shared" si="58"/>
        <v>1.5266038279317846E-2</v>
      </c>
      <c r="AJ156" s="27">
        <f t="shared" si="69"/>
        <v>1.3247599328166612E-3</v>
      </c>
    </row>
    <row r="157" spans="1:36" ht="24.95" customHeight="1" outlineLevel="1" x14ac:dyDescent="0.25">
      <c r="A157" s="156">
        <v>46</v>
      </c>
      <c r="B157" s="156"/>
      <c r="C157" s="186" t="s">
        <v>850</v>
      </c>
      <c r="D157" s="187">
        <v>45622</v>
      </c>
      <c r="E157" s="172" t="s">
        <v>313</v>
      </c>
      <c r="F157" s="172" t="s">
        <v>702</v>
      </c>
      <c r="G157" s="165" t="s">
        <v>118</v>
      </c>
      <c r="H157" s="158"/>
      <c r="I157" s="158"/>
      <c r="J157" s="399"/>
      <c r="K157" s="219">
        <v>13833000</v>
      </c>
      <c r="L157" s="172" t="s">
        <v>703</v>
      </c>
      <c r="M157" s="159"/>
      <c r="N157" s="159"/>
      <c r="O157" s="254"/>
      <c r="P157" s="157"/>
      <c r="Q157" s="157"/>
      <c r="R157" s="159"/>
      <c r="S157" s="159"/>
      <c r="T157" s="159"/>
      <c r="U157" s="152">
        <f t="shared" si="64"/>
        <v>0</v>
      </c>
      <c r="V157" s="159"/>
      <c r="W157" s="159"/>
      <c r="X157" s="159"/>
      <c r="Y157" s="152">
        <f t="shared" si="65"/>
        <v>0</v>
      </c>
      <c r="Z157" s="159"/>
      <c r="AA157" s="159"/>
      <c r="AB157" s="159"/>
      <c r="AC157" s="152">
        <f t="shared" si="66"/>
        <v>0</v>
      </c>
      <c r="AD157" s="161"/>
      <c r="AE157" s="219">
        <v>13833000</v>
      </c>
      <c r="AF157" s="219"/>
      <c r="AG157" s="25">
        <f t="shared" si="67"/>
        <v>13833000</v>
      </c>
      <c r="AH157" s="25">
        <f t="shared" si="68"/>
        <v>13833000</v>
      </c>
      <c r="AI157" s="26">
        <f t="shared" si="58"/>
        <v>1.5266038279317846E-2</v>
      </c>
      <c r="AJ157" s="27">
        <f t="shared" si="69"/>
        <v>1.3247599328166612E-3</v>
      </c>
    </row>
    <row r="158" spans="1:36" ht="24.95" customHeight="1" outlineLevel="1" x14ac:dyDescent="0.25">
      <c r="A158" s="156">
        <v>47</v>
      </c>
      <c r="B158" s="156"/>
      <c r="C158" s="186" t="s">
        <v>851</v>
      </c>
      <c r="D158" s="187">
        <v>45588</v>
      </c>
      <c r="E158" s="172" t="s">
        <v>255</v>
      </c>
      <c r="F158" s="172" t="s">
        <v>702</v>
      </c>
      <c r="G158" s="165" t="s">
        <v>118</v>
      </c>
      <c r="H158" s="158"/>
      <c r="I158" s="158"/>
      <c r="J158" s="399"/>
      <c r="K158" s="219">
        <v>40241000</v>
      </c>
      <c r="L158" s="172" t="s">
        <v>703</v>
      </c>
      <c r="M158" s="159"/>
      <c r="N158" s="159"/>
      <c r="O158" s="254"/>
      <c r="P158" s="157"/>
      <c r="Q158" s="157"/>
      <c r="R158" s="159"/>
      <c r="S158" s="159"/>
      <c r="T158" s="159"/>
      <c r="U158" s="152">
        <f t="shared" si="64"/>
        <v>0</v>
      </c>
      <c r="V158" s="159"/>
      <c r="W158" s="159"/>
      <c r="X158" s="159"/>
      <c r="Y158" s="152">
        <f t="shared" si="65"/>
        <v>0</v>
      </c>
      <c r="Z158" s="159"/>
      <c r="AA158" s="159"/>
      <c r="AB158" s="159"/>
      <c r="AC158" s="152">
        <f t="shared" si="66"/>
        <v>0</v>
      </c>
      <c r="AD158" s="161"/>
      <c r="AE158" s="219"/>
      <c r="AF158" s="219">
        <v>40241000</v>
      </c>
      <c r="AG158" s="25">
        <f t="shared" si="67"/>
        <v>40241000</v>
      </c>
      <c r="AH158" s="25">
        <f t="shared" si="68"/>
        <v>40241000</v>
      </c>
      <c r="AI158" s="26">
        <f t="shared" si="58"/>
        <v>4.440979154182241E-2</v>
      </c>
      <c r="AJ158" s="27">
        <f t="shared" si="69"/>
        <v>3.853803546336678E-3</v>
      </c>
    </row>
    <row r="159" spans="1:36" ht="24.95" customHeight="1" outlineLevel="1" x14ac:dyDescent="0.25">
      <c r="A159" s="156">
        <v>48</v>
      </c>
      <c r="B159" s="156"/>
      <c r="C159" s="186" t="s">
        <v>852</v>
      </c>
      <c r="D159" s="187">
        <v>45615</v>
      </c>
      <c r="E159" s="172" t="s">
        <v>257</v>
      </c>
      <c r="F159" s="172" t="s">
        <v>702</v>
      </c>
      <c r="G159" s="165" t="s">
        <v>118</v>
      </c>
      <c r="H159" s="158"/>
      <c r="I159" s="158"/>
      <c r="J159" s="399"/>
      <c r="K159" s="219">
        <v>11644000</v>
      </c>
      <c r="L159" s="172" t="s">
        <v>703</v>
      </c>
      <c r="M159" s="159"/>
      <c r="N159" s="159"/>
      <c r="O159" s="254"/>
      <c r="P159" s="157"/>
      <c r="Q159" s="157"/>
      <c r="R159" s="159"/>
      <c r="S159" s="159"/>
      <c r="T159" s="159"/>
      <c r="U159" s="152">
        <f t="shared" si="64"/>
        <v>0</v>
      </c>
      <c r="V159" s="159"/>
      <c r="W159" s="159"/>
      <c r="X159" s="159"/>
      <c r="Y159" s="152">
        <f t="shared" si="65"/>
        <v>0</v>
      </c>
      <c r="Z159" s="159"/>
      <c r="AA159" s="159"/>
      <c r="AB159" s="159"/>
      <c r="AC159" s="152">
        <f t="shared" si="66"/>
        <v>0</v>
      </c>
      <c r="AD159" s="161"/>
      <c r="AE159" s="219"/>
      <c r="AF159" s="219">
        <v>11644000</v>
      </c>
      <c r="AG159" s="25">
        <f t="shared" si="67"/>
        <v>11644000</v>
      </c>
      <c r="AH159" s="25">
        <f t="shared" si="68"/>
        <v>11644000</v>
      </c>
      <c r="AI159" s="26">
        <f t="shared" si="58"/>
        <v>1.2850267456399696E-2</v>
      </c>
      <c r="AJ159" s="27">
        <f t="shared" si="69"/>
        <v>1.1151235926926339E-3</v>
      </c>
    </row>
    <row r="160" spans="1:36" ht="24.95" customHeight="1" outlineLevel="1" x14ac:dyDescent="0.25">
      <c r="A160" s="156">
        <v>49</v>
      </c>
      <c r="B160" s="156"/>
      <c r="C160" s="186" t="s">
        <v>853</v>
      </c>
      <c r="D160" s="187">
        <v>45608</v>
      </c>
      <c r="E160" s="172" t="s">
        <v>270</v>
      </c>
      <c r="F160" s="172" t="s">
        <v>702</v>
      </c>
      <c r="G160" s="165" t="s">
        <v>118</v>
      </c>
      <c r="H160" s="158"/>
      <c r="I160" s="158"/>
      <c r="J160" s="399"/>
      <c r="K160" s="219">
        <v>15755000</v>
      </c>
      <c r="L160" s="172" t="s">
        <v>703</v>
      </c>
      <c r="M160" s="159"/>
      <c r="N160" s="159"/>
      <c r="O160" s="254"/>
      <c r="P160" s="157"/>
      <c r="Q160" s="157"/>
      <c r="R160" s="159"/>
      <c r="S160" s="159"/>
      <c r="T160" s="159"/>
      <c r="U160" s="152">
        <f t="shared" si="64"/>
        <v>0</v>
      </c>
      <c r="V160" s="159"/>
      <c r="W160" s="159"/>
      <c r="X160" s="159"/>
      <c r="Y160" s="152">
        <f t="shared" si="65"/>
        <v>0</v>
      </c>
      <c r="Z160" s="159"/>
      <c r="AA160" s="159"/>
      <c r="AB160" s="159"/>
      <c r="AC160" s="152">
        <f t="shared" si="66"/>
        <v>0</v>
      </c>
      <c r="AD160" s="161"/>
      <c r="AE160" s="219">
        <v>15755000</v>
      </c>
      <c r="AF160" s="219"/>
      <c r="AG160" s="25">
        <f t="shared" si="67"/>
        <v>15755000</v>
      </c>
      <c r="AH160" s="25">
        <f t="shared" si="68"/>
        <v>15755000</v>
      </c>
      <c r="AI160" s="26">
        <f t="shared" si="58"/>
        <v>1.7387149070386226E-2</v>
      </c>
      <c r="AJ160" s="27">
        <f t="shared" si="69"/>
        <v>1.508826193994542E-3</v>
      </c>
    </row>
    <row r="161" spans="1:36" ht="24.95" customHeight="1" outlineLevel="1" x14ac:dyDescent="0.25">
      <c r="A161" s="156">
        <v>50</v>
      </c>
      <c r="B161" s="156"/>
      <c r="C161" s="186" t="s">
        <v>854</v>
      </c>
      <c r="D161" s="187">
        <v>45608</v>
      </c>
      <c r="E161" s="172" t="s">
        <v>272</v>
      </c>
      <c r="F161" s="172" t="s">
        <v>702</v>
      </c>
      <c r="G161" s="165" t="s">
        <v>118</v>
      </c>
      <c r="H161" s="158"/>
      <c r="I161" s="158"/>
      <c r="J161" s="399"/>
      <c r="K161" s="219">
        <v>17676000</v>
      </c>
      <c r="L161" s="172" t="s">
        <v>703</v>
      </c>
      <c r="M161" s="159"/>
      <c r="N161" s="159"/>
      <c r="O161" s="254"/>
      <c r="P161" s="157"/>
      <c r="Q161" s="157"/>
      <c r="R161" s="159"/>
      <c r="S161" s="159"/>
      <c r="T161" s="159"/>
      <c r="U161" s="152">
        <f t="shared" si="64"/>
        <v>0</v>
      </c>
      <c r="V161" s="159"/>
      <c r="W161" s="159"/>
      <c r="X161" s="159"/>
      <c r="Y161" s="152">
        <f t="shared" si="65"/>
        <v>0</v>
      </c>
      <c r="Z161" s="159"/>
      <c r="AA161" s="159"/>
      <c r="AB161" s="159"/>
      <c r="AC161" s="152">
        <f t="shared" si="66"/>
        <v>0</v>
      </c>
      <c r="AD161" s="161"/>
      <c r="AE161" s="219">
        <v>17676000</v>
      </c>
      <c r="AF161" s="219"/>
      <c r="AG161" s="25">
        <f t="shared" si="67"/>
        <v>17676000</v>
      </c>
      <c r="AH161" s="25">
        <f t="shared" si="68"/>
        <v>17676000</v>
      </c>
      <c r="AI161" s="26">
        <f t="shared" si="58"/>
        <v>1.95071562658297E-2</v>
      </c>
      <c r="AJ161" s="27">
        <f t="shared" si="69"/>
        <v>1.692796687086482E-3</v>
      </c>
    </row>
    <row r="162" spans="1:36" ht="24.95" customHeight="1" outlineLevel="1" x14ac:dyDescent="0.25">
      <c r="A162" s="156">
        <v>51</v>
      </c>
      <c r="B162" s="156"/>
      <c r="C162" s="186" t="s">
        <v>855</v>
      </c>
      <c r="D162" s="187">
        <v>45629</v>
      </c>
      <c r="E162" s="172" t="s">
        <v>282</v>
      </c>
      <c r="F162" s="172" t="s">
        <v>702</v>
      </c>
      <c r="G162" s="165" t="s">
        <v>118</v>
      </c>
      <c r="H162" s="158"/>
      <c r="I162" s="158"/>
      <c r="J162" s="399"/>
      <c r="K162" s="219">
        <v>13833000</v>
      </c>
      <c r="L162" s="172" t="s">
        <v>703</v>
      </c>
      <c r="M162" s="159"/>
      <c r="N162" s="159"/>
      <c r="O162" s="254"/>
      <c r="P162" s="157"/>
      <c r="Q162" s="157"/>
      <c r="R162" s="159"/>
      <c r="S162" s="159"/>
      <c r="T162" s="159"/>
      <c r="U162" s="152">
        <f t="shared" si="64"/>
        <v>0</v>
      </c>
      <c r="V162" s="159"/>
      <c r="W162" s="159"/>
      <c r="X162" s="159"/>
      <c r="Y162" s="152">
        <f t="shared" si="65"/>
        <v>0</v>
      </c>
      <c r="Z162" s="159"/>
      <c r="AA162" s="159"/>
      <c r="AB162" s="159"/>
      <c r="AC162" s="152">
        <f t="shared" si="66"/>
        <v>0</v>
      </c>
      <c r="AD162" s="161"/>
      <c r="AE162" s="219"/>
      <c r="AF162" s="219">
        <v>13833000</v>
      </c>
      <c r="AG162" s="25">
        <f t="shared" si="67"/>
        <v>13833000</v>
      </c>
      <c r="AH162" s="25">
        <f t="shared" si="68"/>
        <v>13833000</v>
      </c>
      <c r="AI162" s="26">
        <f t="shared" si="58"/>
        <v>1.5266038279317846E-2</v>
      </c>
      <c r="AJ162" s="27">
        <f t="shared" si="69"/>
        <v>1.3247599328166612E-3</v>
      </c>
    </row>
    <row r="163" spans="1:36" ht="24.95" customHeight="1" outlineLevel="1" x14ac:dyDescent="0.25">
      <c r="A163" s="156">
        <v>52</v>
      </c>
      <c r="B163" s="156"/>
      <c r="C163" s="186" t="s">
        <v>856</v>
      </c>
      <c r="D163" s="187">
        <v>45629</v>
      </c>
      <c r="E163" s="172" t="s">
        <v>288</v>
      </c>
      <c r="F163" s="172" t="s">
        <v>702</v>
      </c>
      <c r="G163" s="165" t="s">
        <v>118</v>
      </c>
      <c r="H163" s="158"/>
      <c r="I163" s="158"/>
      <c r="J163" s="399"/>
      <c r="K163" s="219">
        <v>13833000</v>
      </c>
      <c r="L163" s="172" t="s">
        <v>703</v>
      </c>
      <c r="M163" s="159"/>
      <c r="N163" s="159"/>
      <c r="O163" s="254"/>
      <c r="P163" s="157"/>
      <c r="Q163" s="157"/>
      <c r="R163" s="159"/>
      <c r="S163" s="159"/>
      <c r="T163" s="159"/>
      <c r="U163" s="152">
        <f t="shared" si="64"/>
        <v>0</v>
      </c>
      <c r="V163" s="159"/>
      <c r="W163" s="159"/>
      <c r="X163" s="159"/>
      <c r="Y163" s="152">
        <f t="shared" si="65"/>
        <v>0</v>
      </c>
      <c r="Z163" s="159"/>
      <c r="AA163" s="159"/>
      <c r="AB163" s="159"/>
      <c r="AC163" s="152">
        <f t="shared" si="66"/>
        <v>0</v>
      </c>
      <c r="AD163" s="161"/>
      <c r="AE163" s="219"/>
      <c r="AF163" s="219">
        <v>13833000</v>
      </c>
      <c r="AG163" s="25">
        <f t="shared" si="67"/>
        <v>13833000</v>
      </c>
      <c r="AH163" s="25">
        <f t="shared" si="68"/>
        <v>13833000</v>
      </c>
      <c r="AI163" s="26">
        <f t="shared" si="58"/>
        <v>1.5266038279317846E-2</v>
      </c>
      <c r="AJ163" s="27">
        <f t="shared" si="69"/>
        <v>1.3247599328166612E-3</v>
      </c>
    </row>
    <row r="164" spans="1:36" ht="24.95" customHeight="1" outlineLevel="1" x14ac:dyDescent="0.25">
      <c r="A164" s="156">
        <v>53</v>
      </c>
      <c r="B164" s="156"/>
      <c r="C164" s="186" t="s">
        <v>857</v>
      </c>
      <c r="D164" s="187">
        <v>45629</v>
      </c>
      <c r="E164" s="172" t="s">
        <v>257</v>
      </c>
      <c r="F164" s="172" t="s">
        <v>702</v>
      </c>
      <c r="G164" s="165" t="s">
        <v>118</v>
      </c>
      <c r="H164" s="158"/>
      <c r="I164" s="158"/>
      <c r="J164" s="399"/>
      <c r="K164" s="219">
        <v>13218000</v>
      </c>
      <c r="L164" s="172" t="s">
        <v>703</v>
      </c>
      <c r="M164" s="159"/>
      <c r="N164" s="159"/>
      <c r="O164" s="254"/>
      <c r="P164" s="157"/>
      <c r="Q164" s="157"/>
      <c r="R164" s="159"/>
      <c r="S164" s="159"/>
      <c r="T164" s="159"/>
      <c r="U164" s="152">
        <f t="shared" si="64"/>
        <v>0</v>
      </c>
      <c r="V164" s="159"/>
      <c r="W164" s="159"/>
      <c r="X164" s="159"/>
      <c r="Y164" s="152">
        <f t="shared" si="65"/>
        <v>0</v>
      </c>
      <c r="Z164" s="159"/>
      <c r="AA164" s="159"/>
      <c r="AB164" s="159"/>
      <c r="AC164" s="152">
        <f t="shared" si="66"/>
        <v>0</v>
      </c>
      <c r="AD164" s="161"/>
      <c r="AE164" s="219"/>
      <c r="AF164" s="219">
        <v>13218000</v>
      </c>
      <c r="AG164" s="25">
        <f t="shared" si="67"/>
        <v>13218000</v>
      </c>
      <c r="AH164" s="25">
        <f t="shared" si="68"/>
        <v>13218000</v>
      </c>
      <c r="AI164" s="26">
        <f t="shared" si="58"/>
        <v>1.4587326970000961E-2</v>
      </c>
      <c r="AJ164" s="27">
        <f t="shared" si="69"/>
        <v>1.2658625599631771E-3</v>
      </c>
    </row>
    <row r="165" spans="1:36" ht="24.95" customHeight="1" outlineLevel="1" x14ac:dyDescent="0.25">
      <c r="A165" s="156">
        <v>54</v>
      </c>
      <c r="B165" s="156"/>
      <c r="C165" s="186" t="s">
        <v>858</v>
      </c>
      <c r="D165" s="187">
        <v>45629</v>
      </c>
      <c r="E165" s="172" t="s">
        <v>245</v>
      </c>
      <c r="F165" s="172" t="s">
        <v>702</v>
      </c>
      <c r="G165" s="165" t="s">
        <v>118</v>
      </c>
      <c r="H165" s="158"/>
      <c r="I165" s="158"/>
      <c r="J165" s="399"/>
      <c r="K165" s="219">
        <v>13218000</v>
      </c>
      <c r="L165" s="172" t="s">
        <v>703</v>
      </c>
      <c r="M165" s="159"/>
      <c r="N165" s="159"/>
      <c r="O165" s="254"/>
      <c r="P165" s="157"/>
      <c r="Q165" s="157"/>
      <c r="R165" s="159"/>
      <c r="S165" s="159"/>
      <c r="T165" s="159"/>
      <c r="U165" s="152">
        <f t="shared" si="64"/>
        <v>0</v>
      </c>
      <c r="V165" s="159"/>
      <c r="W165" s="159"/>
      <c r="X165" s="159"/>
      <c r="Y165" s="152">
        <f t="shared" si="65"/>
        <v>0</v>
      </c>
      <c r="Z165" s="159"/>
      <c r="AA165" s="159"/>
      <c r="AB165" s="159"/>
      <c r="AC165" s="152">
        <f t="shared" si="66"/>
        <v>0</v>
      </c>
      <c r="AD165" s="161"/>
      <c r="AE165" s="219"/>
      <c r="AF165" s="219">
        <v>13218000</v>
      </c>
      <c r="AG165" s="25">
        <f t="shared" si="67"/>
        <v>13218000</v>
      </c>
      <c r="AH165" s="25">
        <f t="shared" si="68"/>
        <v>13218000</v>
      </c>
      <c r="AI165" s="26">
        <f t="shared" si="58"/>
        <v>1.4587326970000961E-2</v>
      </c>
      <c r="AJ165" s="27">
        <f t="shared" si="69"/>
        <v>1.2658625599631771E-3</v>
      </c>
    </row>
    <row r="166" spans="1:36" ht="24.95" customHeight="1" outlineLevel="1" x14ac:dyDescent="0.25">
      <c r="A166" s="156">
        <v>55</v>
      </c>
      <c r="B166" s="156"/>
      <c r="C166" s="186" t="s">
        <v>859</v>
      </c>
      <c r="D166" s="187">
        <v>45629</v>
      </c>
      <c r="E166" s="172" t="s">
        <v>311</v>
      </c>
      <c r="F166" s="172" t="s">
        <v>702</v>
      </c>
      <c r="G166" s="165" t="s">
        <v>118</v>
      </c>
      <c r="H166" s="158"/>
      <c r="I166" s="158"/>
      <c r="J166" s="399"/>
      <c r="K166" s="219">
        <v>13833000</v>
      </c>
      <c r="L166" s="172" t="s">
        <v>703</v>
      </c>
      <c r="M166" s="159"/>
      <c r="N166" s="159"/>
      <c r="O166" s="254"/>
      <c r="P166" s="157"/>
      <c r="Q166" s="157"/>
      <c r="R166" s="159"/>
      <c r="S166" s="159"/>
      <c r="T166" s="159"/>
      <c r="U166" s="152">
        <f t="shared" si="64"/>
        <v>0</v>
      </c>
      <c r="V166" s="159"/>
      <c r="W166" s="159"/>
      <c r="X166" s="159"/>
      <c r="Y166" s="152">
        <f t="shared" si="65"/>
        <v>0</v>
      </c>
      <c r="Z166" s="159"/>
      <c r="AA166" s="159"/>
      <c r="AB166" s="159"/>
      <c r="AC166" s="152">
        <f t="shared" si="66"/>
        <v>0</v>
      </c>
      <c r="AD166" s="161"/>
      <c r="AE166" s="219"/>
      <c r="AF166" s="219">
        <v>13833000</v>
      </c>
      <c r="AG166" s="25">
        <f t="shared" si="67"/>
        <v>13833000</v>
      </c>
      <c r="AH166" s="25">
        <f t="shared" si="68"/>
        <v>13833000</v>
      </c>
      <c r="AI166" s="26">
        <f t="shared" si="58"/>
        <v>1.5266038279317846E-2</v>
      </c>
      <c r="AJ166" s="27">
        <f t="shared" si="69"/>
        <v>1.3247599328166612E-3</v>
      </c>
    </row>
    <row r="167" spans="1:36" ht="24.95" customHeight="1" outlineLevel="1" x14ac:dyDescent="0.25">
      <c r="A167" s="156">
        <v>56</v>
      </c>
      <c r="B167" s="156"/>
      <c r="C167" s="186" t="s">
        <v>860</v>
      </c>
      <c r="D167" s="187">
        <v>45621</v>
      </c>
      <c r="E167" s="172" t="s">
        <v>276</v>
      </c>
      <c r="F167" s="172" t="s">
        <v>702</v>
      </c>
      <c r="G167" s="165" t="s">
        <v>118</v>
      </c>
      <c r="H167" s="158"/>
      <c r="I167" s="158"/>
      <c r="J167" s="399"/>
      <c r="K167" s="219">
        <v>14635000</v>
      </c>
      <c r="L167" s="172" t="s">
        <v>703</v>
      </c>
      <c r="M167" s="159"/>
      <c r="N167" s="159"/>
      <c r="O167" s="254"/>
      <c r="P167" s="157"/>
      <c r="Q167" s="157"/>
      <c r="R167" s="159"/>
      <c r="S167" s="159"/>
      <c r="T167" s="159"/>
      <c r="U167" s="152">
        <f t="shared" si="64"/>
        <v>0</v>
      </c>
      <c r="V167" s="159"/>
      <c r="W167" s="159"/>
      <c r="X167" s="159"/>
      <c r="Y167" s="152">
        <f t="shared" si="65"/>
        <v>0</v>
      </c>
      <c r="Z167" s="159"/>
      <c r="AA167" s="159"/>
      <c r="AB167" s="159"/>
      <c r="AC167" s="152">
        <f t="shared" si="66"/>
        <v>0</v>
      </c>
      <c r="AD167" s="161"/>
      <c r="AE167" s="219"/>
      <c r="AF167" s="219">
        <v>14635000</v>
      </c>
      <c r="AG167" s="25">
        <f t="shared" si="67"/>
        <v>14635000</v>
      </c>
      <c r="AH167" s="25">
        <f t="shared" si="68"/>
        <v>14635000</v>
      </c>
      <c r="AI167" s="26">
        <f t="shared" si="58"/>
        <v>1.6151121970492059E-2</v>
      </c>
      <c r="AJ167" s="27">
        <f t="shared" si="69"/>
        <v>1.4015659377410422E-3</v>
      </c>
    </row>
    <row r="168" spans="1:36" ht="24.95" customHeight="1" outlineLevel="1" x14ac:dyDescent="0.25">
      <c r="A168" s="156">
        <v>57</v>
      </c>
      <c r="B168" s="156"/>
      <c r="C168" s="186" t="s">
        <v>861</v>
      </c>
      <c r="D168" s="187">
        <v>45621</v>
      </c>
      <c r="E168" s="172" t="s">
        <v>307</v>
      </c>
      <c r="F168" s="172" t="s">
        <v>702</v>
      </c>
      <c r="G168" s="165" t="s">
        <v>118</v>
      </c>
      <c r="H168" s="158"/>
      <c r="I168" s="158"/>
      <c r="J168" s="399"/>
      <c r="K168" s="219">
        <v>13833000</v>
      </c>
      <c r="L168" s="172" t="s">
        <v>703</v>
      </c>
      <c r="M168" s="159"/>
      <c r="N168" s="159"/>
      <c r="O168" s="254"/>
      <c r="P168" s="157"/>
      <c r="Q168" s="157"/>
      <c r="R168" s="159"/>
      <c r="S168" s="159"/>
      <c r="T168" s="159"/>
      <c r="U168" s="152">
        <f t="shared" si="64"/>
        <v>0</v>
      </c>
      <c r="V168" s="159"/>
      <c r="W168" s="159"/>
      <c r="X168" s="159"/>
      <c r="Y168" s="152">
        <f t="shared" si="65"/>
        <v>0</v>
      </c>
      <c r="Z168" s="159"/>
      <c r="AA168" s="159"/>
      <c r="AB168" s="159"/>
      <c r="AC168" s="152">
        <f t="shared" si="66"/>
        <v>0</v>
      </c>
      <c r="AD168" s="161"/>
      <c r="AE168" s="219"/>
      <c r="AF168" s="219">
        <v>13833000</v>
      </c>
      <c r="AG168" s="25">
        <f t="shared" si="67"/>
        <v>13833000</v>
      </c>
      <c r="AH168" s="25">
        <f t="shared" si="68"/>
        <v>13833000</v>
      </c>
      <c r="AI168" s="26">
        <f t="shared" si="58"/>
        <v>1.5266038279317846E-2</v>
      </c>
      <c r="AJ168" s="27">
        <f t="shared" si="69"/>
        <v>1.3247599328166612E-3</v>
      </c>
    </row>
    <row r="169" spans="1:36" ht="24.95" customHeight="1" outlineLevel="1" x14ac:dyDescent="0.25">
      <c r="A169" s="156">
        <v>58</v>
      </c>
      <c r="B169" s="156"/>
      <c r="C169" s="186" t="s">
        <v>862</v>
      </c>
      <c r="D169" s="187">
        <v>45621</v>
      </c>
      <c r="E169" s="172" t="s">
        <v>309</v>
      </c>
      <c r="F169" s="172" t="s">
        <v>702</v>
      </c>
      <c r="G169" s="165" t="s">
        <v>118</v>
      </c>
      <c r="H169" s="158"/>
      <c r="I169" s="158"/>
      <c r="J169" s="399"/>
      <c r="K169" s="219">
        <v>13833000</v>
      </c>
      <c r="L169" s="172" t="s">
        <v>703</v>
      </c>
      <c r="M169" s="159"/>
      <c r="N169" s="159"/>
      <c r="O169" s="254"/>
      <c r="P169" s="157"/>
      <c r="Q169" s="157"/>
      <c r="R169" s="159"/>
      <c r="S169" s="159"/>
      <c r="T169" s="159"/>
      <c r="U169" s="152">
        <f t="shared" si="64"/>
        <v>0</v>
      </c>
      <c r="V169" s="159"/>
      <c r="W169" s="159"/>
      <c r="X169" s="159"/>
      <c r="Y169" s="152">
        <f t="shared" si="65"/>
        <v>0</v>
      </c>
      <c r="Z169" s="159"/>
      <c r="AA169" s="159"/>
      <c r="AB169" s="159"/>
      <c r="AC169" s="152">
        <f t="shared" si="66"/>
        <v>0</v>
      </c>
      <c r="AD169" s="161"/>
      <c r="AE169" s="219"/>
      <c r="AF169" s="219">
        <v>13833000</v>
      </c>
      <c r="AG169" s="25">
        <f t="shared" si="67"/>
        <v>13833000</v>
      </c>
      <c r="AH169" s="25">
        <f t="shared" si="68"/>
        <v>13833000</v>
      </c>
      <c r="AI169" s="26">
        <f t="shared" si="58"/>
        <v>1.5266038279317846E-2</v>
      </c>
      <c r="AJ169" s="27">
        <f t="shared" si="69"/>
        <v>1.3247599328166612E-3</v>
      </c>
    </row>
    <row r="170" spans="1:36" ht="24.95" customHeight="1" outlineLevel="1" x14ac:dyDescent="0.25">
      <c r="A170" s="156">
        <v>59</v>
      </c>
      <c r="B170" s="156"/>
      <c r="C170" s="186" t="s">
        <v>863</v>
      </c>
      <c r="D170" s="187">
        <v>45622</v>
      </c>
      <c r="E170" s="172" t="s">
        <v>274</v>
      </c>
      <c r="F170" s="172" t="s">
        <v>702</v>
      </c>
      <c r="G170" s="165" t="s">
        <v>118</v>
      </c>
      <c r="H170" s="158"/>
      <c r="I170" s="158"/>
      <c r="J170" s="399"/>
      <c r="K170" s="219">
        <v>28929000</v>
      </c>
      <c r="L170" s="172" t="s">
        <v>703</v>
      </c>
      <c r="M170" s="159"/>
      <c r="N170" s="159"/>
      <c r="O170" s="254"/>
      <c r="P170" s="157"/>
      <c r="Q170" s="157"/>
      <c r="R170" s="159"/>
      <c r="S170" s="159"/>
      <c r="T170" s="159"/>
      <c r="U170" s="152">
        <f t="shared" si="64"/>
        <v>0</v>
      </c>
      <c r="V170" s="159"/>
      <c r="W170" s="159"/>
      <c r="X170" s="159"/>
      <c r="Y170" s="152">
        <f t="shared" si="65"/>
        <v>0</v>
      </c>
      <c r="Z170" s="159"/>
      <c r="AA170" s="159"/>
      <c r="AB170" s="159"/>
      <c r="AC170" s="152">
        <f t="shared" si="66"/>
        <v>0</v>
      </c>
      <c r="AD170" s="161"/>
      <c r="AE170" s="219">
        <v>28929000</v>
      </c>
      <c r="AF170" s="219"/>
      <c r="AG170" s="25">
        <f t="shared" si="67"/>
        <v>28929000</v>
      </c>
      <c r="AH170" s="25">
        <f t="shared" si="68"/>
        <v>28929000</v>
      </c>
      <c r="AI170" s="26">
        <f t="shared" si="58"/>
        <v>3.1925917832891344E-2</v>
      </c>
      <c r="AJ170" s="27">
        <f t="shared" si="69"/>
        <v>2.7704749581763314E-3</v>
      </c>
    </row>
    <row r="171" spans="1:36" ht="24.95" customHeight="1" outlineLevel="1" x14ac:dyDescent="0.25">
      <c r="A171" s="156">
        <v>60</v>
      </c>
      <c r="B171" s="156"/>
      <c r="C171" s="186" t="s">
        <v>864</v>
      </c>
      <c r="D171" s="187">
        <v>45622</v>
      </c>
      <c r="E171" s="172" t="s">
        <v>290</v>
      </c>
      <c r="F171" s="172" t="s">
        <v>702</v>
      </c>
      <c r="G171" s="165" t="s">
        <v>118</v>
      </c>
      <c r="H171" s="158"/>
      <c r="I171" s="158"/>
      <c r="J171" s="399"/>
      <c r="K171" s="219">
        <v>13218000</v>
      </c>
      <c r="L171" s="172" t="s">
        <v>703</v>
      </c>
      <c r="M171" s="159"/>
      <c r="N171" s="159"/>
      <c r="O171" s="254"/>
      <c r="P171" s="157"/>
      <c r="Q171" s="157"/>
      <c r="R171" s="159"/>
      <c r="S171" s="159"/>
      <c r="T171" s="159"/>
      <c r="U171" s="152">
        <f t="shared" si="64"/>
        <v>0</v>
      </c>
      <c r="V171" s="159"/>
      <c r="W171" s="159"/>
      <c r="X171" s="159"/>
      <c r="Y171" s="152">
        <f t="shared" si="65"/>
        <v>0</v>
      </c>
      <c r="Z171" s="159"/>
      <c r="AA171" s="159"/>
      <c r="AB171" s="159"/>
      <c r="AC171" s="152">
        <f t="shared" si="66"/>
        <v>0</v>
      </c>
      <c r="AD171" s="161"/>
      <c r="AE171" s="219">
        <v>13218000</v>
      </c>
      <c r="AF171" s="219"/>
      <c r="AG171" s="25">
        <f t="shared" si="67"/>
        <v>13218000</v>
      </c>
      <c r="AH171" s="25">
        <f t="shared" si="68"/>
        <v>13218000</v>
      </c>
      <c r="AI171" s="26">
        <f t="shared" si="58"/>
        <v>1.4587326970000961E-2</v>
      </c>
      <c r="AJ171" s="27">
        <f t="shared" si="69"/>
        <v>1.2658625599631771E-3</v>
      </c>
    </row>
    <row r="172" spans="1:36" ht="24.95" customHeight="1" outlineLevel="1" x14ac:dyDescent="0.25">
      <c r="A172" s="156">
        <v>61</v>
      </c>
      <c r="B172" s="156"/>
      <c r="C172" s="186" t="s">
        <v>865</v>
      </c>
      <c r="D172" s="187">
        <v>45547</v>
      </c>
      <c r="E172" s="172" t="s">
        <v>274</v>
      </c>
      <c r="F172" s="172" t="s">
        <v>702</v>
      </c>
      <c r="G172" s="165" t="s">
        <v>118</v>
      </c>
      <c r="H172" s="158"/>
      <c r="I172" s="158"/>
      <c r="J172" s="399"/>
      <c r="K172" s="219">
        <v>13644000</v>
      </c>
      <c r="L172" s="172" t="s">
        <v>703</v>
      </c>
      <c r="M172" s="159"/>
      <c r="N172" s="159"/>
      <c r="O172" s="254"/>
      <c r="P172" s="157"/>
      <c r="Q172" s="157"/>
      <c r="R172" s="159"/>
      <c r="S172" s="159"/>
      <c r="T172" s="159"/>
      <c r="U172" s="152">
        <f t="shared" ref="U172:U181" si="70">SUM(R172:T172)</f>
        <v>0</v>
      </c>
      <c r="V172" s="159"/>
      <c r="W172" s="159"/>
      <c r="X172" s="159"/>
      <c r="Y172" s="152">
        <f t="shared" ref="Y172:Y181" si="71">SUM(V172:X172)</f>
        <v>0</v>
      </c>
      <c r="Z172" s="159"/>
      <c r="AA172" s="159"/>
      <c r="AB172" s="159"/>
      <c r="AC172" s="152">
        <f t="shared" ref="AC172:AC181" si="72">SUM(Z172:AB172)</f>
        <v>0</v>
      </c>
      <c r="AD172" s="161"/>
      <c r="AE172" s="219"/>
      <c r="AF172" s="219">
        <v>13644000</v>
      </c>
      <c r="AG172" s="25">
        <f t="shared" si="67"/>
        <v>13644000</v>
      </c>
      <c r="AH172" s="25">
        <f t="shared" si="68"/>
        <v>13644000</v>
      </c>
      <c r="AI172" s="26">
        <f t="shared" si="58"/>
        <v>1.5057458706210705E-2</v>
      </c>
      <c r="AJ172" s="27">
        <f t="shared" si="69"/>
        <v>1.3066597645738831E-3</v>
      </c>
    </row>
    <row r="173" spans="1:36" ht="24.95" customHeight="1" outlineLevel="1" x14ac:dyDescent="0.25">
      <c r="A173" s="156">
        <v>62</v>
      </c>
      <c r="B173" s="156"/>
      <c r="C173" s="186" t="s">
        <v>866</v>
      </c>
      <c r="D173" s="187">
        <v>45547</v>
      </c>
      <c r="E173" s="172" t="s">
        <v>253</v>
      </c>
      <c r="F173" s="172" t="s">
        <v>702</v>
      </c>
      <c r="G173" s="165" t="s">
        <v>118</v>
      </c>
      <c r="H173" s="158"/>
      <c r="I173" s="158"/>
      <c r="J173" s="399"/>
      <c r="K173" s="219">
        <v>9600000</v>
      </c>
      <c r="L173" s="172" t="s">
        <v>703</v>
      </c>
      <c r="M173" s="159"/>
      <c r="N173" s="159"/>
      <c r="O173" s="254"/>
      <c r="P173" s="157"/>
      <c r="Q173" s="157"/>
      <c r="R173" s="159"/>
      <c r="S173" s="159"/>
      <c r="T173" s="159"/>
      <c r="U173" s="152">
        <f t="shared" si="70"/>
        <v>0</v>
      </c>
      <c r="V173" s="159"/>
      <c r="W173" s="159"/>
      <c r="X173" s="159"/>
      <c r="Y173" s="152">
        <f t="shared" si="71"/>
        <v>0</v>
      </c>
      <c r="Z173" s="159"/>
      <c r="AA173" s="159"/>
      <c r="AB173" s="159"/>
      <c r="AC173" s="152">
        <f t="shared" si="72"/>
        <v>0</v>
      </c>
      <c r="AD173" s="161"/>
      <c r="AE173" s="219"/>
      <c r="AF173" s="219">
        <v>9600000</v>
      </c>
      <c r="AG173" s="25">
        <f t="shared" si="67"/>
        <v>9600000</v>
      </c>
      <c r="AH173" s="25">
        <f t="shared" si="68"/>
        <v>9600000</v>
      </c>
      <c r="AI173" s="26">
        <f t="shared" si="58"/>
        <v>1.0594517999092844E-2</v>
      </c>
      <c r="AJ173" s="27">
        <f>IF(ISERROR(AH173/$AH$600),"-",AH173/$AH$600)</f>
        <v>9.1937362502999696E-4</v>
      </c>
    </row>
    <row r="174" spans="1:36" ht="24.95" customHeight="1" outlineLevel="1" x14ac:dyDescent="0.25">
      <c r="A174" s="156">
        <v>63</v>
      </c>
      <c r="B174" s="156"/>
      <c r="C174" s="186" t="s">
        <v>867</v>
      </c>
      <c r="D174" s="187">
        <v>45635</v>
      </c>
      <c r="E174" s="172" t="s">
        <v>290</v>
      </c>
      <c r="F174" s="172" t="s">
        <v>702</v>
      </c>
      <c r="G174" s="165" t="s">
        <v>118</v>
      </c>
      <c r="H174" s="158"/>
      <c r="I174" s="158"/>
      <c r="J174" s="399"/>
      <c r="K174" s="219">
        <v>13318000</v>
      </c>
      <c r="L174" s="172" t="s">
        <v>703</v>
      </c>
      <c r="M174" s="159"/>
      <c r="N174" s="159"/>
      <c r="O174" s="254"/>
      <c r="P174" s="157"/>
      <c r="Q174" s="157"/>
      <c r="R174" s="159"/>
      <c r="S174" s="159"/>
      <c r="T174" s="159"/>
      <c r="U174" s="152">
        <f t="shared" si="70"/>
        <v>0</v>
      </c>
      <c r="V174" s="159"/>
      <c r="W174" s="159"/>
      <c r="X174" s="159"/>
      <c r="Y174" s="152">
        <f t="shared" si="71"/>
        <v>0</v>
      </c>
      <c r="Z174" s="159"/>
      <c r="AA174" s="159"/>
      <c r="AB174" s="159"/>
      <c r="AC174" s="152">
        <f t="shared" si="72"/>
        <v>0</v>
      </c>
      <c r="AD174" s="161"/>
      <c r="AE174" s="219"/>
      <c r="AF174" s="219">
        <v>13318000</v>
      </c>
      <c r="AG174" s="25">
        <f t="shared" ref="AG174:AG181" si="73">SUM(AD174:AF174)</f>
        <v>13318000</v>
      </c>
      <c r="AH174" s="25">
        <f t="shared" ref="AH174:AH181" si="74">SUM(U174,Y174,AC174,AG174)</f>
        <v>13318000</v>
      </c>
      <c r="AI174" s="26">
        <f t="shared" si="58"/>
        <v>1.4697686532491511E-2</v>
      </c>
      <c r="AJ174" s="27">
        <f t="shared" ref="AJ174:AJ181" si="75">IF(ISERROR(AH174/$AH$600),"-",AH174/$AH$600)</f>
        <v>1.2754393685572396E-3</v>
      </c>
    </row>
    <row r="175" spans="1:36" ht="24.95" customHeight="1" outlineLevel="1" x14ac:dyDescent="0.25">
      <c r="A175" s="156">
        <v>64</v>
      </c>
      <c r="B175" s="156"/>
      <c r="C175" s="186" t="s">
        <v>868</v>
      </c>
      <c r="D175" s="187">
        <v>45547</v>
      </c>
      <c r="E175" s="172" t="s">
        <v>296</v>
      </c>
      <c r="F175" s="172" t="s">
        <v>702</v>
      </c>
      <c r="G175" s="165" t="s">
        <v>118</v>
      </c>
      <c r="H175" s="158"/>
      <c r="I175" s="158"/>
      <c r="J175" s="399"/>
      <c r="K175" s="219">
        <v>13323000</v>
      </c>
      <c r="L175" s="172" t="s">
        <v>703</v>
      </c>
      <c r="M175" s="159"/>
      <c r="N175" s="159"/>
      <c r="O175" s="254"/>
      <c r="P175" s="157"/>
      <c r="Q175" s="157"/>
      <c r="R175" s="159"/>
      <c r="S175" s="159"/>
      <c r="T175" s="159"/>
      <c r="U175" s="152">
        <f t="shared" si="70"/>
        <v>0</v>
      </c>
      <c r="V175" s="159"/>
      <c r="W175" s="159"/>
      <c r="X175" s="159"/>
      <c r="Y175" s="152">
        <f t="shared" si="71"/>
        <v>0</v>
      </c>
      <c r="Z175" s="159"/>
      <c r="AA175" s="159"/>
      <c r="AB175" s="159"/>
      <c r="AC175" s="152">
        <f t="shared" si="72"/>
        <v>0</v>
      </c>
      <c r="AD175" s="161"/>
      <c r="AE175" s="219"/>
      <c r="AF175" s="219">
        <v>13323000</v>
      </c>
      <c r="AG175" s="25">
        <f t="shared" si="73"/>
        <v>13323000</v>
      </c>
      <c r="AH175" s="25">
        <f t="shared" si="74"/>
        <v>13323000</v>
      </c>
      <c r="AI175" s="26">
        <f t="shared" si="58"/>
        <v>1.4703204510616038E-2</v>
      </c>
      <c r="AJ175" s="27">
        <f t="shared" si="75"/>
        <v>1.2759182089869426E-3</v>
      </c>
    </row>
    <row r="176" spans="1:36" ht="24.95" customHeight="1" outlineLevel="1" x14ac:dyDescent="0.25">
      <c r="A176" s="156">
        <v>65</v>
      </c>
      <c r="B176" s="156"/>
      <c r="C176" s="186" t="s">
        <v>869</v>
      </c>
      <c r="D176" s="187">
        <v>45635</v>
      </c>
      <c r="E176" s="172" t="s">
        <v>262</v>
      </c>
      <c r="F176" s="172" t="s">
        <v>702</v>
      </c>
      <c r="G176" s="165" t="s">
        <v>118</v>
      </c>
      <c r="H176" s="158"/>
      <c r="I176" s="158"/>
      <c r="J176" s="399"/>
      <c r="K176" s="219">
        <v>13833000</v>
      </c>
      <c r="L176" s="172" t="s">
        <v>703</v>
      </c>
      <c r="M176" s="159"/>
      <c r="N176" s="159"/>
      <c r="O176" s="254"/>
      <c r="P176" s="157"/>
      <c r="Q176" s="157"/>
      <c r="R176" s="159"/>
      <c r="S176" s="159"/>
      <c r="T176" s="159"/>
      <c r="U176" s="152">
        <f t="shared" si="70"/>
        <v>0</v>
      </c>
      <c r="V176" s="159"/>
      <c r="W176" s="159"/>
      <c r="X176" s="159"/>
      <c r="Y176" s="152">
        <f t="shared" si="71"/>
        <v>0</v>
      </c>
      <c r="Z176" s="159"/>
      <c r="AA176" s="159"/>
      <c r="AB176" s="159"/>
      <c r="AC176" s="152">
        <f t="shared" si="72"/>
        <v>0</v>
      </c>
      <c r="AD176" s="161"/>
      <c r="AE176" s="219"/>
      <c r="AF176" s="219">
        <v>13833000</v>
      </c>
      <c r="AG176" s="25">
        <f t="shared" si="73"/>
        <v>13833000</v>
      </c>
      <c r="AH176" s="25">
        <f t="shared" si="74"/>
        <v>13833000</v>
      </c>
      <c r="AI176" s="26">
        <f t="shared" si="58"/>
        <v>1.5266038279317846E-2</v>
      </c>
      <c r="AJ176" s="27">
        <f t="shared" si="75"/>
        <v>1.3247599328166612E-3</v>
      </c>
    </row>
    <row r="177" spans="1:36" ht="24.95" customHeight="1" outlineLevel="1" x14ac:dyDescent="0.25">
      <c r="A177" s="156">
        <v>66</v>
      </c>
      <c r="B177" s="156"/>
      <c r="C177" s="186" t="s">
        <v>522</v>
      </c>
      <c r="D177" s="187">
        <v>45635</v>
      </c>
      <c r="E177" s="172" t="s">
        <v>264</v>
      </c>
      <c r="F177" s="172" t="s">
        <v>702</v>
      </c>
      <c r="G177" s="165" t="s">
        <v>118</v>
      </c>
      <c r="H177" s="158"/>
      <c r="I177" s="158"/>
      <c r="J177" s="399"/>
      <c r="K177" s="219">
        <v>13833000</v>
      </c>
      <c r="L177" s="172" t="s">
        <v>703</v>
      </c>
      <c r="M177" s="159"/>
      <c r="N177" s="159"/>
      <c r="O177" s="254"/>
      <c r="P177" s="157"/>
      <c r="Q177" s="157"/>
      <c r="R177" s="159"/>
      <c r="S177" s="159"/>
      <c r="T177" s="159"/>
      <c r="U177" s="152">
        <f t="shared" si="70"/>
        <v>0</v>
      </c>
      <c r="V177" s="159"/>
      <c r="W177" s="159"/>
      <c r="X177" s="159"/>
      <c r="Y177" s="152">
        <f t="shared" si="71"/>
        <v>0</v>
      </c>
      <c r="Z177" s="159"/>
      <c r="AA177" s="159"/>
      <c r="AB177" s="159"/>
      <c r="AC177" s="152">
        <f t="shared" si="72"/>
        <v>0</v>
      </c>
      <c r="AD177" s="161"/>
      <c r="AE177" s="219"/>
      <c r="AF177" s="219">
        <v>13833000</v>
      </c>
      <c r="AG177" s="25">
        <f t="shared" si="73"/>
        <v>13833000</v>
      </c>
      <c r="AH177" s="25">
        <f t="shared" si="74"/>
        <v>13833000</v>
      </c>
      <c r="AI177" s="26">
        <f t="shared" si="58"/>
        <v>1.5266038279317846E-2</v>
      </c>
      <c r="AJ177" s="27">
        <f t="shared" si="75"/>
        <v>1.3247599328166612E-3</v>
      </c>
    </row>
    <row r="178" spans="1:36" ht="24.95" customHeight="1" outlineLevel="1" x14ac:dyDescent="0.25">
      <c r="A178" s="156">
        <v>67</v>
      </c>
      <c r="B178" s="156"/>
      <c r="C178" s="186" t="s">
        <v>524</v>
      </c>
      <c r="D178" s="187">
        <v>45635</v>
      </c>
      <c r="E178" s="172" t="s">
        <v>870</v>
      </c>
      <c r="F178" s="172" t="s">
        <v>702</v>
      </c>
      <c r="G178" s="165" t="s">
        <v>118</v>
      </c>
      <c r="H178" s="158"/>
      <c r="I178" s="158"/>
      <c r="J178" s="399"/>
      <c r="K178" s="219">
        <v>13833000</v>
      </c>
      <c r="L178" s="172" t="s">
        <v>703</v>
      </c>
      <c r="M178" s="159"/>
      <c r="N178" s="159"/>
      <c r="O178" s="254"/>
      <c r="P178" s="157"/>
      <c r="Q178" s="157"/>
      <c r="R178" s="159"/>
      <c r="S178" s="159"/>
      <c r="T178" s="159"/>
      <c r="U178" s="152">
        <f t="shared" si="70"/>
        <v>0</v>
      </c>
      <c r="V178" s="159"/>
      <c r="W178" s="159"/>
      <c r="X178" s="159"/>
      <c r="Y178" s="152">
        <f t="shared" si="71"/>
        <v>0</v>
      </c>
      <c r="Z178" s="159"/>
      <c r="AA178" s="159"/>
      <c r="AB178" s="159"/>
      <c r="AC178" s="152">
        <f t="shared" si="72"/>
        <v>0</v>
      </c>
      <c r="AD178" s="161"/>
      <c r="AE178" s="219"/>
      <c r="AF178" s="219">
        <v>13833000</v>
      </c>
      <c r="AG178" s="25">
        <f t="shared" si="73"/>
        <v>13833000</v>
      </c>
      <c r="AH178" s="25">
        <f t="shared" si="74"/>
        <v>13833000</v>
      </c>
      <c r="AI178" s="26">
        <f t="shared" si="58"/>
        <v>1.5266038279317846E-2</v>
      </c>
      <c r="AJ178" s="27">
        <f t="shared" si="75"/>
        <v>1.3247599328166612E-3</v>
      </c>
    </row>
    <row r="179" spans="1:36" ht="24.95" customHeight="1" outlineLevel="1" x14ac:dyDescent="0.25">
      <c r="A179" s="156">
        <v>68</v>
      </c>
      <c r="B179" s="156"/>
      <c r="C179" s="186" t="s">
        <v>520</v>
      </c>
      <c r="D179" s="187">
        <v>45635</v>
      </c>
      <c r="E179" s="172" t="s">
        <v>305</v>
      </c>
      <c r="F179" s="172" t="s">
        <v>702</v>
      </c>
      <c r="G179" s="165" t="s">
        <v>118</v>
      </c>
      <c r="H179" s="158"/>
      <c r="I179" s="158"/>
      <c r="J179" s="399"/>
      <c r="K179" s="219">
        <v>13833000</v>
      </c>
      <c r="L179" s="172" t="s">
        <v>703</v>
      </c>
      <c r="M179" s="159"/>
      <c r="N179" s="159"/>
      <c r="O179" s="254"/>
      <c r="P179" s="157"/>
      <c r="Q179" s="157"/>
      <c r="R179" s="159"/>
      <c r="S179" s="159"/>
      <c r="T179" s="159"/>
      <c r="U179" s="152">
        <f t="shared" si="70"/>
        <v>0</v>
      </c>
      <c r="V179" s="159"/>
      <c r="W179" s="159"/>
      <c r="X179" s="159"/>
      <c r="Y179" s="152">
        <f t="shared" si="71"/>
        <v>0</v>
      </c>
      <c r="Z179" s="159"/>
      <c r="AA179" s="159"/>
      <c r="AB179" s="159"/>
      <c r="AC179" s="152">
        <f t="shared" si="72"/>
        <v>0</v>
      </c>
      <c r="AD179" s="161"/>
      <c r="AE179" s="219"/>
      <c r="AF179" s="219">
        <v>13833000</v>
      </c>
      <c r="AG179" s="25">
        <f t="shared" si="73"/>
        <v>13833000</v>
      </c>
      <c r="AH179" s="25">
        <f t="shared" si="74"/>
        <v>13833000</v>
      </c>
      <c r="AI179" s="26">
        <f t="shared" si="58"/>
        <v>1.5266038279317846E-2</v>
      </c>
      <c r="AJ179" s="27">
        <f t="shared" si="75"/>
        <v>1.3247599328166612E-3</v>
      </c>
    </row>
    <row r="180" spans="1:36" ht="24.95" customHeight="1" outlineLevel="1" x14ac:dyDescent="0.25">
      <c r="A180" s="156">
        <v>69</v>
      </c>
      <c r="B180" s="156"/>
      <c r="C180" s="186" t="s">
        <v>871</v>
      </c>
      <c r="D180" s="187">
        <v>45625</v>
      </c>
      <c r="E180" s="172" t="s">
        <v>282</v>
      </c>
      <c r="F180" s="172" t="s">
        <v>702</v>
      </c>
      <c r="G180" s="165" t="s">
        <v>118</v>
      </c>
      <c r="H180" s="158"/>
      <c r="I180" s="158"/>
      <c r="J180" s="399"/>
      <c r="K180" s="219">
        <v>7600000</v>
      </c>
      <c r="L180" s="172" t="s">
        <v>703</v>
      </c>
      <c r="M180" s="159"/>
      <c r="N180" s="159"/>
      <c r="O180" s="254"/>
      <c r="P180" s="157"/>
      <c r="Q180" s="157"/>
      <c r="R180" s="159"/>
      <c r="S180" s="159"/>
      <c r="T180" s="159"/>
      <c r="U180" s="152">
        <f t="shared" si="70"/>
        <v>0</v>
      </c>
      <c r="V180" s="159"/>
      <c r="W180" s="159"/>
      <c r="X180" s="159"/>
      <c r="Y180" s="152">
        <f t="shared" si="71"/>
        <v>0</v>
      </c>
      <c r="Z180" s="159"/>
      <c r="AA180" s="159"/>
      <c r="AB180" s="159"/>
      <c r="AC180" s="152">
        <f t="shared" si="72"/>
        <v>0</v>
      </c>
      <c r="AD180" s="161"/>
      <c r="AE180" s="219"/>
      <c r="AF180" s="219">
        <v>7600000</v>
      </c>
      <c r="AG180" s="25">
        <f t="shared" si="73"/>
        <v>7600000</v>
      </c>
      <c r="AH180" s="25">
        <f t="shared" si="74"/>
        <v>7600000</v>
      </c>
      <c r="AI180" s="26">
        <f t="shared" si="58"/>
        <v>8.387326749281835E-3</v>
      </c>
      <c r="AJ180" s="27">
        <f t="shared" si="75"/>
        <v>7.2783745314874764E-4</v>
      </c>
    </row>
    <row r="181" spans="1:36" ht="24.95" customHeight="1" outlineLevel="1" x14ac:dyDescent="0.25">
      <c r="A181" s="156">
        <v>70</v>
      </c>
      <c r="B181" s="156"/>
      <c r="C181" s="186" t="s">
        <v>872</v>
      </c>
      <c r="D181" s="187">
        <v>45629</v>
      </c>
      <c r="E181" s="172" t="s">
        <v>280</v>
      </c>
      <c r="F181" s="172" t="s">
        <v>702</v>
      </c>
      <c r="G181" s="165" t="s">
        <v>118</v>
      </c>
      <c r="H181" s="158"/>
      <c r="I181" s="158"/>
      <c r="J181" s="425"/>
      <c r="K181" s="219">
        <v>13833000</v>
      </c>
      <c r="L181" s="172" t="s">
        <v>703</v>
      </c>
      <c r="M181" s="159"/>
      <c r="N181" s="159"/>
      <c r="O181" s="254"/>
      <c r="P181" s="157"/>
      <c r="Q181" s="157"/>
      <c r="R181" s="159"/>
      <c r="S181" s="159"/>
      <c r="T181" s="159"/>
      <c r="U181" s="152">
        <f t="shared" si="70"/>
        <v>0</v>
      </c>
      <c r="V181" s="159"/>
      <c r="W181" s="159"/>
      <c r="X181" s="159"/>
      <c r="Y181" s="152">
        <f t="shared" si="71"/>
        <v>0</v>
      </c>
      <c r="Z181" s="159"/>
      <c r="AA181" s="159"/>
      <c r="AB181" s="159"/>
      <c r="AC181" s="152">
        <f t="shared" si="72"/>
        <v>0</v>
      </c>
      <c r="AD181" s="161"/>
      <c r="AE181" s="219"/>
      <c r="AF181" s="219">
        <v>13833000</v>
      </c>
      <c r="AG181" s="25">
        <f t="shared" si="73"/>
        <v>13833000</v>
      </c>
      <c r="AH181" s="25">
        <f t="shared" si="74"/>
        <v>13833000</v>
      </c>
      <c r="AI181" s="26">
        <f t="shared" ref="AI181" si="76">IF(ISERROR(AH181/$J$115),0,AH181/$J$115)</f>
        <v>1.5266038279317846E-2</v>
      </c>
      <c r="AJ181" s="27">
        <f t="shared" si="75"/>
        <v>1.3247599328166612E-3</v>
      </c>
    </row>
    <row r="182" spans="1:36" s="37" customFormat="1" ht="12.75" customHeight="1" x14ac:dyDescent="0.25">
      <c r="A182" s="404" t="s">
        <v>57</v>
      </c>
      <c r="B182" s="377"/>
      <c r="C182" s="377"/>
      <c r="D182" s="377"/>
      <c r="E182" s="377"/>
      <c r="F182" s="377"/>
      <c r="G182" s="377"/>
      <c r="H182" s="377"/>
      <c r="I182" s="405"/>
      <c r="J182" s="33">
        <f>+J115</f>
        <v>906129000</v>
      </c>
      <c r="K182" s="162">
        <f>SUM(K116:K181)</f>
        <v>906129000</v>
      </c>
      <c r="L182" s="146"/>
      <c r="M182" s="162">
        <f>SUM(M116:M117)</f>
        <v>0</v>
      </c>
      <c r="N182" s="162">
        <f>SUM(N116:N117)</f>
        <v>0</v>
      </c>
      <c r="O182" s="162">
        <f>SUM(O116:O117)</f>
        <v>0</v>
      </c>
      <c r="P182" s="163"/>
      <c r="Q182" s="164"/>
      <c r="R182" s="162">
        <f t="shared" ref="R182:AB182" si="77">SUM(R116:R117)</f>
        <v>0</v>
      </c>
      <c r="S182" s="162">
        <f t="shared" si="77"/>
        <v>0</v>
      </c>
      <c r="T182" s="162">
        <f t="shared" si="77"/>
        <v>0</v>
      </c>
      <c r="U182" s="162">
        <f>SUM(U116:U181)</f>
        <v>0</v>
      </c>
      <c r="V182" s="162">
        <f t="shared" si="77"/>
        <v>0</v>
      </c>
      <c r="W182" s="162">
        <f t="shared" si="77"/>
        <v>0</v>
      </c>
      <c r="X182" s="162">
        <f t="shared" si="77"/>
        <v>0</v>
      </c>
      <c r="Y182" s="162">
        <f>SUM(Y116:Y181)</f>
        <v>0</v>
      </c>
      <c r="Z182" s="162">
        <f t="shared" si="77"/>
        <v>0</v>
      </c>
      <c r="AA182" s="162">
        <f t="shared" si="77"/>
        <v>0</v>
      </c>
      <c r="AB182" s="162">
        <f t="shared" si="77"/>
        <v>0</v>
      </c>
      <c r="AC182" s="162">
        <f t="shared" ref="AC182:AH182" si="78">SUM(AC116:AC181)</f>
        <v>0</v>
      </c>
      <c r="AD182" s="162">
        <f t="shared" si="78"/>
        <v>11644000</v>
      </c>
      <c r="AE182" s="162">
        <f t="shared" si="78"/>
        <v>464083000</v>
      </c>
      <c r="AF182" s="162">
        <f t="shared" si="78"/>
        <v>430402000</v>
      </c>
      <c r="AG182" s="162">
        <f t="shared" si="78"/>
        <v>906129000</v>
      </c>
      <c r="AH182" s="162">
        <f t="shared" si="78"/>
        <v>906129000</v>
      </c>
      <c r="AI182" s="36">
        <f>IF(ISERROR(AH182/J182),0,AH182/J182)</f>
        <v>1</v>
      </c>
      <c r="AJ182" s="36">
        <f>IF(ISERROR(AH182/$AH$600),0,AH182/$AH$600)</f>
        <v>8.677823994529231E-2</v>
      </c>
    </row>
    <row r="183" spans="1:36" ht="12.75" customHeight="1" x14ac:dyDescent="0.25">
      <c r="A183" s="383" t="s">
        <v>58</v>
      </c>
      <c r="B183" s="384"/>
      <c r="C183" s="384"/>
      <c r="D183" s="384"/>
      <c r="E183" s="385"/>
      <c r="F183" s="9"/>
      <c r="G183" s="10"/>
      <c r="H183" s="11"/>
      <c r="I183" s="11"/>
      <c r="J183" s="381">
        <v>904217000</v>
      </c>
      <c r="K183" s="13"/>
      <c r="L183" s="14"/>
      <c r="M183" s="15"/>
      <c r="N183" s="15"/>
      <c r="O183" s="15"/>
      <c r="P183" s="10"/>
      <c r="Q183" s="16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7"/>
      <c r="AJ183" s="17"/>
    </row>
    <row r="184" spans="1:36" ht="24.95" customHeight="1" outlineLevel="1" x14ac:dyDescent="0.25">
      <c r="A184" s="19">
        <v>1</v>
      </c>
      <c r="B184" s="19"/>
      <c r="C184" s="40" t="s">
        <v>873</v>
      </c>
      <c r="D184" s="41">
        <v>45278</v>
      </c>
      <c r="E184" s="70" t="s">
        <v>343</v>
      </c>
      <c r="F184" s="70" t="s">
        <v>702</v>
      </c>
      <c r="G184" s="43" t="s">
        <v>118</v>
      </c>
      <c r="H184" s="29"/>
      <c r="I184" s="29"/>
      <c r="J184" s="395"/>
      <c r="K184" s="98">
        <v>13833000</v>
      </c>
      <c r="L184" s="197" t="s">
        <v>703</v>
      </c>
      <c r="M184" s="92"/>
      <c r="N184" s="92"/>
      <c r="O184" s="92"/>
      <c r="P184" s="258"/>
      <c r="Q184" s="258"/>
      <c r="R184" s="24"/>
      <c r="S184" s="24"/>
      <c r="T184" s="24"/>
      <c r="U184" s="25">
        <f>SUM(R184:T184)</f>
        <v>0</v>
      </c>
      <c r="V184" s="24"/>
      <c r="W184" s="24"/>
      <c r="X184" s="24"/>
      <c r="Y184" s="25">
        <f>SUM(V184:X184)</f>
        <v>0</v>
      </c>
      <c r="Z184" s="24"/>
      <c r="AA184" s="24"/>
      <c r="AB184" s="24"/>
      <c r="AC184" s="25">
        <f>SUM(Z184:AB184)</f>
        <v>0</v>
      </c>
      <c r="AD184" s="98">
        <v>13833000</v>
      </c>
      <c r="AE184" s="24"/>
      <c r="AF184" s="24"/>
      <c r="AG184" s="25">
        <f>SUM(AD184:AF184)</f>
        <v>13833000</v>
      </c>
      <c r="AH184" s="25">
        <f>SUM(U184,Y184,AC184,AG184)</f>
        <v>13833000</v>
      </c>
      <c r="AI184" s="26">
        <f>IF(ISERROR(AH184/$J$183),0,AH184/$J$183)</f>
        <v>1.5298318876995235E-2</v>
      </c>
      <c r="AJ184" s="27">
        <f t="shared" ref="AJ184:AJ215" si="79">IF(ISERROR(AH184/$AH$600),"-",AH184/$AH$600)</f>
        <v>1.3247599328166612E-3</v>
      </c>
    </row>
    <row r="185" spans="1:36" ht="24.95" customHeight="1" outlineLevel="1" x14ac:dyDescent="0.25">
      <c r="A185" s="19">
        <v>2</v>
      </c>
      <c r="B185" s="19"/>
      <c r="C185" s="40" t="s">
        <v>874</v>
      </c>
      <c r="D185" s="41">
        <v>45278</v>
      </c>
      <c r="E185" s="70" t="s">
        <v>875</v>
      </c>
      <c r="F185" s="70" t="s">
        <v>702</v>
      </c>
      <c r="G185" s="43" t="s">
        <v>118</v>
      </c>
      <c r="H185" s="29"/>
      <c r="I185" s="29"/>
      <c r="J185" s="395"/>
      <c r="K185" s="98">
        <v>13833000</v>
      </c>
      <c r="L185" s="197" t="s">
        <v>703</v>
      </c>
      <c r="M185" s="92"/>
      <c r="N185" s="92"/>
      <c r="O185" s="92"/>
      <c r="P185" s="258"/>
      <c r="Q185" s="258"/>
      <c r="R185" s="24"/>
      <c r="S185" s="24"/>
      <c r="T185" s="24"/>
      <c r="U185" s="25">
        <f>SUM(R185:T185)</f>
        <v>0</v>
      </c>
      <c r="V185" s="24"/>
      <c r="W185" s="24"/>
      <c r="X185" s="24"/>
      <c r="Y185" s="25">
        <f>SUM(V185:X185)</f>
        <v>0</v>
      </c>
      <c r="Z185" s="24"/>
      <c r="AA185" s="24"/>
      <c r="AB185" s="98">
        <v>13833000</v>
      </c>
      <c r="AC185" s="25">
        <f>SUM(Z185:AB185)</f>
        <v>13833000</v>
      </c>
      <c r="AD185" s="98"/>
      <c r="AE185" s="24"/>
      <c r="AF185" s="24"/>
      <c r="AG185" s="25">
        <f>SUM(AD185:AF185)</f>
        <v>0</v>
      </c>
      <c r="AH185" s="25">
        <f>SUM(U185,Y185,AC185,AG185)</f>
        <v>13833000</v>
      </c>
      <c r="AI185" s="26">
        <f t="shared" ref="AI185:AI243" si="80">IF(ISERROR(AH185/$J$183),0,AH185/$J$183)</f>
        <v>1.5298318876995235E-2</v>
      </c>
      <c r="AJ185" s="27">
        <f t="shared" si="79"/>
        <v>1.3247599328166612E-3</v>
      </c>
    </row>
    <row r="186" spans="1:36" ht="24.95" customHeight="1" outlineLevel="1" x14ac:dyDescent="0.25">
      <c r="A186" s="19">
        <v>3</v>
      </c>
      <c r="B186" s="19"/>
      <c r="C186" s="40" t="s">
        <v>876</v>
      </c>
      <c r="D186" s="41">
        <v>45278</v>
      </c>
      <c r="E186" s="70" t="s">
        <v>345</v>
      </c>
      <c r="F186" s="70" t="s">
        <v>702</v>
      </c>
      <c r="G186" s="43" t="s">
        <v>118</v>
      </c>
      <c r="H186" s="29"/>
      <c r="I186" s="29"/>
      <c r="J186" s="395"/>
      <c r="K186" s="98">
        <v>12274000</v>
      </c>
      <c r="L186" s="197" t="s">
        <v>703</v>
      </c>
      <c r="M186" s="92"/>
      <c r="N186" s="92"/>
      <c r="O186" s="92"/>
      <c r="P186" s="258"/>
      <c r="Q186" s="258"/>
      <c r="R186" s="24"/>
      <c r="S186" s="24"/>
      <c r="T186" s="24"/>
      <c r="U186" s="25">
        <f t="shared" ref="U186:U243" si="81">SUM(R186:T186)</f>
        <v>0</v>
      </c>
      <c r="V186" s="24"/>
      <c r="W186" s="24"/>
      <c r="X186" s="24"/>
      <c r="Y186" s="25">
        <f t="shared" ref="Y186:Y243" si="82">SUM(V186:X186)</f>
        <v>0</v>
      </c>
      <c r="Z186" s="24"/>
      <c r="AA186" s="24"/>
      <c r="AB186" s="24"/>
      <c r="AC186" s="25">
        <f t="shared" ref="AC186:AC243" si="83">SUM(Z186:AB186)</f>
        <v>0</v>
      </c>
      <c r="AD186" s="98">
        <v>12274000</v>
      </c>
      <c r="AE186" s="24"/>
      <c r="AF186" s="24"/>
      <c r="AG186" s="25">
        <f t="shared" ref="AG186:AG243" si="84">SUM(AD186:AF186)</f>
        <v>12274000</v>
      </c>
      <c r="AH186" s="25">
        <f t="shared" ref="AH186:AH243" si="85">SUM(U186,Y186,AC186,AG186)</f>
        <v>12274000</v>
      </c>
      <c r="AI186" s="26">
        <f t="shared" si="80"/>
        <v>1.3574175225637209E-2</v>
      </c>
      <c r="AJ186" s="27">
        <f t="shared" si="79"/>
        <v>1.1754574868352273E-3</v>
      </c>
    </row>
    <row r="187" spans="1:36" ht="24.95" customHeight="1" outlineLevel="1" x14ac:dyDescent="0.25">
      <c r="A187" s="19">
        <v>4</v>
      </c>
      <c r="B187" s="19"/>
      <c r="C187" s="40" t="s">
        <v>877</v>
      </c>
      <c r="D187" s="41">
        <v>45278</v>
      </c>
      <c r="E187" s="70" t="s">
        <v>878</v>
      </c>
      <c r="F187" s="70" t="s">
        <v>702</v>
      </c>
      <c r="G187" s="43" t="s">
        <v>118</v>
      </c>
      <c r="H187" s="29"/>
      <c r="I187" s="29"/>
      <c r="J187" s="395"/>
      <c r="K187" s="98">
        <v>13833000</v>
      </c>
      <c r="L187" s="197" t="s">
        <v>703</v>
      </c>
      <c r="M187" s="92"/>
      <c r="N187" s="92"/>
      <c r="O187" s="92"/>
      <c r="P187" s="258"/>
      <c r="Q187" s="258"/>
      <c r="R187" s="24"/>
      <c r="S187" s="24"/>
      <c r="T187" s="24"/>
      <c r="U187" s="25">
        <f t="shared" si="81"/>
        <v>0</v>
      </c>
      <c r="V187" s="24"/>
      <c r="W187" s="24"/>
      <c r="X187" s="24"/>
      <c r="Y187" s="25">
        <f t="shared" si="82"/>
        <v>0</v>
      </c>
      <c r="Z187" s="24"/>
      <c r="AA187" s="24"/>
      <c r="AB187" s="24"/>
      <c r="AC187" s="25">
        <f t="shared" si="83"/>
        <v>0</v>
      </c>
      <c r="AD187" s="98">
        <v>13833000</v>
      </c>
      <c r="AE187" s="24"/>
      <c r="AF187" s="24"/>
      <c r="AG187" s="25">
        <f t="shared" si="84"/>
        <v>13833000</v>
      </c>
      <c r="AH187" s="25">
        <f t="shared" si="85"/>
        <v>13833000</v>
      </c>
      <c r="AI187" s="26">
        <f t="shared" si="80"/>
        <v>1.5298318876995235E-2</v>
      </c>
      <c r="AJ187" s="27">
        <f t="shared" si="79"/>
        <v>1.3247599328166612E-3</v>
      </c>
    </row>
    <row r="188" spans="1:36" ht="24.95" customHeight="1" outlineLevel="1" x14ac:dyDescent="0.25">
      <c r="A188" s="19">
        <v>5</v>
      </c>
      <c r="B188" s="19"/>
      <c r="C188" s="40" t="s">
        <v>879</v>
      </c>
      <c r="D188" s="41">
        <v>45278</v>
      </c>
      <c r="E188" s="70" t="s">
        <v>347</v>
      </c>
      <c r="F188" s="70" t="s">
        <v>702</v>
      </c>
      <c r="G188" s="43" t="s">
        <v>118</v>
      </c>
      <c r="H188" s="29"/>
      <c r="I188" s="29"/>
      <c r="J188" s="395"/>
      <c r="K188" s="98">
        <v>33114000</v>
      </c>
      <c r="L188" s="197" t="s">
        <v>703</v>
      </c>
      <c r="M188" s="92"/>
      <c r="N188" s="92"/>
      <c r="O188" s="92"/>
      <c r="P188" s="258"/>
      <c r="Q188" s="258"/>
      <c r="R188" s="24"/>
      <c r="S188" s="24"/>
      <c r="T188" s="24"/>
      <c r="U188" s="25">
        <f t="shared" si="81"/>
        <v>0</v>
      </c>
      <c r="V188" s="24"/>
      <c r="W188" s="24"/>
      <c r="X188" s="24"/>
      <c r="Y188" s="25">
        <f t="shared" si="82"/>
        <v>0</v>
      </c>
      <c r="Z188" s="24"/>
      <c r="AA188" s="24"/>
      <c r="AB188" s="24"/>
      <c r="AC188" s="25">
        <f t="shared" si="83"/>
        <v>0</v>
      </c>
      <c r="AD188" s="98">
        <v>33114000</v>
      </c>
      <c r="AE188" s="24"/>
      <c r="AF188" s="24"/>
      <c r="AG188" s="25">
        <f t="shared" si="84"/>
        <v>33114000</v>
      </c>
      <c r="AH188" s="25">
        <f t="shared" si="85"/>
        <v>33114000</v>
      </c>
      <c r="AI188" s="26">
        <f t="shared" si="80"/>
        <v>3.6621740135387854E-2</v>
      </c>
      <c r="AJ188" s="27">
        <f t="shared" si="79"/>
        <v>3.1712643978378456E-3</v>
      </c>
    </row>
    <row r="189" spans="1:36" ht="24.95" customHeight="1" outlineLevel="1" x14ac:dyDescent="0.25">
      <c r="A189" s="19">
        <v>6</v>
      </c>
      <c r="B189" s="19"/>
      <c r="C189" s="40" t="s">
        <v>880</v>
      </c>
      <c r="D189" s="41">
        <v>45278</v>
      </c>
      <c r="E189" s="70" t="s">
        <v>321</v>
      </c>
      <c r="F189" s="70" t="s">
        <v>702</v>
      </c>
      <c r="G189" s="43" t="s">
        <v>118</v>
      </c>
      <c r="H189" s="29"/>
      <c r="I189" s="29"/>
      <c r="J189" s="395"/>
      <c r="K189" s="98">
        <v>13833000</v>
      </c>
      <c r="L189" s="197" t="s">
        <v>703</v>
      </c>
      <c r="M189" s="92"/>
      <c r="N189" s="92"/>
      <c r="O189" s="92"/>
      <c r="P189" s="258"/>
      <c r="Q189" s="258"/>
      <c r="R189" s="24"/>
      <c r="S189" s="24"/>
      <c r="T189" s="24"/>
      <c r="U189" s="25">
        <f t="shared" si="81"/>
        <v>0</v>
      </c>
      <c r="V189" s="24"/>
      <c r="W189" s="24"/>
      <c r="X189" s="24"/>
      <c r="Y189" s="25">
        <f t="shared" si="82"/>
        <v>0</v>
      </c>
      <c r="Z189" s="24"/>
      <c r="AA189" s="24"/>
      <c r="AB189" s="98">
        <v>13833000</v>
      </c>
      <c r="AC189" s="25">
        <f t="shared" si="83"/>
        <v>13833000</v>
      </c>
      <c r="AD189" s="98"/>
      <c r="AE189" s="24"/>
      <c r="AF189" s="24"/>
      <c r="AG189" s="25">
        <f t="shared" si="84"/>
        <v>0</v>
      </c>
      <c r="AH189" s="25">
        <f t="shared" si="85"/>
        <v>13833000</v>
      </c>
      <c r="AI189" s="26">
        <f t="shared" si="80"/>
        <v>1.5298318876995235E-2</v>
      </c>
      <c r="AJ189" s="27">
        <f t="shared" si="79"/>
        <v>1.3247599328166612E-3</v>
      </c>
    </row>
    <row r="190" spans="1:36" ht="24.95" customHeight="1" outlineLevel="1" x14ac:dyDescent="0.25">
      <c r="A190" s="19">
        <v>7</v>
      </c>
      <c r="B190" s="19"/>
      <c r="C190" s="40" t="s">
        <v>881</v>
      </c>
      <c r="D190" s="41">
        <v>45278</v>
      </c>
      <c r="E190" s="70" t="s">
        <v>349</v>
      </c>
      <c r="F190" s="70" t="s">
        <v>702</v>
      </c>
      <c r="G190" s="43" t="s">
        <v>118</v>
      </c>
      <c r="H190" s="29"/>
      <c r="I190" s="29"/>
      <c r="J190" s="395"/>
      <c r="K190" s="98">
        <v>13833000</v>
      </c>
      <c r="L190" s="197" t="s">
        <v>703</v>
      </c>
      <c r="M190" s="92"/>
      <c r="N190" s="92"/>
      <c r="O190" s="92"/>
      <c r="P190" s="258"/>
      <c r="Q190" s="258"/>
      <c r="R190" s="24"/>
      <c r="S190" s="24"/>
      <c r="T190" s="24"/>
      <c r="U190" s="25">
        <f t="shared" si="81"/>
        <v>0</v>
      </c>
      <c r="V190" s="24"/>
      <c r="W190" s="24"/>
      <c r="X190" s="24"/>
      <c r="Y190" s="25">
        <f t="shared" si="82"/>
        <v>0</v>
      </c>
      <c r="Z190" s="24"/>
      <c r="AA190" s="24"/>
      <c r="AB190" s="24"/>
      <c r="AC190" s="25">
        <f t="shared" si="83"/>
        <v>0</v>
      </c>
      <c r="AD190" s="98">
        <v>13833000</v>
      </c>
      <c r="AE190" s="24"/>
      <c r="AF190" s="24"/>
      <c r="AG190" s="25">
        <f t="shared" si="84"/>
        <v>13833000</v>
      </c>
      <c r="AH190" s="25">
        <f t="shared" si="85"/>
        <v>13833000</v>
      </c>
      <c r="AI190" s="26">
        <f t="shared" si="80"/>
        <v>1.5298318876995235E-2</v>
      </c>
      <c r="AJ190" s="27">
        <f t="shared" si="79"/>
        <v>1.3247599328166612E-3</v>
      </c>
    </row>
    <row r="191" spans="1:36" ht="24.95" customHeight="1" outlineLevel="1" x14ac:dyDescent="0.25">
      <c r="A191" s="19">
        <v>8</v>
      </c>
      <c r="B191" s="19"/>
      <c r="C191" s="40" t="s">
        <v>882</v>
      </c>
      <c r="D191" s="41">
        <v>45278</v>
      </c>
      <c r="E191" s="70" t="s">
        <v>351</v>
      </c>
      <c r="F191" s="70" t="s">
        <v>702</v>
      </c>
      <c r="G191" s="43" t="s">
        <v>118</v>
      </c>
      <c r="H191" s="29"/>
      <c r="I191" s="29"/>
      <c r="J191" s="395"/>
      <c r="K191" s="98">
        <v>13833000</v>
      </c>
      <c r="L191" s="197" t="s">
        <v>703</v>
      </c>
      <c r="M191" s="92"/>
      <c r="N191" s="92"/>
      <c r="O191" s="92"/>
      <c r="P191" s="258"/>
      <c r="Q191" s="258"/>
      <c r="R191" s="24"/>
      <c r="S191" s="24"/>
      <c r="T191" s="24"/>
      <c r="U191" s="25">
        <f t="shared" si="81"/>
        <v>0</v>
      </c>
      <c r="V191" s="24"/>
      <c r="W191" s="24"/>
      <c r="X191" s="24"/>
      <c r="Y191" s="25">
        <f t="shared" si="82"/>
        <v>0</v>
      </c>
      <c r="Z191" s="24"/>
      <c r="AA191" s="24"/>
      <c r="AB191" s="98">
        <v>13833000</v>
      </c>
      <c r="AC191" s="25">
        <f t="shared" si="83"/>
        <v>13833000</v>
      </c>
      <c r="AD191" s="98"/>
      <c r="AE191" s="24"/>
      <c r="AF191" s="24"/>
      <c r="AG191" s="25">
        <f t="shared" si="84"/>
        <v>0</v>
      </c>
      <c r="AH191" s="25">
        <f t="shared" si="85"/>
        <v>13833000</v>
      </c>
      <c r="AI191" s="26">
        <f t="shared" si="80"/>
        <v>1.5298318876995235E-2</v>
      </c>
      <c r="AJ191" s="27">
        <f t="shared" si="79"/>
        <v>1.3247599328166612E-3</v>
      </c>
    </row>
    <row r="192" spans="1:36" ht="24.95" customHeight="1" outlineLevel="1" x14ac:dyDescent="0.25">
      <c r="A192" s="19">
        <v>9</v>
      </c>
      <c r="B192" s="19"/>
      <c r="C192" s="40" t="s">
        <v>883</v>
      </c>
      <c r="D192" s="41">
        <v>45278</v>
      </c>
      <c r="E192" s="70" t="s">
        <v>353</v>
      </c>
      <c r="F192" s="70" t="s">
        <v>702</v>
      </c>
      <c r="G192" s="43" t="s">
        <v>118</v>
      </c>
      <c r="H192" s="29"/>
      <c r="I192" s="29"/>
      <c r="J192" s="395"/>
      <c r="K192" s="98">
        <v>13833000</v>
      </c>
      <c r="L192" s="197" t="s">
        <v>703</v>
      </c>
      <c r="M192" s="92"/>
      <c r="N192" s="92"/>
      <c r="O192" s="92"/>
      <c r="P192" s="258"/>
      <c r="Q192" s="258"/>
      <c r="R192" s="24"/>
      <c r="S192" s="24"/>
      <c r="T192" s="24"/>
      <c r="U192" s="25">
        <f t="shared" si="81"/>
        <v>0</v>
      </c>
      <c r="V192" s="24"/>
      <c r="W192" s="24"/>
      <c r="X192" s="24"/>
      <c r="Y192" s="25">
        <f t="shared" si="82"/>
        <v>0</v>
      </c>
      <c r="Z192" s="24"/>
      <c r="AA192" s="24"/>
      <c r="AB192" s="24"/>
      <c r="AC192" s="25">
        <f t="shared" si="83"/>
        <v>0</v>
      </c>
      <c r="AD192" s="98">
        <v>13833000</v>
      </c>
      <c r="AE192" s="24"/>
      <c r="AF192" s="24"/>
      <c r="AG192" s="25">
        <f t="shared" si="84"/>
        <v>13833000</v>
      </c>
      <c r="AH192" s="25">
        <f t="shared" si="85"/>
        <v>13833000</v>
      </c>
      <c r="AI192" s="26">
        <f t="shared" si="80"/>
        <v>1.5298318876995235E-2</v>
      </c>
      <c r="AJ192" s="27">
        <f t="shared" si="79"/>
        <v>1.3247599328166612E-3</v>
      </c>
    </row>
    <row r="193" spans="1:36" ht="24.95" customHeight="1" outlineLevel="1" x14ac:dyDescent="0.25">
      <c r="A193" s="19">
        <v>10</v>
      </c>
      <c r="B193" s="19"/>
      <c r="C193" s="40" t="s">
        <v>884</v>
      </c>
      <c r="D193" s="41">
        <v>45278</v>
      </c>
      <c r="E193" s="70" t="s">
        <v>357</v>
      </c>
      <c r="F193" s="70" t="s">
        <v>702</v>
      </c>
      <c r="G193" s="43" t="s">
        <v>118</v>
      </c>
      <c r="H193" s="29"/>
      <c r="I193" s="29"/>
      <c r="J193" s="395"/>
      <c r="K193" s="98">
        <v>13833000</v>
      </c>
      <c r="L193" s="197" t="s">
        <v>703</v>
      </c>
      <c r="M193" s="92"/>
      <c r="N193" s="92"/>
      <c r="O193" s="92"/>
      <c r="P193" s="258"/>
      <c r="Q193" s="258"/>
      <c r="R193" s="24"/>
      <c r="S193" s="24"/>
      <c r="T193" s="24"/>
      <c r="U193" s="25">
        <f t="shared" si="81"/>
        <v>0</v>
      </c>
      <c r="V193" s="24"/>
      <c r="W193" s="24"/>
      <c r="X193" s="24"/>
      <c r="Y193" s="25">
        <f t="shared" si="82"/>
        <v>0</v>
      </c>
      <c r="Z193" s="24"/>
      <c r="AA193" s="24"/>
      <c r="AB193" s="24"/>
      <c r="AC193" s="25">
        <f t="shared" si="83"/>
        <v>0</v>
      </c>
      <c r="AD193" s="98">
        <v>13833000</v>
      </c>
      <c r="AE193" s="24"/>
      <c r="AF193" s="24"/>
      <c r="AG193" s="25">
        <f t="shared" si="84"/>
        <v>13833000</v>
      </c>
      <c r="AH193" s="25">
        <f t="shared" si="85"/>
        <v>13833000</v>
      </c>
      <c r="AI193" s="26">
        <f t="shared" si="80"/>
        <v>1.5298318876995235E-2</v>
      </c>
      <c r="AJ193" s="27">
        <f t="shared" si="79"/>
        <v>1.3247599328166612E-3</v>
      </c>
    </row>
    <row r="194" spans="1:36" ht="24.95" customHeight="1" outlineLevel="1" x14ac:dyDescent="0.25">
      <c r="A194" s="19">
        <v>11</v>
      </c>
      <c r="B194" s="19"/>
      <c r="C194" s="40" t="s">
        <v>885</v>
      </c>
      <c r="D194" s="41">
        <v>45278</v>
      </c>
      <c r="E194" s="70" t="s">
        <v>355</v>
      </c>
      <c r="F194" s="70" t="s">
        <v>702</v>
      </c>
      <c r="G194" s="43" t="s">
        <v>118</v>
      </c>
      <c r="H194" s="29"/>
      <c r="I194" s="29"/>
      <c r="J194" s="395"/>
      <c r="K194" s="98">
        <v>13833000</v>
      </c>
      <c r="L194" s="197" t="s">
        <v>703</v>
      </c>
      <c r="M194" s="92"/>
      <c r="N194" s="92"/>
      <c r="O194" s="92"/>
      <c r="P194" s="258"/>
      <c r="Q194" s="258"/>
      <c r="R194" s="24"/>
      <c r="S194" s="24"/>
      <c r="T194" s="24"/>
      <c r="U194" s="25">
        <f t="shared" si="81"/>
        <v>0</v>
      </c>
      <c r="V194" s="24"/>
      <c r="W194" s="24"/>
      <c r="X194" s="24"/>
      <c r="Y194" s="25">
        <f t="shared" si="82"/>
        <v>0</v>
      </c>
      <c r="Z194" s="24"/>
      <c r="AA194" s="24"/>
      <c r="AB194" s="98">
        <v>13833000</v>
      </c>
      <c r="AC194" s="25">
        <f t="shared" si="83"/>
        <v>13833000</v>
      </c>
      <c r="AD194" s="98"/>
      <c r="AE194" s="24"/>
      <c r="AF194" s="24"/>
      <c r="AG194" s="25">
        <f t="shared" si="84"/>
        <v>0</v>
      </c>
      <c r="AH194" s="25">
        <f t="shared" si="85"/>
        <v>13833000</v>
      </c>
      <c r="AI194" s="26">
        <f t="shared" si="80"/>
        <v>1.5298318876995235E-2</v>
      </c>
      <c r="AJ194" s="27">
        <f t="shared" si="79"/>
        <v>1.3247599328166612E-3</v>
      </c>
    </row>
    <row r="195" spans="1:36" ht="24.95" customHeight="1" outlineLevel="1" x14ac:dyDescent="0.25">
      <c r="A195" s="19">
        <v>12</v>
      </c>
      <c r="B195" s="19"/>
      <c r="C195" s="40" t="s">
        <v>886</v>
      </c>
      <c r="D195" s="41">
        <v>45278</v>
      </c>
      <c r="E195" s="70" t="s">
        <v>359</v>
      </c>
      <c r="F195" s="70" t="s">
        <v>702</v>
      </c>
      <c r="G195" s="43" t="s">
        <v>118</v>
      </c>
      <c r="H195" s="29"/>
      <c r="I195" s="29"/>
      <c r="J195" s="395"/>
      <c r="K195" s="98">
        <v>11144000</v>
      </c>
      <c r="L195" s="197" t="s">
        <v>703</v>
      </c>
      <c r="M195" s="92"/>
      <c r="N195" s="92"/>
      <c r="O195" s="92"/>
      <c r="P195" s="258"/>
      <c r="Q195" s="258"/>
      <c r="R195" s="24"/>
      <c r="S195" s="24"/>
      <c r="T195" s="24"/>
      <c r="U195" s="25">
        <f t="shared" si="81"/>
        <v>0</v>
      </c>
      <c r="V195" s="24"/>
      <c r="W195" s="24"/>
      <c r="X195" s="24"/>
      <c r="Y195" s="25">
        <f t="shared" si="82"/>
        <v>0</v>
      </c>
      <c r="Z195" s="24"/>
      <c r="AA195" s="24"/>
      <c r="AB195" s="98">
        <v>11144000</v>
      </c>
      <c r="AC195" s="25">
        <f t="shared" si="83"/>
        <v>11144000</v>
      </c>
      <c r="AD195" s="98"/>
      <c r="AE195" s="24"/>
      <c r="AF195" s="24"/>
      <c r="AG195" s="25">
        <f t="shared" si="84"/>
        <v>0</v>
      </c>
      <c r="AH195" s="25">
        <f t="shared" si="85"/>
        <v>11144000</v>
      </c>
      <c r="AI195" s="26">
        <f t="shared" si="80"/>
        <v>1.2324475208937678E-2</v>
      </c>
      <c r="AJ195" s="27">
        <f t="shared" si="79"/>
        <v>1.0672395497223215E-3</v>
      </c>
    </row>
    <row r="196" spans="1:36" ht="24.95" customHeight="1" outlineLevel="1" x14ac:dyDescent="0.25">
      <c r="A196" s="19">
        <v>13</v>
      </c>
      <c r="B196" s="19"/>
      <c r="C196" s="40" t="s">
        <v>887</v>
      </c>
      <c r="D196" s="41">
        <v>45278</v>
      </c>
      <c r="E196" s="70" t="s">
        <v>360</v>
      </c>
      <c r="F196" s="70" t="s">
        <v>702</v>
      </c>
      <c r="G196" s="43" t="s">
        <v>118</v>
      </c>
      <c r="H196" s="29"/>
      <c r="I196" s="29"/>
      <c r="J196" s="395"/>
      <c r="K196" s="98">
        <v>13833000</v>
      </c>
      <c r="L196" s="197" t="s">
        <v>703</v>
      </c>
      <c r="M196" s="92"/>
      <c r="N196" s="92"/>
      <c r="O196" s="92"/>
      <c r="P196" s="258"/>
      <c r="Q196" s="258"/>
      <c r="R196" s="24"/>
      <c r="S196" s="24"/>
      <c r="T196" s="24"/>
      <c r="U196" s="25">
        <f t="shared" si="81"/>
        <v>0</v>
      </c>
      <c r="V196" s="24"/>
      <c r="W196" s="24"/>
      <c r="X196" s="24"/>
      <c r="Y196" s="25">
        <f t="shared" si="82"/>
        <v>0</v>
      </c>
      <c r="Z196" s="24"/>
      <c r="AA196" s="24"/>
      <c r="AB196" s="24"/>
      <c r="AC196" s="25">
        <f t="shared" si="83"/>
        <v>0</v>
      </c>
      <c r="AD196" s="98">
        <v>13833000</v>
      </c>
      <c r="AE196" s="24"/>
      <c r="AF196" s="24"/>
      <c r="AG196" s="25">
        <f t="shared" si="84"/>
        <v>13833000</v>
      </c>
      <c r="AH196" s="25">
        <f t="shared" si="85"/>
        <v>13833000</v>
      </c>
      <c r="AI196" s="26">
        <f t="shared" si="80"/>
        <v>1.5298318876995235E-2</v>
      </c>
      <c r="AJ196" s="27">
        <f t="shared" si="79"/>
        <v>1.3247599328166612E-3</v>
      </c>
    </row>
    <row r="197" spans="1:36" ht="24.95" customHeight="1" outlineLevel="1" x14ac:dyDescent="0.25">
      <c r="A197" s="19">
        <v>14</v>
      </c>
      <c r="B197" s="19"/>
      <c r="C197" s="40" t="s">
        <v>888</v>
      </c>
      <c r="D197" s="41">
        <v>45278</v>
      </c>
      <c r="E197" s="70" t="s">
        <v>362</v>
      </c>
      <c r="F197" s="70" t="s">
        <v>702</v>
      </c>
      <c r="G197" s="43" t="s">
        <v>118</v>
      </c>
      <c r="H197" s="29"/>
      <c r="I197" s="29"/>
      <c r="J197" s="395"/>
      <c r="K197" s="98">
        <v>13833000</v>
      </c>
      <c r="L197" s="197" t="s">
        <v>703</v>
      </c>
      <c r="M197" s="92"/>
      <c r="N197" s="92"/>
      <c r="O197" s="92"/>
      <c r="P197" s="258"/>
      <c r="Q197" s="258"/>
      <c r="R197" s="24"/>
      <c r="S197" s="24"/>
      <c r="T197" s="24"/>
      <c r="U197" s="25">
        <f t="shared" si="81"/>
        <v>0</v>
      </c>
      <c r="V197" s="24"/>
      <c r="W197" s="24"/>
      <c r="X197" s="24"/>
      <c r="Y197" s="25">
        <f t="shared" si="82"/>
        <v>0</v>
      </c>
      <c r="Z197" s="24"/>
      <c r="AA197" s="24"/>
      <c r="AB197" s="98">
        <v>13833000</v>
      </c>
      <c r="AC197" s="25">
        <f t="shared" si="83"/>
        <v>13833000</v>
      </c>
      <c r="AD197" s="98"/>
      <c r="AE197" s="24"/>
      <c r="AF197" s="24"/>
      <c r="AG197" s="25">
        <f t="shared" si="84"/>
        <v>0</v>
      </c>
      <c r="AH197" s="25">
        <f t="shared" si="85"/>
        <v>13833000</v>
      </c>
      <c r="AI197" s="26">
        <f t="shared" si="80"/>
        <v>1.5298318876995235E-2</v>
      </c>
      <c r="AJ197" s="27">
        <f t="shared" si="79"/>
        <v>1.3247599328166612E-3</v>
      </c>
    </row>
    <row r="198" spans="1:36" ht="24.95" customHeight="1" outlineLevel="1" x14ac:dyDescent="0.25">
      <c r="A198" s="19">
        <v>15</v>
      </c>
      <c r="B198" s="19"/>
      <c r="C198" s="40" t="s">
        <v>889</v>
      </c>
      <c r="D198" s="41">
        <v>45278</v>
      </c>
      <c r="E198" s="70" t="s">
        <v>333</v>
      </c>
      <c r="F198" s="70" t="s">
        <v>702</v>
      </c>
      <c r="G198" s="43" t="s">
        <v>118</v>
      </c>
      <c r="H198" s="29"/>
      <c r="I198" s="29"/>
      <c r="J198" s="395"/>
      <c r="K198" s="98">
        <v>13690000</v>
      </c>
      <c r="L198" s="197" t="s">
        <v>703</v>
      </c>
      <c r="M198" s="92"/>
      <c r="N198" s="92"/>
      <c r="O198" s="92"/>
      <c r="P198" s="258"/>
      <c r="Q198" s="258"/>
      <c r="R198" s="24"/>
      <c r="S198" s="24"/>
      <c r="T198" s="24"/>
      <c r="U198" s="25">
        <f t="shared" si="81"/>
        <v>0</v>
      </c>
      <c r="V198" s="24"/>
      <c r="W198" s="24"/>
      <c r="X198" s="24"/>
      <c r="Y198" s="25">
        <f t="shared" si="82"/>
        <v>0</v>
      </c>
      <c r="Z198" s="24"/>
      <c r="AA198" s="24"/>
      <c r="AB198" s="24"/>
      <c r="AC198" s="25">
        <f t="shared" si="83"/>
        <v>0</v>
      </c>
      <c r="AD198" s="98">
        <v>13690000</v>
      </c>
      <c r="AE198" s="24"/>
      <c r="AF198" s="24"/>
      <c r="AG198" s="25">
        <f t="shared" si="84"/>
        <v>13690000</v>
      </c>
      <c r="AH198" s="25">
        <f t="shared" si="85"/>
        <v>13690000</v>
      </c>
      <c r="AI198" s="26">
        <f t="shared" si="80"/>
        <v>1.5140170998775737E-2</v>
      </c>
      <c r="AJ198" s="27">
        <f t="shared" si="79"/>
        <v>1.3110650965271519E-3</v>
      </c>
    </row>
    <row r="199" spans="1:36" ht="24.95" customHeight="1" outlineLevel="1" x14ac:dyDescent="0.25">
      <c r="A199" s="19">
        <v>16</v>
      </c>
      <c r="B199" s="19"/>
      <c r="C199" s="40" t="s">
        <v>890</v>
      </c>
      <c r="D199" s="41">
        <v>45278</v>
      </c>
      <c r="E199" s="70" t="s">
        <v>335</v>
      </c>
      <c r="F199" s="70" t="s">
        <v>702</v>
      </c>
      <c r="G199" s="43" t="s">
        <v>118</v>
      </c>
      <c r="H199" s="29"/>
      <c r="I199" s="29"/>
      <c r="J199" s="395"/>
      <c r="K199" s="98">
        <v>13833000</v>
      </c>
      <c r="L199" s="197" t="s">
        <v>703</v>
      </c>
      <c r="M199" s="92"/>
      <c r="N199" s="92"/>
      <c r="O199" s="92"/>
      <c r="P199" s="258"/>
      <c r="Q199" s="258"/>
      <c r="R199" s="24"/>
      <c r="S199" s="24"/>
      <c r="T199" s="24"/>
      <c r="U199" s="25">
        <f t="shared" si="81"/>
        <v>0</v>
      </c>
      <c r="V199" s="24"/>
      <c r="W199" s="24"/>
      <c r="X199" s="24"/>
      <c r="Y199" s="25">
        <f t="shared" si="82"/>
        <v>0</v>
      </c>
      <c r="Z199" s="24"/>
      <c r="AA199" s="24"/>
      <c r="AB199" s="98">
        <v>13833000</v>
      </c>
      <c r="AC199" s="25">
        <f t="shared" si="83"/>
        <v>13833000</v>
      </c>
      <c r="AD199" s="98"/>
      <c r="AE199" s="24"/>
      <c r="AF199" s="24"/>
      <c r="AG199" s="25">
        <f t="shared" si="84"/>
        <v>0</v>
      </c>
      <c r="AH199" s="25">
        <f t="shared" si="85"/>
        <v>13833000</v>
      </c>
      <c r="AI199" s="26">
        <f t="shared" si="80"/>
        <v>1.5298318876995235E-2</v>
      </c>
      <c r="AJ199" s="27">
        <f t="shared" si="79"/>
        <v>1.3247599328166612E-3</v>
      </c>
    </row>
    <row r="200" spans="1:36" ht="24.95" customHeight="1" outlineLevel="1" x14ac:dyDescent="0.25">
      <c r="A200" s="19">
        <v>17</v>
      </c>
      <c r="B200" s="19"/>
      <c r="C200" s="40" t="s">
        <v>891</v>
      </c>
      <c r="D200" s="41">
        <v>45278</v>
      </c>
      <c r="E200" s="70" t="s">
        <v>317</v>
      </c>
      <c r="F200" s="70" t="s">
        <v>702</v>
      </c>
      <c r="G200" s="43" t="s">
        <v>118</v>
      </c>
      <c r="H200" s="29"/>
      <c r="I200" s="29"/>
      <c r="J200" s="395"/>
      <c r="K200" s="98">
        <v>13833000</v>
      </c>
      <c r="L200" s="197" t="s">
        <v>703</v>
      </c>
      <c r="M200" s="92"/>
      <c r="N200" s="92"/>
      <c r="O200" s="92"/>
      <c r="P200" s="258"/>
      <c r="Q200" s="258"/>
      <c r="R200" s="24"/>
      <c r="S200" s="24"/>
      <c r="T200" s="24"/>
      <c r="U200" s="25">
        <f t="shared" si="81"/>
        <v>0</v>
      </c>
      <c r="V200" s="24"/>
      <c r="W200" s="24"/>
      <c r="X200" s="24"/>
      <c r="Y200" s="25">
        <f t="shared" si="82"/>
        <v>0</v>
      </c>
      <c r="Z200" s="24"/>
      <c r="AA200" s="24"/>
      <c r="AB200" s="24"/>
      <c r="AC200" s="25">
        <f t="shared" si="83"/>
        <v>0</v>
      </c>
      <c r="AD200" s="98">
        <v>13833000</v>
      </c>
      <c r="AE200" s="24"/>
      <c r="AF200" s="24"/>
      <c r="AG200" s="25">
        <f t="shared" si="84"/>
        <v>13833000</v>
      </c>
      <c r="AH200" s="25">
        <f t="shared" si="85"/>
        <v>13833000</v>
      </c>
      <c r="AI200" s="26">
        <f t="shared" si="80"/>
        <v>1.5298318876995235E-2</v>
      </c>
      <c r="AJ200" s="27">
        <f t="shared" si="79"/>
        <v>1.3247599328166612E-3</v>
      </c>
    </row>
    <row r="201" spans="1:36" ht="24.95" customHeight="1" outlineLevel="1" x14ac:dyDescent="0.25">
      <c r="A201" s="19">
        <v>18</v>
      </c>
      <c r="B201" s="19"/>
      <c r="C201" s="40" t="s">
        <v>892</v>
      </c>
      <c r="D201" s="41">
        <v>45278</v>
      </c>
      <c r="E201" s="70" t="s">
        <v>337</v>
      </c>
      <c r="F201" s="70" t="s">
        <v>702</v>
      </c>
      <c r="G201" s="43" t="s">
        <v>118</v>
      </c>
      <c r="H201" s="29"/>
      <c r="I201" s="29"/>
      <c r="J201" s="395"/>
      <c r="K201" s="98">
        <v>13833000</v>
      </c>
      <c r="L201" s="197" t="s">
        <v>703</v>
      </c>
      <c r="M201" s="92"/>
      <c r="N201" s="92"/>
      <c r="O201" s="92"/>
      <c r="P201" s="258"/>
      <c r="Q201" s="258"/>
      <c r="R201" s="24"/>
      <c r="S201" s="24"/>
      <c r="T201" s="24"/>
      <c r="U201" s="25">
        <f t="shared" si="81"/>
        <v>0</v>
      </c>
      <c r="V201" s="24"/>
      <c r="W201" s="24"/>
      <c r="X201" s="24"/>
      <c r="Y201" s="25">
        <f t="shared" si="82"/>
        <v>0</v>
      </c>
      <c r="Z201" s="24"/>
      <c r="AA201" s="24"/>
      <c r="AB201" s="24"/>
      <c r="AC201" s="25">
        <f t="shared" si="83"/>
        <v>0</v>
      </c>
      <c r="AD201" s="98">
        <v>13833000</v>
      </c>
      <c r="AE201" s="24"/>
      <c r="AF201" s="24"/>
      <c r="AG201" s="25">
        <f t="shared" si="84"/>
        <v>13833000</v>
      </c>
      <c r="AH201" s="25">
        <f t="shared" si="85"/>
        <v>13833000</v>
      </c>
      <c r="AI201" s="26">
        <f t="shared" si="80"/>
        <v>1.5298318876995235E-2</v>
      </c>
      <c r="AJ201" s="27">
        <f t="shared" si="79"/>
        <v>1.3247599328166612E-3</v>
      </c>
    </row>
    <row r="202" spans="1:36" ht="24.95" customHeight="1" outlineLevel="1" x14ac:dyDescent="0.25">
      <c r="A202" s="19">
        <v>19</v>
      </c>
      <c r="B202" s="19"/>
      <c r="C202" s="40" t="s">
        <v>893</v>
      </c>
      <c r="D202" s="41">
        <v>45278</v>
      </c>
      <c r="E202" s="70" t="s">
        <v>323</v>
      </c>
      <c r="F202" s="70" t="s">
        <v>702</v>
      </c>
      <c r="G202" s="43" t="s">
        <v>118</v>
      </c>
      <c r="H202" s="29"/>
      <c r="I202" s="29"/>
      <c r="J202" s="395"/>
      <c r="K202" s="98">
        <v>11912000</v>
      </c>
      <c r="L202" s="197" t="s">
        <v>703</v>
      </c>
      <c r="M202" s="92"/>
      <c r="N202" s="92"/>
      <c r="O202" s="92"/>
      <c r="P202" s="258"/>
      <c r="Q202" s="258"/>
      <c r="R202" s="24"/>
      <c r="S202" s="24"/>
      <c r="T202" s="24"/>
      <c r="U202" s="25">
        <f t="shared" si="81"/>
        <v>0</v>
      </c>
      <c r="V202" s="24"/>
      <c r="W202" s="24"/>
      <c r="X202" s="24"/>
      <c r="Y202" s="25">
        <f t="shared" si="82"/>
        <v>0</v>
      </c>
      <c r="Z202" s="24"/>
      <c r="AA202" s="24"/>
      <c r="AB202" s="98">
        <v>11912000</v>
      </c>
      <c r="AC202" s="25">
        <f t="shared" si="83"/>
        <v>11912000</v>
      </c>
      <c r="AD202" s="98"/>
      <c r="AE202" s="24"/>
      <c r="AF202" s="24"/>
      <c r="AG202" s="25">
        <f t="shared" si="84"/>
        <v>0</v>
      </c>
      <c r="AH202" s="25">
        <f t="shared" si="85"/>
        <v>11912000</v>
      </c>
      <c r="AI202" s="26">
        <f t="shared" si="80"/>
        <v>1.3173828848606031E-2</v>
      </c>
      <c r="AJ202" s="27">
        <f t="shared" si="79"/>
        <v>1.1407894397247212E-3</v>
      </c>
    </row>
    <row r="203" spans="1:36" ht="24.95" customHeight="1" outlineLevel="1" x14ac:dyDescent="0.25">
      <c r="A203" s="19">
        <v>20</v>
      </c>
      <c r="B203" s="19"/>
      <c r="C203" s="40" t="s">
        <v>894</v>
      </c>
      <c r="D203" s="41">
        <v>45278</v>
      </c>
      <c r="E203" s="70" t="s">
        <v>339</v>
      </c>
      <c r="F203" s="70" t="s">
        <v>702</v>
      </c>
      <c r="G203" s="43" t="s">
        <v>118</v>
      </c>
      <c r="H203" s="29"/>
      <c r="I203" s="29"/>
      <c r="J203" s="395"/>
      <c r="K203" s="98">
        <v>13833000</v>
      </c>
      <c r="L203" s="197" t="s">
        <v>703</v>
      </c>
      <c r="M203" s="92"/>
      <c r="N203" s="92"/>
      <c r="O203" s="92"/>
      <c r="P203" s="258"/>
      <c r="Q203" s="258"/>
      <c r="R203" s="24"/>
      <c r="S203" s="24"/>
      <c r="T203" s="24"/>
      <c r="U203" s="25">
        <f t="shared" si="81"/>
        <v>0</v>
      </c>
      <c r="V203" s="24"/>
      <c r="W203" s="24"/>
      <c r="X203" s="24"/>
      <c r="Y203" s="25">
        <f t="shared" si="82"/>
        <v>0</v>
      </c>
      <c r="Z203" s="24"/>
      <c r="AA203" s="24"/>
      <c r="AB203" s="24"/>
      <c r="AC203" s="25">
        <f t="shared" si="83"/>
        <v>0</v>
      </c>
      <c r="AD203" s="98">
        <v>13833000</v>
      </c>
      <c r="AE203" s="24"/>
      <c r="AF203" s="24"/>
      <c r="AG203" s="25">
        <f t="shared" si="84"/>
        <v>13833000</v>
      </c>
      <c r="AH203" s="25">
        <f t="shared" si="85"/>
        <v>13833000</v>
      </c>
      <c r="AI203" s="26">
        <f t="shared" si="80"/>
        <v>1.5298318876995235E-2</v>
      </c>
      <c r="AJ203" s="27">
        <f t="shared" si="79"/>
        <v>1.3247599328166612E-3</v>
      </c>
    </row>
    <row r="204" spans="1:36" ht="24.95" customHeight="1" outlineLevel="1" x14ac:dyDescent="0.25">
      <c r="A204" s="19">
        <v>21</v>
      </c>
      <c r="B204" s="19"/>
      <c r="C204" s="40" t="s">
        <v>895</v>
      </c>
      <c r="D204" s="41">
        <v>45278</v>
      </c>
      <c r="E204" s="70" t="s">
        <v>896</v>
      </c>
      <c r="F204" s="70" t="s">
        <v>702</v>
      </c>
      <c r="G204" s="43" t="s">
        <v>118</v>
      </c>
      <c r="H204" s="29"/>
      <c r="I204" s="29"/>
      <c r="J204" s="395"/>
      <c r="K204" s="98">
        <v>34374000</v>
      </c>
      <c r="L204" s="197" t="s">
        <v>703</v>
      </c>
      <c r="M204" s="92"/>
      <c r="N204" s="92"/>
      <c r="O204" s="92"/>
      <c r="P204" s="258"/>
      <c r="Q204" s="258"/>
      <c r="R204" s="24"/>
      <c r="S204" s="24"/>
      <c r="T204" s="24"/>
      <c r="U204" s="25">
        <f t="shared" si="81"/>
        <v>0</v>
      </c>
      <c r="V204" s="24"/>
      <c r="W204" s="24"/>
      <c r="X204" s="24"/>
      <c r="Y204" s="25">
        <f t="shared" si="82"/>
        <v>0</v>
      </c>
      <c r="Z204" s="24"/>
      <c r="AA204" s="24"/>
      <c r="AB204" s="98">
        <v>34374000</v>
      </c>
      <c r="AC204" s="25">
        <f t="shared" si="83"/>
        <v>34374000</v>
      </c>
      <c r="AD204" s="98"/>
      <c r="AE204" s="24"/>
      <c r="AF204" s="24"/>
      <c r="AG204" s="25">
        <f t="shared" si="84"/>
        <v>0</v>
      </c>
      <c r="AH204" s="25">
        <f t="shared" si="85"/>
        <v>34374000</v>
      </c>
      <c r="AI204" s="26">
        <f t="shared" si="80"/>
        <v>3.8015210950468746E-2</v>
      </c>
      <c r="AJ204" s="27">
        <f t="shared" si="79"/>
        <v>3.2919321861230328E-3</v>
      </c>
    </row>
    <row r="205" spans="1:36" ht="24.95" customHeight="1" outlineLevel="1" x14ac:dyDescent="0.25">
      <c r="A205" s="19">
        <v>22</v>
      </c>
      <c r="B205" s="19"/>
      <c r="C205" s="40" t="s">
        <v>897</v>
      </c>
      <c r="D205" s="41">
        <v>45278</v>
      </c>
      <c r="E205" s="70" t="s">
        <v>341</v>
      </c>
      <c r="F205" s="70" t="s">
        <v>702</v>
      </c>
      <c r="G205" s="43" t="s">
        <v>118</v>
      </c>
      <c r="H205" s="29"/>
      <c r="I205" s="29"/>
      <c r="J205" s="395"/>
      <c r="K205" s="98">
        <v>13690000</v>
      </c>
      <c r="L205" s="197" t="s">
        <v>703</v>
      </c>
      <c r="M205" s="92"/>
      <c r="N205" s="92"/>
      <c r="O205" s="92"/>
      <c r="P205" s="258"/>
      <c r="Q205" s="258"/>
      <c r="R205" s="24"/>
      <c r="S205" s="24"/>
      <c r="T205" s="24"/>
      <c r="U205" s="25">
        <f t="shared" si="81"/>
        <v>0</v>
      </c>
      <c r="V205" s="24"/>
      <c r="W205" s="24"/>
      <c r="X205" s="24"/>
      <c r="Y205" s="25">
        <f t="shared" si="82"/>
        <v>0</v>
      </c>
      <c r="Z205" s="24"/>
      <c r="AA205" s="24"/>
      <c r="AB205" s="24"/>
      <c r="AC205" s="25">
        <f t="shared" si="83"/>
        <v>0</v>
      </c>
      <c r="AD205" s="98">
        <v>13690000</v>
      </c>
      <c r="AE205" s="24"/>
      <c r="AF205" s="24"/>
      <c r="AG205" s="25">
        <f t="shared" si="84"/>
        <v>13690000</v>
      </c>
      <c r="AH205" s="25">
        <f t="shared" si="85"/>
        <v>13690000</v>
      </c>
      <c r="AI205" s="26">
        <f t="shared" si="80"/>
        <v>1.5140170998775737E-2</v>
      </c>
      <c r="AJ205" s="27">
        <f t="shared" si="79"/>
        <v>1.3110650965271519E-3</v>
      </c>
    </row>
    <row r="206" spans="1:36" ht="24.95" customHeight="1" outlineLevel="1" x14ac:dyDescent="0.25">
      <c r="A206" s="19">
        <v>23</v>
      </c>
      <c r="B206" s="19"/>
      <c r="C206" s="40" t="s">
        <v>898</v>
      </c>
      <c r="D206" s="41">
        <v>45278</v>
      </c>
      <c r="E206" s="70" t="s">
        <v>364</v>
      </c>
      <c r="F206" s="70" t="s">
        <v>702</v>
      </c>
      <c r="G206" s="43" t="s">
        <v>118</v>
      </c>
      <c r="H206" s="29"/>
      <c r="I206" s="29"/>
      <c r="J206" s="395"/>
      <c r="K206" s="98">
        <v>13690000</v>
      </c>
      <c r="L206" s="197" t="s">
        <v>703</v>
      </c>
      <c r="M206" s="92"/>
      <c r="N206" s="92"/>
      <c r="O206" s="92"/>
      <c r="P206" s="258"/>
      <c r="Q206" s="258"/>
      <c r="R206" s="24"/>
      <c r="S206" s="24"/>
      <c r="T206" s="24"/>
      <c r="U206" s="25">
        <f t="shared" si="81"/>
        <v>0</v>
      </c>
      <c r="V206" s="24"/>
      <c r="W206" s="24"/>
      <c r="X206" s="24"/>
      <c r="Y206" s="25">
        <f t="shared" si="82"/>
        <v>0</v>
      </c>
      <c r="Z206" s="24"/>
      <c r="AA206" s="24"/>
      <c r="AB206" s="24"/>
      <c r="AC206" s="25">
        <f t="shared" si="83"/>
        <v>0</v>
      </c>
      <c r="AD206" s="98">
        <v>13690000</v>
      </c>
      <c r="AE206" s="24"/>
      <c r="AF206" s="24"/>
      <c r="AG206" s="25">
        <f t="shared" si="84"/>
        <v>13690000</v>
      </c>
      <c r="AH206" s="25">
        <f t="shared" si="85"/>
        <v>13690000</v>
      </c>
      <c r="AI206" s="26">
        <f t="shared" si="80"/>
        <v>1.5140170998775737E-2</v>
      </c>
      <c r="AJ206" s="27">
        <f t="shared" si="79"/>
        <v>1.3110650965271519E-3</v>
      </c>
    </row>
    <row r="207" spans="1:36" ht="24.95" customHeight="1" outlineLevel="1" x14ac:dyDescent="0.25">
      <c r="A207" s="19">
        <v>24</v>
      </c>
      <c r="B207" s="19"/>
      <c r="C207" s="40" t="s">
        <v>899</v>
      </c>
      <c r="D207" s="41">
        <v>45278</v>
      </c>
      <c r="E207" s="70" t="s">
        <v>325</v>
      </c>
      <c r="F207" s="70" t="s">
        <v>702</v>
      </c>
      <c r="G207" s="43" t="s">
        <v>118</v>
      </c>
      <c r="H207" s="29"/>
      <c r="I207" s="29"/>
      <c r="J207" s="395"/>
      <c r="K207" s="98">
        <v>9991000</v>
      </c>
      <c r="L207" s="197" t="s">
        <v>703</v>
      </c>
      <c r="M207" s="92"/>
      <c r="N207" s="92"/>
      <c r="O207" s="92"/>
      <c r="P207" s="258"/>
      <c r="Q207" s="258"/>
      <c r="R207" s="24"/>
      <c r="S207" s="24"/>
      <c r="T207" s="24"/>
      <c r="U207" s="25">
        <f t="shared" si="81"/>
        <v>0</v>
      </c>
      <c r="V207" s="24"/>
      <c r="W207" s="24"/>
      <c r="X207" s="24"/>
      <c r="Y207" s="25">
        <f t="shared" si="82"/>
        <v>0</v>
      </c>
      <c r="Z207" s="24"/>
      <c r="AA207" s="24"/>
      <c r="AB207" s="24"/>
      <c r="AC207" s="25">
        <f t="shared" si="83"/>
        <v>0</v>
      </c>
      <c r="AD207" s="98">
        <v>9991000</v>
      </c>
      <c r="AE207" s="24"/>
      <c r="AF207" s="24"/>
      <c r="AG207" s="25">
        <f t="shared" si="84"/>
        <v>9991000</v>
      </c>
      <c r="AH207" s="25">
        <f t="shared" si="85"/>
        <v>9991000</v>
      </c>
      <c r="AI207" s="26">
        <f t="shared" si="80"/>
        <v>1.1049338820216829E-2</v>
      </c>
      <c r="AJ207" s="27">
        <f t="shared" si="79"/>
        <v>9.5681894663278118E-4</v>
      </c>
    </row>
    <row r="208" spans="1:36" ht="24.95" customHeight="1" outlineLevel="1" x14ac:dyDescent="0.25">
      <c r="A208" s="19">
        <v>25</v>
      </c>
      <c r="B208" s="19"/>
      <c r="C208" s="40" t="s">
        <v>900</v>
      </c>
      <c r="D208" s="41">
        <v>45278</v>
      </c>
      <c r="E208" s="70" t="s">
        <v>366</v>
      </c>
      <c r="F208" s="70" t="s">
        <v>702</v>
      </c>
      <c r="G208" s="43" t="s">
        <v>118</v>
      </c>
      <c r="H208" s="29"/>
      <c r="I208" s="29"/>
      <c r="J208" s="395"/>
      <c r="K208" s="98">
        <v>43223000</v>
      </c>
      <c r="L208" s="197" t="s">
        <v>703</v>
      </c>
      <c r="M208" s="92"/>
      <c r="N208" s="92"/>
      <c r="O208" s="92"/>
      <c r="P208" s="258"/>
      <c r="Q208" s="258"/>
      <c r="R208" s="24"/>
      <c r="S208" s="24"/>
      <c r="T208" s="24"/>
      <c r="U208" s="25">
        <f t="shared" si="81"/>
        <v>0</v>
      </c>
      <c r="V208" s="24"/>
      <c r="W208" s="24"/>
      <c r="X208" s="24"/>
      <c r="Y208" s="25">
        <f t="shared" si="82"/>
        <v>0</v>
      </c>
      <c r="Z208" s="24"/>
      <c r="AA208" s="24"/>
      <c r="AB208" s="24"/>
      <c r="AC208" s="25">
        <f t="shared" si="83"/>
        <v>0</v>
      </c>
      <c r="AD208" s="98">
        <v>43223000</v>
      </c>
      <c r="AE208" s="24"/>
      <c r="AF208" s="24"/>
      <c r="AG208" s="25">
        <f t="shared" si="84"/>
        <v>43223000</v>
      </c>
      <c r="AH208" s="25">
        <f t="shared" si="85"/>
        <v>43223000</v>
      </c>
      <c r="AI208" s="26">
        <f t="shared" si="80"/>
        <v>4.7801578603366229E-2</v>
      </c>
      <c r="AJ208" s="27">
        <f t="shared" si="79"/>
        <v>4.1393839786116205E-3</v>
      </c>
    </row>
    <row r="209" spans="1:36" ht="24.95" customHeight="1" outlineLevel="1" x14ac:dyDescent="0.25">
      <c r="A209" s="19">
        <v>26</v>
      </c>
      <c r="B209" s="19"/>
      <c r="C209" s="40" t="s">
        <v>901</v>
      </c>
      <c r="D209" s="41">
        <v>45278</v>
      </c>
      <c r="E209" s="70" t="s">
        <v>368</v>
      </c>
      <c r="F209" s="70" t="s">
        <v>702</v>
      </c>
      <c r="G209" s="43" t="s">
        <v>118</v>
      </c>
      <c r="H209" s="29"/>
      <c r="I209" s="29"/>
      <c r="J209" s="395"/>
      <c r="K209" s="98">
        <v>13218000</v>
      </c>
      <c r="L209" s="197" t="s">
        <v>703</v>
      </c>
      <c r="M209" s="92"/>
      <c r="N209" s="92"/>
      <c r="O209" s="92"/>
      <c r="P209" s="258"/>
      <c r="Q209" s="258"/>
      <c r="R209" s="24"/>
      <c r="S209" s="24"/>
      <c r="T209" s="24"/>
      <c r="U209" s="25">
        <f t="shared" si="81"/>
        <v>0</v>
      </c>
      <c r="V209" s="24"/>
      <c r="W209" s="24"/>
      <c r="X209" s="24"/>
      <c r="Y209" s="25">
        <f t="shared" si="82"/>
        <v>0</v>
      </c>
      <c r="Z209" s="24"/>
      <c r="AA209" s="24"/>
      <c r="AB209" s="24"/>
      <c r="AC209" s="25">
        <f t="shared" si="83"/>
        <v>0</v>
      </c>
      <c r="AD209" s="98">
        <v>13218000</v>
      </c>
      <c r="AE209" s="24"/>
      <c r="AF209" s="24"/>
      <c r="AG209" s="25">
        <f t="shared" si="84"/>
        <v>13218000</v>
      </c>
      <c r="AH209" s="25">
        <f t="shared" si="85"/>
        <v>13218000</v>
      </c>
      <c r="AI209" s="26">
        <f t="shared" si="80"/>
        <v>1.4618172407729561E-2</v>
      </c>
      <c r="AJ209" s="27">
        <f t="shared" si="79"/>
        <v>1.2658625599631771E-3</v>
      </c>
    </row>
    <row r="210" spans="1:36" ht="24.95" customHeight="1" outlineLevel="1" x14ac:dyDescent="0.25">
      <c r="A210" s="19">
        <v>27</v>
      </c>
      <c r="B210" s="19"/>
      <c r="C210" s="40" t="s">
        <v>902</v>
      </c>
      <c r="D210" s="41">
        <v>45278</v>
      </c>
      <c r="E210" s="70" t="s">
        <v>327</v>
      </c>
      <c r="F210" s="70" t="s">
        <v>702</v>
      </c>
      <c r="G210" s="43" t="s">
        <v>118</v>
      </c>
      <c r="H210" s="29"/>
      <c r="I210" s="29"/>
      <c r="J210" s="395"/>
      <c r="K210" s="98">
        <v>13833000</v>
      </c>
      <c r="L210" s="197" t="s">
        <v>703</v>
      </c>
      <c r="M210" s="92"/>
      <c r="N210" s="92"/>
      <c r="O210" s="92"/>
      <c r="P210" s="258"/>
      <c r="Q210" s="258"/>
      <c r="R210" s="24"/>
      <c r="S210" s="24"/>
      <c r="T210" s="24"/>
      <c r="U210" s="25">
        <f t="shared" si="81"/>
        <v>0</v>
      </c>
      <c r="V210" s="24"/>
      <c r="W210" s="24"/>
      <c r="X210" s="24"/>
      <c r="Y210" s="25">
        <f t="shared" si="82"/>
        <v>0</v>
      </c>
      <c r="Z210" s="24"/>
      <c r="AA210" s="24"/>
      <c r="AB210" s="98">
        <v>13833000</v>
      </c>
      <c r="AC210" s="25">
        <f t="shared" si="83"/>
        <v>13833000</v>
      </c>
      <c r="AD210" s="98"/>
      <c r="AE210" s="24"/>
      <c r="AF210" s="24"/>
      <c r="AG210" s="25">
        <f t="shared" si="84"/>
        <v>0</v>
      </c>
      <c r="AH210" s="25">
        <f t="shared" si="85"/>
        <v>13833000</v>
      </c>
      <c r="AI210" s="26">
        <f t="shared" si="80"/>
        <v>1.5298318876995235E-2</v>
      </c>
      <c r="AJ210" s="27">
        <f t="shared" si="79"/>
        <v>1.3247599328166612E-3</v>
      </c>
    </row>
    <row r="211" spans="1:36" ht="24.95" customHeight="1" outlineLevel="1" x14ac:dyDescent="0.25">
      <c r="A211" s="19">
        <v>28</v>
      </c>
      <c r="B211" s="19"/>
      <c r="C211" s="40" t="s">
        <v>903</v>
      </c>
      <c r="D211" s="41">
        <v>45278</v>
      </c>
      <c r="E211" s="70" t="s">
        <v>329</v>
      </c>
      <c r="F211" s="70" t="s">
        <v>702</v>
      </c>
      <c r="G211" s="43" t="s">
        <v>118</v>
      </c>
      <c r="H211" s="29"/>
      <c r="I211" s="29"/>
      <c r="J211" s="395"/>
      <c r="K211" s="98">
        <v>27666000</v>
      </c>
      <c r="L211" s="197" t="s">
        <v>703</v>
      </c>
      <c r="M211" s="92"/>
      <c r="N211" s="92"/>
      <c r="O211" s="92"/>
      <c r="P211" s="258"/>
      <c r="Q211" s="258"/>
      <c r="R211" s="24"/>
      <c r="S211" s="24"/>
      <c r="T211" s="24"/>
      <c r="U211" s="25">
        <f t="shared" si="81"/>
        <v>0</v>
      </c>
      <c r="V211" s="24"/>
      <c r="W211" s="24"/>
      <c r="X211" s="24"/>
      <c r="Y211" s="25">
        <f t="shared" si="82"/>
        <v>0</v>
      </c>
      <c r="Z211" s="24"/>
      <c r="AA211" s="24"/>
      <c r="AB211" s="98">
        <v>27666000</v>
      </c>
      <c r="AC211" s="25">
        <f t="shared" si="83"/>
        <v>27666000</v>
      </c>
      <c r="AD211" s="98"/>
      <c r="AE211" s="24"/>
      <c r="AF211" s="24"/>
      <c r="AG211" s="25">
        <f t="shared" si="84"/>
        <v>0</v>
      </c>
      <c r="AH211" s="25">
        <f t="shared" si="85"/>
        <v>27666000</v>
      </c>
      <c r="AI211" s="26">
        <f t="shared" si="80"/>
        <v>3.059663775399047E-2</v>
      </c>
      <c r="AJ211" s="27">
        <f t="shared" si="79"/>
        <v>2.6495198656333223E-3</v>
      </c>
    </row>
    <row r="212" spans="1:36" ht="24.95" customHeight="1" outlineLevel="1" x14ac:dyDescent="0.25">
      <c r="A212" s="19">
        <v>29</v>
      </c>
      <c r="B212" s="19"/>
      <c r="C212" s="40" t="s">
        <v>904</v>
      </c>
      <c r="D212" s="41">
        <v>45278</v>
      </c>
      <c r="E212" s="70" t="s">
        <v>905</v>
      </c>
      <c r="F212" s="70" t="s">
        <v>702</v>
      </c>
      <c r="G212" s="43" t="s">
        <v>118</v>
      </c>
      <c r="H212" s="29"/>
      <c r="I212" s="29"/>
      <c r="J212" s="395"/>
      <c r="K212" s="98">
        <v>13690000</v>
      </c>
      <c r="L212" s="197" t="s">
        <v>703</v>
      </c>
      <c r="M212" s="92"/>
      <c r="N212" s="92"/>
      <c r="O212" s="92"/>
      <c r="P212" s="258"/>
      <c r="Q212" s="258"/>
      <c r="R212" s="24"/>
      <c r="S212" s="24"/>
      <c r="T212" s="24"/>
      <c r="U212" s="25">
        <f t="shared" si="81"/>
        <v>0</v>
      </c>
      <c r="V212" s="24"/>
      <c r="W212" s="24"/>
      <c r="X212" s="24"/>
      <c r="Y212" s="25">
        <f t="shared" si="82"/>
        <v>0</v>
      </c>
      <c r="Z212" s="24"/>
      <c r="AA212" s="24"/>
      <c r="AB212" s="24"/>
      <c r="AC212" s="25">
        <f t="shared" si="83"/>
        <v>0</v>
      </c>
      <c r="AD212" s="98">
        <v>13690000</v>
      </c>
      <c r="AE212" s="24"/>
      <c r="AF212" s="24"/>
      <c r="AG212" s="25">
        <f t="shared" si="84"/>
        <v>13690000</v>
      </c>
      <c r="AH212" s="25">
        <f t="shared" si="85"/>
        <v>13690000</v>
      </c>
      <c r="AI212" s="26">
        <f t="shared" si="80"/>
        <v>1.5140170998775737E-2</v>
      </c>
      <c r="AJ212" s="27">
        <f t="shared" si="79"/>
        <v>1.3110650965271519E-3</v>
      </c>
    </row>
    <row r="213" spans="1:36" ht="24.95" customHeight="1" outlineLevel="1" x14ac:dyDescent="0.25">
      <c r="A213" s="19">
        <v>30</v>
      </c>
      <c r="B213" s="19"/>
      <c r="C213" s="40" t="s">
        <v>906</v>
      </c>
      <c r="D213" s="41">
        <v>45278</v>
      </c>
      <c r="E213" s="70" t="s">
        <v>370</v>
      </c>
      <c r="F213" s="70" t="s">
        <v>702</v>
      </c>
      <c r="G213" s="43" t="s">
        <v>118</v>
      </c>
      <c r="H213" s="29"/>
      <c r="I213" s="29"/>
      <c r="J213" s="395"/>
      <c r="K213" s="98">
        <v>13833000</v>
      </c>
      <c r="L213" s="197" t="s">
        <v>703</v>
      </c>
      <c r="M213" s="92"/>
      <c r="N213" s="92"/>
      <c r="O213" s="92"/>
      <c r="P213" s="258"/>
      <c r="Q213" s="258"/>
      <c r="R213" s="24"/>
      <c r="S213" s="24"/>
      <c r="T213" s="24"/>
      <c r="U213" s="25">
        <f t="shared" si="81"/>
        <v>0</v>
      </c>
      <c r="V213" s="24"/>
      <c r="W213" s="24"/>
      <c r="X213" s="24"/>
      <c r="Y213" s="25">
        <f t="shared" si="82"/>
        <v>0</v>
      </c>
      <c r="Z213" s="24"/>
      <c r="AA213" s="24"/>
      <c r="AB213" s="98">
        <v>13833000</v>
      </c>
      <c r="AC213" s="25">
        <f t="shared" si="83"/>
        <v>13833000</v>
      </c>
      <c r="AD213" s="24"/>
      <c r="AE213" s="24"/>
      <c r="AF213" s="24"/>
      <c r="AG213" s="25">
        <f t="shared" si="84"/>
        <v>0</v>
      </c>
      <c r="AH213" s="25">
        <f t="shared" si="85"/>
        <v>13833000</v>
      </c>
      <c r="AI213" s="26">
        <f t="shared" si="80"/>
        <v>1.5298318876995235E-2</v>
      </c>
      <c r="AJ213" s="27">
        <f t="shared" si="79"/>
        <v>1.3247599328166612E-3</v>
      </c>
    </row>
    <row r="214" spans="1:36" ht="24.95" customHeight="1" outlineLevel="1" x14ac:dyDescent="0.25">
      <c r="A214" s="19">
        <v>31</v>
      </c>
      <c r="B214" s="19"/>
      <c r="C214" s="40" t="s">
        <v>907</v>
      </c>
      <c r="D214" s="41">
        <v>45566</v>
      </c>
      <c r="E214" s="70" t="s">
        <v>343</v>
      </c>
      <c r="F214" s="70" t="s">
        <v>702</v>
      </c>
      <c r="G214" s="43" t="s">
        <v>118</v>
      </c>
      <c r="H214" s="29"/>
      <c r="I214" s="29"/>
      <c r="J214" s="395"/>
      <c r="K214" s="98">
        <v>11318000</v>
      </c>
      <c r="L214" s="197" t="s">
        <v>703</v>
      </c>
      <c r="M214" s="92"/>
      <c r="N214" s="92"/>
      <c r="O214" s="92"/>
      <c r="P214" s="258"/>
      <c r="Q214" s="258"/>
      <c r="R214" s="24"/>
      <c r="S214" s="24"/>
      <c r="T214" s="24"/>
      <c r="U214" s="25">
        <f t="shared" si="81"/>
        <v>0</v>
      </c>
      <c r="V214" s="24"/>
      <c r="W214" s="24"/>
      <c r="X214" s="24"/>
      <c r="Y214" s="25">
        <f t="shared" si="82"/>
        <v>0</v>
      </c>
      <c r="Z214" s="24"/>
      <c r="AA214" s="24"/>
      <c r="AB214" s="24"/>
      <c r="AC214" s="25">
        <f t="shared" si="83"/>
        <v>0</v>
      </c>
      <c r="AD214" s="24"/>
      <c r="AE214" s="24"/>
      <c r="AF214" s="98">
        <v>11318000</v>
      </c>
      <c r="AG214" s="25">
        <f t="shared" si="84"/>
        <v>11318000</v>
      </c>
      <c r="AH214" s="25">
        <f t="shared" si="85"/>
        <v>11318000</v>
      </c>
      <c r="AI214" s="26">
        <f t="shared" si="80"/>
        <v>1.2516906892925039E-2</v>
      </c>
      <c r="AJ214" s="27">
        <f t="shared" si="79"/>
        <v>1.0839031966759902E-3</v>
      </c>
    </row>
    <row r="215" spans="1:36" ht="24.95" customHeight="1" outlineLevel="1" x14ac:dyDescent="0.25">
      <c r="A215" s="19">
        <v>32</v>
      </c>
      <c r="B215" s="19"/>
      <c r="C215" s="40" t="s">
        <v>908</v>
      </c>
      <c r="D215" s="41">
        <v>45566</v>
      </c>
      <c r="E215" s="70" t="s">
        <v>875</v>
      </c>
      <c r="F215" s="70" t="s">
        <v>702</v>
      </c>
      <c r="G215" s="43" t="s">
        <v>118</v>
      </c>
      <c r="H215" s="29"/>
      <c r="I215" s="29"/>
      <c r="J215" s="395"/>
      <c r="K215" s="98">
        <v>11318000</v>
      </c>
      <c r="L215" s="197" t="s">
        <v>703</v>
      </c>
      <c r="M215" s="92"/>
      <c r="N215" s="92"/>
      <c r="O215" s="92"/>
      <c r="P215" s="258"/>
      <c r="Q215" s="258"/>
      <c r="R215" s="24"/>
      <c r="S215" s="24"/>
      <c r="T215" s="24"/>
      <c r="U215" s="25">
        <f t="shared" si="81"/>
        <v>0</v>
      </c>
      <c r="V215" s="24"/>
      <c r="W215" s="24"/>
      <c r="X215" s="24"/>
      <c r="Y215" s="25">
        <f t="shared" si="82"/>
        <v>0</v>
      </c>
      <c r="Z215" s="24"/>
      <c r="AA215" s="24"/>
      <c r="AB215" s="24"/>
      <c r="AC215" s="25">
        <f t="shared" si="83"/>
        <v>0</v>
      </c>
      <c r="AD215" s="24"/>
      <c r="AE215" s="24"/>
      <c r="AF215" s="98">
        <v>11318000</v>
      </c>
      <c r="AG215" s="25">
        <f t="shared" si="84"/>
        <v>11318000</v>
      </c>
      <c r="AH215" s="25">
        <f t="shared" si="85"/>
        <v>11318000</v>
      </c>
      <c r="AI215" s="26">
        <f t="shared" si="80"/>
        <v>1.2516906892925039E-2</v>
      </c>
      <c r="AJ215" s="27">
        <f t="shared" si="79"/>
        <v>1.0839031966759902E-3</v>
      </c>
    </row>
    <row r="216" spans="1:36" ht="24.95" customHeight="1" outlineLevel="1" x14ac:dyDescent="0.25">
      <c r="A216" s="19">
        <v>33</v>
      </c>
      <c r="B216" s="19"/>
      <c r="C216" s="40" t="s">
        <v>909</v>
      </c>
      <c r="D216" s="41">
        <v>45566</v>
      </c>
      <c r="E216" s="70" t="s">
        <v>347</v>
      </c>
      <c r="F216" s="70" t="s">
        <v>702</v>
      </c>
      <c r="G216" s="43" t="s">
        <v>118</v>
      </c>
      <c r="H216" s="29"/>
      <c r="I216" s="29"/>
      <c r="J216" s="395"/>
      <c r="K216" s="98">
        <v>36583000</v>
      </c>
      <c r="L216" s="197" t="s">
        <v>703</v>
      </c>
      <c r="M216" s="92"/>
      <c r="N216" s="92"/>
      <c r="O216" s="92"/>
      <c r="P216" s="258"/>
      <c r="Q216" s="258"/>
      <c r="R216" s="24"/>
      <c r="S216" s="24"/>
      <c r="T216" s="24"/>
      <c r="U216" s="25">
        <f t="shared" si="81"/>
        <v>0</v>
      </c>
      <c r="V216" s="24"/>
      <c r="W216" s="24"/>
      <c r="X216" s="24"/>
      <c r="Y216" s="25">
        <f t="shared" si="82"/>
        <v>0</v>
      </c>
      <c r="Z216" s="24"/>
      <c r="AA216" s="24"/>
      <c r="AB216" s="24"/>
      <c r="AC216" s="25">
        <f t="shared" si="83"/>
        <v>0</v>
      </c>
      <c r="AD216" s="24"/>
      <c r="AE216" s="24"/>
      <c r="AF216" s="98">
        <v>36583000</v>
      </c>
      <c r="AG216" s="25">
        <f t="shared" si="84"/>
        <v>36583000</v>
      </c>
      <c r="AH216" s="25">
        <f t="shared" si="85"/>
        <v>36583000</v>
      </c>
      <c r="AI216" s="26">
        <f t="shared" si="80"/>
        <v>4.0458208593733586E-2</v>
      </c>
      <c r="AJ216" s="27">
        <f t="shared" ref="AJ216:AJ243" si="86">IF(ISERROR(AH216/$AH$600),"-",AH216/$AH$600)</f>
        <v>3.5034838879658727E-3</v>
      </c>
    </row>
    <row r="217" spans="1:36" ht="24.95" customHeight="1" outlineLevel="1" x14ac:dyDescent="0.25">
      <c r="A217" s="19">
        <v>34</v>
      </c>
      <c r="B217" s="19"/>
      <c r="C217" s="40" t="s">
        <v>910</v>
      </c>
      <c r="D217" s="41">
        <v>45566</v>
      </c>
      <c r="E217" s="70" t="s">
        <v>321</v>
      </c>
      <c r="F217" s="70" t="s">
        <v>702</v>
      </c>
      <c r="G217" s="43" t="s">
        <v>118</v>
      </c>
      <c r="H217" s="29"/>
      <c r="I217" s="29"/>
      <c r="J217" s="395"/>
      <c r="K217" s="98">
        <v>13204000</v>
      </c>
      <c r="L217" s="197" t="s">
        <v>703</v>
      </c>
      <c r="M217" s="92"/>
      <c r="N217" s="92"/>
      <c r="O217" s="92"/>
      <c r="P217" s="258"/>
      <c r="Q217" s="258"/>
      <c r="R217" s="24"/>
      <c r="S217" s="24"/>
      <c r="T217" s="24"/>
      <c r="U217" s="25">
        <f t="shared" si="81"/>
        <v>0</v>
      </c>
      <c r="V217" s="24"/>
      <c r="W217" s="24"/>
      <c r="X217" s="24"/>
      <c r="Y217" s="25">
        <f t="shared" si="82"/>
        <v>0</v>
      </c>
      <c r="Z217" s="24"/>
      <c r="AA217" s="24"/>
      <c r="AB217" s="24"/>
      <c r="AC217" s="25">
        <f t="shared" si="83"/>
        <v>0</v>
      </c>
      <c r="AD217" s="24"/>
      <c r="AE217" s="24"/>
      <c r="AF217" s="98">
        <v>13204000</v>
      </c>
      <c r="AG217" s="25">
        <f t="shared" si="84"/>
        <v>13204000</v>
      </c>
      <c r="AH217" s="25">
        <f t="shared" si="85"/>
        <v>13204000</v>
      </c>
      <c r="AI217" s="26">
        <f t="shared" si="80"/>
        <v>1.4602689398673107E-2</v>
      </c>
      <c r="AJ217" s="27">
        <f t="shared" si="86"/>
        <v>1.2645218067600084E-3</v>
      </c>
    </row>
    <row r="218" spans="1:36" ht="24.95" customHeight="1" outlineLevel="1" x14ac:dyDescent="0.25">
      <c r="A218" s="19">
        <v>35</v>
      </c>
      <c r="B218" s="19"/>
      <c r="C218" s="40" t="s">
        <v>911</v>
      </c>
      <c r="D218" s="41">
        <v>45566</v>
      </c>
      <c r="E218" s="70" t="s">
        <v>345</v>
      </c>
      <c r="F218" s="70" t="s">
        <v>702</v>
      </c>
      <c r="G218" s="43" t="s">
        <v>118</v>
      </c>
      <c r="H218" s="29"/>
      <c r="I218" s="29"/>
      <c r="J218" s="395"/>
      <c r="K218" s="98">
        <v>12110000</v>
      </c>
      <c r="L218" s="197" t="s">
        <v>703</v>
      </c>
      <c r="M218" s="92"/>
      <c r="N218" s="92"/>
      <c r="O218" s="92"/>
      <c r="P218" s="258"/>
      <c r="Q218" s="258"/>
      <c r="R218" s="24"/>
      <c r="S218" s="24"/>
      <c r="T218" s="24"/>
      <c r="U218" s="25">
        <f t="shared" si="81"/>
        <v>0</v>
      </c>
      <c r="V218" s="24"/>
      <c r="W218" s="24"/>
      <c r="X218" s="24"/>
      <c r="Y218" s="25">
        <f t="shared" si="82"/>
        <v>0</v>
      </c>
      <c r="Z218" s="24"/>
      <c r="AA218" s="24"/>
      <c r="AB218" s="24"/>
      <c r="AC218" s="25">
        <f t="shared" si="83"/>
        <v>0</v>
      </c>
      <c r="AD218" s="24"/>
      <c r="AE218" s="24"/>
      <c r="AF218" s="98">
        <v>12110000</v>
      </c>
      <c r="AG218" s="25">
        <f t="shared" si="84"/>
        <v>12110000</v>
      </c>
      <c r="AH218" s="25">
        <f t="shared" si="85"/>
        <v>12110000</v>
      </c>
      <c r="AI218" s="26">
        <f t="shared" si="80"/>
        <v>1.3392802833833029E-2</v>
      </c>
      <c r="AJ218" s="27">
        <f t="shared" si="86"/>
        <v>1.159751520740965E-3</v>
      </c>
    </row>
    <row r="219" spans="1:36" ht="24.95" customHeight="1" outlineLevel="1" x14ac:dyDescent="0.25">
      <c r="A219" s="19">
        <v>36</v>
      </c>
      <c r="B219" s="19"/>
      <c r="C219" s="40" t="s">
        <v>912</v>
      </c>
      <c r="D219" s="41">
        <v>45566</v>
      </c>
      <c r="E219" s="70" t="s">
        <v>878</v>
      </c>
      <c r="F219" s="70" t="s">
        <v>702</v>
      </c>
      <c r="G219" s="43" t="s">
        <v>118</v>
      </c>
      <c r="H219" s="29"/>
      <c r="I219" s="29"/>
      <c r="J219" s="395"/>
      <c r="K219" s="98">
        <v>9432000</v>
      </c>
      <c r="L219" s="197" t="s">
        <v>703</v>
      </c>
      <c r="M219" s="92"/>
      <c r="N219" s="92"/>
      <c r="O219" s="92"/>
      <c r="P219" s="258"/>
      <c r="Q219" s="258"/>
      <c r="R219" s="24"/>
      <c r="S219" s="24"/>
      <c r="T219" s="24"/>
      <c r="U219" s="25">
        <f t="shared" si="81"/>
        <v>0</v>
      </c>
      <c r="V219" s="24"/>
      <c r="W219" s="24"/>
      <c r="X219" s="24"/>
      <c r="Y219" s="25">
        <f t="shared" si="82"/>
        <v>0</v>
      </c>
      <c r="Z219" s="24"/>
      <c r="AA219" s="24"/>
      <c r="AB219" s="24"/>
      <c r="AC219" s="25">
        <f t="shared" si="83"/>
        <v>0</v>
      </c>
      <c r="AD219" s="24"/>
      <c r="AE219" s="24"/>
      <c r="AF219" s="98">
        <v>9432000</v>
      </c>
      <c r="AG219" s="25">
        <f t="shared" si="84"/>
        <v>9432000</v>
      </c>
      <c r="AH219" s="25">
        <f t="shared" si="85"/>
        <v>9432000</v>
      </c>
      <c r="AI219" s="26">
        <f t="shared" si="80"/>
        <v>1.0431124387176973E-2</v>
      </c>
      <c r="AJ219" s="27">
        <f t="shared" si="86"/>
        <v>9.0328458659197201E-4</v>
      </c>
    </row>
    <row r="220" spans="1:36" ht="24.95" customHeight="1" outlineLevel="1" x14ac:dyDescent="0.25">
      <c r="A220" s="19">
        <v>37</v>
      </c>
      <c r="B220" s="19"/>
      <c r="C220" s="40" t="s">
        <v>913</v>
      </c>
      <c r="D220" s="41">
        <v>45566</v>
      </c>
      <c r="E220" s="70" t="s">
        <v>349</v>
      </c>
      <c r="F220" s="70" t="s">
        <v>702</v>
      </c>
      <c r="G220" s="43" t="s">
        <v>118</v>
      </c>
      <c r="H220" s="29"/>
      <c r="I220" s="29"/>
      <c r="J220" s="395"/>
      <c r="K220" s="98">
        <v>12450000</v>
      </c>
      <c r="L220" s="197" t="s">
        <v>703</v>
      </c>
      <c r="M220" s="92"/>
      <c r="N220" s="92"/>
      <c r="O220" s="92"/>
      <c r="P220" s="258"/>
      <c r="Q220" s="258"/>
      <c r="R220" s="24"/>
      <c r="S220" s="24"/>
      <c r="T220" s="24"/>
      <c r="U220" s="25">
        <f t="shared" si="81"/>
        <v>0</v>
      </c>
      <c r="V220" s="24"/>
      <c r="W220" s="24"/>
      <c r="X220" s="24"/>
      <c r="Y220" s="25">
        <f t="shared" si="82"/>
        <v>0</v>
      </c>
      <c r="Z220" s="24"/>
      <c r="AA220" s="24"/>
      <c r="AB220" s="24"/>
      <c r="AC220" s="25">
        <f t="shared" si="83"/>
        <v>0</v>
      </c>
      <c r="AD220" s="24"/>
      <c r="AE220" s="24"/>
      <c r="AF220" s="98">
        <v>12450000</v>
      </c>
      <c r="AG220" s="25">
        <f t="shared" si="84"/>
        <v>12450000</v>
      </c>
      <c r="AH220" s="25">
        <f t="shared" si="85"/>
        <v>12450000</v>
      </c>
      <c r="AI220" s="26">
        <f t="shared" si="80"/>
        <v>1.3768818768061207E-2</v>
      </c>
      <c r="AJ220" s="27">
        <f t="shared" si="86"/>
        <v>1.1923126699607772E-3</v>
      </c>
    </row>
    <row r="221" spans="1:36" ht="24.95" customHeight="1" outlineLevel="1" x14ac:dyDescent="0.25">
      <c r="A221" s="19">
        <v>38</v>
      </c>
      <c r="B221" s="19"/>
      <c r="C221" s="40" t="s">
        <v>914</v>
      </c>
      <c r="D221" s="41">
        <v>45566</v>
      </c>
      <c r="E221" s="70" t="s">
        <v>351</v>
      </c>
      <c r="F221" s="70" t="s">
        <v>702</v>
      </c>
      <c r="G221" s="43" t="s">
        <v>118</v>
      </c>
      <c r="H221" s="29"/>
      <c r="I221" s="29"/>
      <c r="J221" s="395"/>
      <c r="K221" s="98">
        <v>11318000</v>
      </c>
      <c r="L221" s="197" t="s">
        <v>703</v>
      </c>
      <c r="M221" s="92"/>
      <c r="N221" s="92"/>
      <c r="O221" s="92"/>
      <c r="P221" s="258"/>
      <c r="Q221" s="258"/>
      <c r="R221" s="24"/>
      <c r="S221" s="24"/>
      <c r="T221" s="24"/>
      <c r="U221" s="25">
        <f t="shared" si="81"/>
        <v>0</v>
      </c>
      <c r="V221" s="24"/>
      <c r="W221" s="24"/>
      <c r="X221" s="24"/>
      <c r="Y221" s="25">
        <f t="shared" si="82"/>
        <v>0</v>
      </c>
      <c r="Z221" s="24"/>
      <c r="AA221" s="24"/>
      <c r="AB221" s="24"/>
      <c r="AC221" s="25">
        <f t="shared" si="83"/>
        <v>0</v>
      </c>
      <c r="AD221" s="24"/>
      <c r="AE221" s="24"/>
      <c r="AF221" s="98">
        <v>11318000</v>
      </c>
      <c r="AG221" s="25">
        <f t="shared" si="84"/>
        <v>11318000</v>
      </c>
      <c r="AH221" s="25">
        <f t="shared" si="85"/>
        <v>11318000</v>
      </c>
      <c r="AI221" s="26">
        <f t="shared" si="80"/>
        <v>1.2516906892925039E-2</v>
      </c>
      <c r="AJ221" s="27">
        <f t="shared" si="86"/>
        <v>1.0839031966759902E-3</v>
      </c>
    </row>
    <row r="222" spans="1:36" ht="24.95" customHeight="1" outlineLevel="1" x14ac:dyDescent="0.25">
      <c r="A222" s="19">
        <v>39</v>
      </c>
      <c r="B222" s="19"/>
      <c r="C222" s="40" t="s">
        <v>915</v>
      </c>
      <c r="D222" s="41">
        <v>45566</v>
      </c>
      <c r="E222" s="70" t="s">
        <v>353</v>
      </c>
      <c r="F222" s="70" t="s">
        <v>702</v>
      </c>
      <c r="G222" s="43" t="s">
        <v>118</v>
      </c>
      <c r="H222" s="29"/>
      <c r="I222" s="29"/>
      <c r="J222" s="395"/>
      <c r="K222" s="98">
        <v>13204000</v>
      </c>
      <c r="L222" s="197" t="s">
        <v>703</v>
      </c>
      <c r="M222" s="92"/>
      <c r="N222" s="92"/>
      <c r="O222" s="92"/>
      <c r="P222" s="258"/>
      <c r="Q222" s="258"/>
      <c r="R222" s="24"/>
      <c r="S222" s="24"/>
      <c r="T222" s="24"/>
      <c r="U222" s="25">
        <f t="shared" si="81"/>
        <v>0</v>
      </c>
      <c r="V222" s="24"/>
      <c r="W222" s="24"/>
      <c r="X222" s="24"/>
      <c r="Y222" s="25">
        <f t="shared" si="82"/>
        <v>0</v>
      </c>
      <c r="Z222" s="24"/>
      <c r="AA222" s="24"/>
      <c r="AB222" s="24"/>
      <c r="AC222" s="25">
        <f t="shared" si="83"/>
        <v>0</v>
      </c>
      <c r="AD222" s="24"/>
      <c r="AE222" s="24"/>
      <c r="AF222" s="98">
        <v>13204000</v>
      </c>
      <c r="AG222" s="25">
        <f t="shared" si="84"/>
        <v>13204000</v>
      </c>
      <c r="AH222" s="25">
        <f t="shared" si="85"/>
        <v>13204000</v>
      </c>
      <c r="AI222" s="26">
        <f t="shared" si="80"/>
        <v>1.4602689398673107E-2</v>
      </c>
      <c r="AJ222" s="27">
        <f t="shared" si="86"/>
        <v>1.2645218067600084E-3</v>
      </c>
    </row>
    <row r="223" spans="1:36" ht="24.95" customHeight="1" outlineLevel="1" x14ac:dyDescent="0.25">
      <c r="A223" s="19">
        <v>40</v>
      </c>
      <c r="B223" s="19"/>
      <c r="C223" s="40" t="s">
        <v>916</v>
      </c>
      <c r="D223" s="41">
        <v>45566</v>
      </c>
      <c r="E223" s="70" t="s">
        <v>355</v>
      </c>
      <c r="F223" s="70" t="s">
        <v>702</v>
      </c>
      <c r="G223" s="43" t="s">
        <v>118</v>
      </c>
      <c r="H223" s="29"/>
      <c r="I223" s="29"/>
      <c r="J223" s="395"/>
      <c r="K223" s="98">
        <v>11318000</v>
      </c>
      <c r="L223" s="197" t="s">
        <v>703</v>
      </c>
      <c r="M223" s="92"/>
      <c r="N223" s="92"/>
      <c r="O223" s="92"/>
      <c r="P223" s="258"/>
      <c r="Q223" s="258"/>
      <c r="R223" s="24"/>
      <c r="S223" s="24"/>
      <c r="T223" s="24"/>
      <c r="U223" s="25">
        <f t="shared" si="81"/>
        <v>0</v>
      </c>
      <c r="V223" s="24"/>
      <c r="W223" s="24"/>
      <c r="X223" s="24"/>
      <c r="Y223" s="25">
        <f t="shared" si="82"/>
        <v>0</v>
      </c>
      <c r="Z223" s="24"/>
      <c r="AA223" s="24"/>
      <c r="AB223" s="24"/>
      <c r="AC223" s="25">
        <f t="shared" si="83"/>
        <v>0</v>
      </c>
      <c r="AD223" s="24"/>
      <c r="AE223" s="24"/>
      <c r="AF223" s="98">
        <v>11318000</v>
      </c>
      <c r="AG223" s="25">
        <f t="shared" si="84"/>
        <v>11318000</v>
      </c>
      <c r="AH223" s="25">
        <f t="shared" si="85"/>
        <v>11318000</v>
      </c>
      <c r="AI223" s="26">
        <f t="shared" si="80"/>
        <v>1.2516906892925039E-2</v>
      </c>
      <c r="AJ223" s="27">
        <f t="shared" si="86"/>
        <v>1.0839031966759902E-3</v>
      </c>
    </row>
    <row r="224" spans="1:36" ht="24.95" customHeight="1" outlineLevel="1" x14ac:dyDescent="0.25">
      <c r="A224" s="19">
        <v>41</v>
      </c>
      <c r="B224" s="19"/>
      <c r="C224" s="40" t="s">
        <v>917</v>
      </c>
      <c r="D224" s="41">
        <v>45566</v>
      </c>
      <c r="E224" s="70" t="s">
        <v>357</v>
      </c>
      <c r="F224" s="70" t="s">
        <v>702</v>
      </c>
      <c r="G224" s="43" t="s">
        <v>118</v>
      </c>
      <c r="H224" s="29"/>
      <c r="I224" s="29"/>
      <c r="J224" s="395"/>
      <c r="K224" s="98">
        <v>11318000</v>
      </c>
      <c r="L224" s="197" t="s">
        <v>703</v>
      </c>
      <c r="M224" s="92"/>
      <c r="N224" s="92"/>
      <c r="O224" s="92"/>
      <c r="P224" s="258"/>
      <c r="Q224" s="258"/>
      <c r="R224" s="24"/>
      <c r="S224" s="24"/>
      <c r="T224" s="24"/>
      <c r="U224" s="25">
        <f t="shared" si="81"/>
        <v>0</v>
      </c>
      <c r="V224" s="24"/>
      <c r="W224" s="24"/>
      <c r="X224" s="24"/>
      <c r="Y224" s="25">
        <f t="shared" si="82"/>
        <v>0</v>
      </c>
      <c r="Z224" s="24"/>
      <c r="AA224" s="24"/>
      <c r="AB224" s="24"/>
      <c r="AC224" s="25">
        <f t="shared" si="83"/>
        <v>0</v>
      </c>
      <c r="AD224" s="24"/>
      <c r="AE224" s="24"/>
      <c r="AF224" s="98">
        <v>11318000</v>
      </c>
      <c r="AG224" s="25">
        <f t="shared" si="84"/>
        <v>11318000</v>
      </c>
      <c r="AH224" s="25">
        <f t="shared" si="85"/>
        <v>11318000</v>
      </c>
      <c r="AI224" s="26">
        <f t="shared" si="80"/>
        <v>1.2516906892925039E-2</v>
      </c>
      <c r="AJ224" s="27">
        <f t="shared" si="86"/>
        <v>1.0839031966759902E-3</v>
      </c>
    </row>
    <row r="225" spans="1:36" ht="24.95" customHeight="1" outlineLevel="1" x14ac:dyDescent="0.25">
      <c r="A225" s="19">
        <v>42</v>
      </c>
      <c r="B225" s="19"/>
      <c r="C225" s="40" t="s">
        <v>918</v>
      </c>
      <c r="D225" s="41">
        <v>45566</v>
      </c>
      <c r="E225" s="70" t="s">
        <v>359</v>
      </c>
      <c r="F225" s="70" t="s">
        <v>702</v>
      </c>
      <c r="G225" s="43" t="s">
        <v>118</v>
      </c>
      <c r="H225" s="29"/>
      <c r="I225" s="29"/>
      <c r="J225" s="395"/>
      <c r="K225" s="98">
        <v>10564000</v>
      </c>
      <c r="L225" s="197" t="s">
        <v>703</v>
      </c>
      <c r="M225" s="92"/>
      <c r="N225" s="92"/>
      <c r="O225" s="92"/>
      <c r="P225" s="258"/>
      <c r="Q225" s="258"/>
      <c r="R225" s="24"/>
      <c r="S225" s="24"/>
      <c r="T225" s="24"/>
      <c r="U225" s="25">
        <f t="shared" si="81"/>
        <v>0</v>
      </c>
      <c r="V225" s="24"/>
      <c r="W225" s="24"/>
      <c r="X225" s="24"/>
      <c r="Y225" s="25">
        <f t="shared" si="82"/>
        <v>0</v>
      </c>
      <c r="Z225" s="24"/>
      <c r="AA225" s="24"/>
      <c r="AB225" s="24"/>
      <c r="AC225" s="25">
        <f t="shared" si="83"/>
        <v>0</v>
      </c>
      <c r="AD225" s="24"/>
      <c r="AE225" s="24"/>
      <c r="AF225" s="98">
        <v>10564000</v>
      </c>
      <c r="AG225" s="25">
        <f t="shared" si="84"/>
        <v>10564000</v>
      </c>
      <c r="AH225" s="25">
        <f t="shared" si="85"/>
        <v>10564000</v>
      </c>
      <c r="AI225" s="26">
        <f t="shared" si="80"/>
        <v>1.1683036262313139E-2</v>
      </c>
      <c r="AJ225" s="27">
        <f t="shared" si="86"/>
        <v>1.0116940598767592E-3</v>
      </c>
    </row>
    <row r="226" spans="1:36" ht="24.95" customHeight="1" outlineLevel="1" x14ac:dyDescent="0.25">
      <c r="A226" s="19">
        <v>43</v>
      </c>
      <c r="B226" s="19"/>
      <c r="C226" s="40" t="s">
        <v>919</v>
      </c>
      <c r="D226" s="41">
        <v>45566</v>
      </c>
      <c r="E226" s="70" t="s">
        <v>360</v>
      </c>
      <c r="F226" s="70" t="s">
        <v>702</v>
      </c>
      <c r="G226" s="43" t="s">
        <v>118</v>
      </c>
      <c r="H226" s="29"/>
      <c r="I226" s="29"/>
      <c r="J226" s="395"/>
      <c r="K226" s="98">
        <v>11318000</v>
      </c>
      <c r="L226" s="197" t="s">
        <v>703</v>
      </c>
      <c r="M226" s="92"/>
      <c r="N226" s="92"/>
      <c r="O226" s="92"/>
      <c r="P226" s="258"/>
      <c r="Q226" s="258"/>
      <c r="R226" s="24"/>
      <c r="S226" s="24"/>
      <c r="T226" s="24"/>
      <c r="U226" s="25">
        <f t="shared" si="81"/>
        <v>0</v>
      </c>
      <c r="V226" s="24"/>
      <c r="W226" s="24"/>
      <c r="X226" s="24"/>
      <c r="Y226" s="25">
        <f t="shared" si="82"/>
        <v>0</v>
      </c>
      <c r="Z226" s="24"/>
      <c r="AA226" s="24"/>
      <c r="AB226" s="24"/>
      <c r="AC226" s="25">
        <f t="shared" si="83"/>
        <v>0</v>
      </c>
      <c r="AD226" s="24"/>
      <c r="AE226" s="24"/>
      <c r="AF226" s="98">
        <v>11318000</v>
      </c>
      <c r="AG226" s="25">
        <f t="shared" si="84"/>
        <v>11318000</v>
      </c>
      <c r="AH226" s="25">
        <f t="shared" si="85"/>
        <v>11318000</v>
      </c>
      <c r="AI226" s="26">
        <f t="shared" si="80"/>
        <v>1.2516906892925039E-2</v>
      </c>
      <c r="AJ226" s="27">
        <f t="shared" si="86"/>
        <v>1.0839031966759902E-3</v>
      </c>
    </row>
    <row r="227" spans="1:36" ht="24.95" customHeight="1" outlineLevel="1" x14ac:dyDescent="0.25">
      <c r="A227" s="19">
        <v>44</v>
      </c>
      <c r="B227" s="19"/>
      <c r="C227" s="40" t="s">
        <v>920</v>
      </c>
      <c r="D227" s="41">
        <v>45566</v>
      </c>
      <c r="E227" s="70" t="s">
        <v>362</v>
      </c>
      <c r="F227" s="70" t="s">
        <v>702</v>
      </c>
      <c r="G227" s="43" t="s">
        <v>118</v>
      </c>
      <c r="H227" s="29"/>
      <c r="I227" s="29"/>
      <c r="J227" s="395"/>
      <c r="K227" s="98">
        <v>11318000</v>
      </c>
      <c r="L227" s="197" t="s">
        <v>703</v>
      </c>
      <c r="M227" s="92"/>
      <c r="N227" s="92"/>
      <c r="O227" s="92"/>
      <c r="P227" s="258"/>
      <c r="Q227" s="258"/>
      <c r="R227" s="24"/>
      <c r="S227" s="24"/>
      <c r="T227" s="24"/>
      <c r="U227" s="25">
        <f t="shared" si="81"/>
        <v>0</v>
      </c>
      <c r="V227" s="24"/>
      <c r="W227" s="24"/>
      <c r="X227" s="24"/>
      <c r="Y227" s="25">
        <f t="shared" si="82"/>
        <v>0</v>
      </c>
      <c r="Z227" s="24"/>
      <c r="AA227" s="24"/>
      <c r="AB227" s="24"/>
      <c r="AC227" s="25">
        <f t="shared" si="83"/>
        <v>0</v>
      </c>
      <c r="AD227" s="24"/>
      <c r="AE227" s="24"/>
      <c r="AF227" s="98">
        <v>11318000</v>
      </c>
      <c r="AG227" s="25">
        <f t="shared" si="84"/>
        <v>11318000</v>
      </c>
      <c r="AH227" s="25">
        <f t="shared" si="85"/>
        <v>11318000</v>
      </c>
      <c r="AI227" s="26">
        <f t="shared" si="80"/>
        <v>1.2516906892925039E-2</v>
      </c>
      <c r="AJ227" s="27">
        <f t="shared" si="86"/>
        <v>1.0839031966759902E-3</v>
      </c>
    </row>
    <row r="228" spans="1:36" ht="24.95" customHeight="1" outlineLevel="1" x14ac:dyDescent="0.25">
      <c r="A228" s="19">
        <v>45</v>
      </c>
      <c r="B228" s="19"/>
      <c r="C228" s="40" t="s">
        <v>921</v>
      </c>
      <c r="D228" s="41">
        <v>45566</v>
      </c>
      <c r="E228" s="70" t="s">
        <v>333</v>
      </c>
      <c r="F228" s="70" t="s">
        <v>702</v>
      </c>
      <c r="G228" s="43" t="s">
        <v>118</v>
      </c>
      <c r="H228" s="29"/>
      <c r="I228" s="29"/>
      <c r="J228" s="395"/>
      <c r="K228" s="98">
        <v>13041000</v>
      </c>
      <c r="L228" s="197" t="s">
        <v>703</v>
      </c>
      <c r="M228" s="92"/>
      <c r="N228" s="92"/>
      <c r="O228" s="92"/>
      <c r="P228" s="258"/>
      <c r="Q228" s="258"/>
      <c r="R228" s="24"/>
      <c r="S228" s="24"/>
      <c r="T228" s="24"/>
      <c r="U228" s="25">
        <f t="shared" si="81"/>
        <v>0</v>
      </c>
      <c r="V228" s="24"/>
      <c r="W228" s="24"/>
      <c r="X228" s="24"/>
      <c r="Y228" s="25">
        <f t="shared" si="82"/>
        <v>0</v>
      </c>
      <c r="Z228" s="24"/>
      <c r="AA228" s="24"/>
      <c r="AB228" s="24"/>
      <c r="AC228" s="25">
        <f t="shared" si="83"/>
        <v>0</v>
      </c>
      <c r="AD228" s="24"/>
      <c r="AE228" s="24"/>
      <c r="AF228" s="98">
        <v>13041000</v>
      </c>
      <c r="AG228" s="25">
        <f t="shared" si="84"/>
        <v>13041000</v>
      </c>
      <c r="AH228" s="25">
        <f t="shared" si="85"/>
        <v>13041000</v>
      </c>
      <c r="AI228" s="26">
        <f t="shared" si="80"/>
        <v>1.4422422936087245E-2</v>
      </c>
      <c r="AJ228" s="27">
        <f t="shared" si="86"/>
        <v>1.2489116087516865E-3</v>
      </c>
    </row>
    <row r="229" spans="1:36" ht="24.95" customHeight="1" outlineLevel="1" x14ac:dyDescent="0.25">
      <c r="A229" s="19">
        <v>46</v>
      </c>
      <c r="B229" s="19"/>
      <c r="C229" s="40" t="s">
        <v>922</v>
      </c>
      <c r="D229" s="41">
        <v>45566</v>
      </c>
      <c r="E229" s="70" t="s">
        <v>335</v>
      </c>
      <c r="F229" s="70" t="s">
        <v>702</v>
      </c>
      <c r="G229" s="43" t="s">
        <v>118</v>
      </c>
      <c r="H229" s="29"/>
      <c r="I229" s="29"/>
      <c r="J229" s="395"/>
      <c r="K229" s="98">
        <v>11318000</v>
      </c>
      <c r="L229" s="197" t="s">
        <v>703</v>
      </c>
      <c r="M229" s="92"/>
      <c r="N229" s="92"/>
      <c r="O229" s="92"/>
      <c r="P229" s="258"/>
      <c r="Q229" s="258"/>
      <c r="R229" s="24"/>
      <c r="S229" s="24"/>
      <c r="T229" s="24"/>
      <c r="U229" s="25">
        <f t="shared" si="81"/>
        <v>0</v>
      </c>
      <c r="V229" s="24"/>
      <c r="W229" s="24"/>
      <c r="X229" s="24"/>
      <c r="Y229" s="25">
        <f t="shared" si="82"/>
        <v>0</v>
      </c>
      <c r="Z229" s="24"/>
      <c r="AA229" s="24"/>
      <c r="AB229" s="24"/>
      <c r="AC229" s="25">
        <f t="shared" si="83"/>
        <v>0</v>
      </c>
      <c r="AD229" s="24"/>
      <c r="AE229" s="24"/>
      <c r="AF229" s="98">
        <v>11318000</v>
      </c>
      <c r="AG229" s="25">
        <f t="shared" si="84"/>
        <v>11318000</v>
      </c>
      <c r="AH229" s="25">
        <f t="shared" si="85"/>
        <v>11318000</v>
      </c>
      <c r="AI229" s="26">
        <f t="shared" si="80"/>
        <v>1.2516906892925039E-2</v>
      </c>
      <c r="AJ229" s="27">
        <f t="shared" si="86"/>
        <v>1.0839031966759902E-3</v>
      </c>
    </row>
    <row r="230" spans="1:36" ht="24.95" customHeight="1" outlineLevel="1" x14ac:dyDescent="0.25">
      <c r="A230" s="19">
        <v>47</v>
      </c>
      <c r="B230" s="19"/>
      <c r="C230" s="40" t="s">
        <v>923</v>
      </c>
      <c r="D230" s="41">
        <v>45566</v>
      </c>
      <c r="E230" s="70" t="s">
        <v>317</v>
      </c>
      <c r="F230" s="70" t="s">
        <v>702</v>
      </c>
      <c r="G230" s="43" t="s">
        <v>118</v>
      </c>
      <c r="H230" s="29"/>
      <c r="I230" s="29"/>
      <c r="J230" s="395"/>
      <c r="K230" s="98">
        <v>13204000</v>
      </c>
      <c r="L230" s="197" t="s">
        <v>703</v>
      </c>
      <c r="M230" s="92"/>
      <c r="N230" s="92"/>
      <c r="O230" s="92"/>
      <c r="P230" s="258"/>
      <c r="Q230" s="258"/>
      <c r="R230" s="24"/>
      <c r="S230" s="24"/>
      <c r="T230" s="24"/>
      <c r="U230" s="25">
        <f t="shared" si="81"/>
        <v>0</v>
      </c>
      <c r="V230" s="24"/>
      <c r="W230" s="24"/>
      <c r="X230" s="24"/>
      <c r="Y230" s="25">
        <f t="shared" si="82"/>
        <v>0</v>
      </c>
      <c r="Z230" s="24"/>
      <c r="AA230" s="24"/>
      <c r="AB230" s="24"/>
      <c r="AC230" s="25">
        <f t="shared" si="83"/>
        <v>0</v>
      </c>
      <c r="AD230" s="24"/>
      <c r="AE230" s="24"/>
      <c r="AF230" s="98">
        <v>13204000</v>
      </c>
      <c r="AG230" s="25">
        <f t="shared" si="84"/>
        <v>13204000</v>
      </c>
      <c r="AH230" s="25">
        <f t="shared" si="85"/>
        <v>13204000</v>
      </c>
      <c r="AI230" s="26">
        <f t="shared" si="80"/>
        <v>1.4602689398673107E-2</v>
      </c>
      <c r="AJ230" s="27">
        <f t="shared" si="86"/>
        <v>1.2645218067600084E-3</v>
      </c>
    </row>
    <row r="231" spans="1:36" ht="24.95" customHeight="1" outlineLevel="1" x14ac:dyDescent="0.25">
      <c r="A231" s="19">
        <v>48</v>
      </c>
      <c r="B231" s="19"/>
      <c r="C231" s="40" t="s">
        <v>924</v>
      </c>
      <c r="D231" s="41">
        <v>45566</v>
      </c>
      <c r="E231" s="70" t="s">
        <v>323</v>
      </c>
      <c r="F231" s="70" t="s">
        <v>702</v>
      </c>
      <c r="G231" s="43" t="s">
        <v>118</v>
      </c>
      <c r="H231" s="29"/>
      <c r="I231" s="29"/>
      <c r="J231" s="395"/>
      <c r="K231" s="98">
        <v>9809000</v>
      </c>
      <c r="L231" s="197" t="s">
        <v>703</v>
      </c>
      <c r="M231" s="92"/>
      <c r="N231" s="92"/>
      <c r="O231" s="92"/>
      <c r="P231" s="258"/>
      <c r="Q231" s="258"/>
      <c r="R231" s="24"/>
      <c r="S231" s="24"/>
      <c r="T231" s="24"/>
      <c r="U231" s="25">
        <f t="shared" si="81"/>
        <v>0</v>
      </c>
      <c r="V231" s="24"/>
      <c r="W231" s="24"/>
      <c r="X231" s="24"/>
      <c r="Y231" s="25">
        <f t="shared" si="82"/>
        <v>0</v>
      </c>
      <c r="Z231" s="24"/>
      <c r="AA231" s="24"/>
      <c r="AB231" s="24"/>
      <c r="AC231" s="25">
        <f t="shared" si="83"/>
        <v>0</v>
      </c>
      <c r="AD231" s="24"/>
      <c r="AE231" s="24"/>
      <c r="AF231" s="98">
        <v>9809000</v>
      </c>
      <c r="AG231" s="25">
        <f t="shared" si="84"/>
        <v>9809000</v>
      </c>
      <c r="AH231" s="25">
        <f t="shared" si="85"/>
        <v>9809000</v>
      </c>
      <c r="AI231" s="26">
        <f t="shared" si="80"/>
        <v>1.0848059702482921E-2</v>
      </c>
      <c r="AJ231" s="27">
        <f t="shared" si="86"/>
        <v>9.3938915499158749E-4</v>
      </c>
    </row>
    <row r="232" spans="1:36" ht="24.95" customHeight="1" outlineLevel="1" x14ac:dyDescent="0.25">
      <c r="A232" s="19">
        <v>49</v>
      </c>
      <c r="B232" s="19"/>
      <c r="C232" s="40" t="s">
        <v>925</v>
      </c>
      <c r="D232" s="41">
        <v>45278</v>
      </c>
      <c r="E232" s="70" t="s">
        <v>337</v>
      </c>
      <c r="F232" s="70" t="s">
        <v>702</v>
      </c>
      <c r="G232" s="43" t="s">
        <v>118</v>
      </c>
      <c r="H232" s="29"/>
      <c r="I232" s="29"/>
      <c r="J232" s="395"/>
      <c r="K232" s="98">
        <v>11318000</v>
      </c>
      <c r="L232" s="197" t="s">
        <v>703</v>
      </c>
      <c r="M232" s="92"/>
      <c r="N232" s="92"/>
      <c r="O232" s="92"/>
      <c r="P232" s="258"/>
      <c r="Q232" s="258"/>
      <c r="R232" s="24"/>
      <c r="S232" s="24"/>
      <c r="T232" s="24"/>
      <c r="U232" s="25">
        <f t="shared" si="81"/>
        <v>0</v>
      </c>
      <c r="V232" s="24"/>
      <c r="W232" s="24"/>
      <c r="X232" s="24"/>
      <c r="Y232" s="25">
        <f t="shared" si="82"/>
        <v>0</v>
      </c>
      <c r="Z232" s="24"/>
      <c r="AA232" s="24"/>
      <c r="AB232" s="24"/>
      <c r="AC232" s="25">
        <f t="shared" si="83"/>
        <v>0</v>
      </c>
      <c r="AD232" s="24"/>
      <c r="AE232" s="24"/>
      <c r="AF232" s="98">
        <v>11318000</v>
      </c>
      <c r="AG232" s="25">
        <f t="shared" si="84"/>
        <v>11318000</v>
      </c>
      <c r="AH232" s="25">
        <f t="shared" si="85"/>
        <v>11318000</v>
      </c>
      <c r="AI232" s="26">
        <f t="shared" si="80"/>
        <v>1.2516906892925039E-2</v>
      </c>
      <c r="AJ232" s="27">
        <f t="shared" si="86"/>
        <v>1.0839031966759902E-3</v>
      </c>
    </row>
    <row r="233" spans="1:36" ht="24.95" customHeight="1" outlineLevel="1" x14ac:dyDescent="0.25">
      <c r="A233" s="19">
        <v>50</v>
      </c>
      <c r="B233" s="19"/>
      <c r="C233" s="40" t="s">
        <v>926</v>
      </c>
      <c r="D233" s="41">
        <v>45566</v>
      </c>
      <c r="E233" s="70" t="s">
        <v>339</v>
      </c>
      <c r="F233" s="70" t="s">
        <v>702</v>
      </c>
      <c r="G233" s="43" t="s">
        <v>118</v>
      </c>
      <c r="H233" s="29"/>
      <c r="I233" s="29"/>
      <c r="J233" s="395"/>
      <c r="K233" s="98">
        <v>11318000</v>
      </c>
      <c r="L233" s="197" t="s">
        <v>703</v>
      </c>
      <c r="M233" s="92"/>
      <c r="N233" s="92"/>
      <c r="O233" s="92"/>
      <c r="P233" s="258"/>
      <c r="Q233" s="258"/>
      <c r="R233" s="24"/>
      <c r="S233" s="24"/>
      <c r="T233" s="24"/>
      <c r="U233" s="25">
        <f t="shared" si="81"/>
        <v>0</v>
      </c>
      <c r="V233" s="24"/>
      <c r="W233" s="24"/>
      <c r="X233" s="24"/>
      <c r="Y233" s="25">
        <f t="shared" si="82"/>
        <v>0</v>
      </c>
      <c r="Z233" s="24"/>
      <c r="AA233" s="24"/>
      <c r="AB233" s="24"/>
      <c r="AC233" s="25">
        <f t="shared" si="83"/>
        <v>0</v>
      </c>
      <c r="AD233" s="24"/>
      <c r="AE233" s="24"/>
      <c r="AF233" s="98">
        <v>11318000</v>
      </c>
      <c r="AG233" s="25">
        <f t="shared" si="84"/>
        <v>11318000</v>
      </c>
      <c r="AH233" s="25">
        <f t="shared" si="85"/>
        <v>11318000</v>
      </c>
      <c r="AI233" s="26">
        <f t="shared" si="80"/>
        <v>1.2516906892925039E-2</v>
      </c>
      <c r="AJ233" s="27">
        <f t="shared" si="86"/>
        <v>1.0839031966759902E-3</v>
      </c>
    </row>
    <row r="234" spans="1:36" ht="24.95" customHeight="1" outlineLevel="1" x14ac:dyDescent="0.25">
      <c r="A234" s="19">
        <v>51</v>
      </c>
      <c r="B234" s="19"/>
      <c r="C234" s="40" t="s">
        <v>927</v>
      </c>
      <c r="D234" s="41">
        <v>45566</v>
      </c>
      <c r="E234" s="70" t="s">
        <v>896</v>
      </c>
      <c r="F234" s="70" t="s">
        <v>702</v>
      </c>
      <c r="G234" s="43" t="s">
        <v>118</v>
      </c>
      <c r="H234" s="29"/>
      <c r="I234" s="29"/>
      <c r="J234" s="395"/>
      <c r="K234" s="98">
        <v>26641000</v>
      </c>
      <c r="L234" s="197" t="s">
        <v>703</v>
      </c>
      <c r="M234" s="92"/>
      <c r="N234" s="92"/>
      <c r="O234" s="92"/>
      <c r="P234" s="258"/>
      <c r="Q234" s="258"/>
      <c r="R234" s="24"/>
      <c r="S234" s="24"/>
      <c r="T234" s="24"/>
      <c r="U234" s="25">
        <f t="shared" si="81"/>
        <v>0</v>
      </c>
      <c r="V234" s="24"/>
      <c r="W234" s="24"/>
      <c r="X234" s="24"/>
      <c r="Y234" s="25">
        <f t="shared" si="82"/>
        <v>0</v>
      </c>
      <c r="Z234" s="24"/>
      <c r="AA234" s="24"/>
      <c r="AB234" s="24"/>
      <c r="AC234" s="25">
        <f t="shared" si="83"/>
        <v>0</v>
      </c>
      <c r="AD234" s="24"/>
      <c r="AE234" s="24"/>
      <c r="AF234" s="98">
        <v>26641000</v>
      </c>
      <c r="AG234" s="25">
        <f t="shared" si="84"/>
        <v>26641000</v>
      </c>
      <c r="AH234" s="25">
        <f t="shared" si="85"/>
        <v>26641000</v>
      </c>
      <c r="AI234" s="26">
        <f t="shared" si="80"/>
        <v>2.9463060305214346E-2</v>
      </c>
      <c r="AJ234" s="27">
        <f t="shared" si="86"/>
        <v>2.5513575775441824E-3</v>
      </c>
    </row>
    <row r="235" spans="1:36" ht="24.95" customHeight="1" outlineLevel="1" x14ac:dyDescent="0.25">
      <c r="A235" s="19">
        <v>52</v>
      </c>
      <c r="B235" s="19"/>
      <c r="C235" s="40" t="s">
        <v>928</v>
      </c>
      <c r="D235" s="41">
        <v>45566</v>
      </c>
      <c r="E235" s="70" t="s">
        <v>341</v>
      </c>
      <c r="F235" s="70" t="s">
        <v>702</v>
      </c>
      <c r="G235" s="43" t="s">
        <v>118</v>
      </c>
      <c r="H235" s="29"/>
      <c r="I235" s="29"/>
      <c r="J235" s="395"/>
      <c r="K235" s="98">
        <v>11644000</v>
      </c>
      <c r="L235" s="197" t="s">
        <v>703</v>
      </c>
      <c r="M235" s="92"/>
      <c r="N235" s="92"/>
      <c r="O235" s="92"/>
      <c r="P235" s="258"/>
      <c r="Q235" s="258"/>
      <c r="R235" s="24"/>
      <c r="S235" s="24"/>
      <c r="T235" s="24"/>
      <c r="U235" s="25">
        <f t="shared" si="81"/>
        <v>0</v>
      </c>
      <c r="V235" s="24"/>
      <c r="W235" s="24"/>
      <c r="X235" s="24"/>
      <c r="Y235" s="25">
        <f t="shared" si="82"/>
        <v>0</v>
      </c>
      <c r="Z235" s="24"/>
      <c r="AA235" s="24"/>
      <c r="AB235" s="24"/>
      <c r="AC235" s="25">
        <f t="shared" si="83"/>
        <v>0</v>
      </c>
      <c r="AD235" s="24"/>
      <c r="AE235" s="24"/>
      <c r="AF235" s="98">
        <v>11644000</v>
      </c>
      <c r="AG235" s="25">
        <f t="shared" si="84"/>
        <v>11644000</v>
      </c>
      <c r="AH235" s="25">
        <f t="shared" si="85"/>
        <v>11644000</v>
      </c>
      <c r="AI235" s="26">
        <f t="shared" si="80"/>
        <v>1.2877439818096761E-2</v>
      </c>
      <c r="AJ235" s="27">
        <f t="shared" si="86"/>
        <v>1.1151235926926339E-3</v>
      </c>
    </row>
    <row r="236" spans="1:36" ht="24.95" customHeight="1" outlineLevel="1" x14ac:dyDescent="0.25">
      <c r="A236" s="19">
        <v>53</v>
      </c>
      <c r="B236" s="19"/>
      <c r="C236" s="40" t="s">
        <v>929</v>
      </c>
      <c r="D236" s="41">
        <v>45566</v>
      </c>
      <c r="E236" s="70" t="s">
        <v>364</v>
      </c>
      <c r="F236" s="70" t="s">
        <v>702</v>
      </c>
      <c r="G236" s="43" t="s">
        <v>118</v>
      </c>
      <c r="H236" s="29"/>
      <c r="I236" s="29"/>
      <c r="J236" s="395"/>
      <c r="K236" s="98">
        <v>13041000</v>
      </c>
      <c r="L236" s="197" t="s">
        <v>703</v>
      </c>
      <c r="M236" s="92"/>
      <c r="N236" s="92"/>
      <c r="O236" s="92"/>
      <c r="P236" s="258"/>
      <c r="Q236" s="258"/>
      <c r="R236" s="24"/>
      <c r="S236" s="24"/>
      <c r="T236" s="24"/>
      <c r="U236" s="25">
        <f t="shared" si="81"/>
        <v>0</v>
      </c>
      <c r="V236" s="24"/>
      <c r="W236" s="24"/>
      <c r="X236" s="24"/>
      <c r="Y236" s="25">
        <f t="shared" si="82"/>
        <v>0</v>
      </c>
      <c r="Z236" s="24"/>
      <c r="AA236" s="24"/>
      <c r="AB236" s="24"/>
      <c r="AC236" s="25">
        <f t="shared" si="83"/>
        <v>0</v>
      </c>
      <c r="AD236" s="24"/>
      <c r="AE236" s="24"/>
      <c r="AF236" s="98">
        <v>13041000</v>
      </c>
      <c r="AG236" s="25">
        <f t="shared" si="84"/>
        <v>13041000</v>
      </c>
      <c r="AH236" s="25">
        <f t="shared" si="85"/>
        <v>13041000</v>
      </c>
      <c r="AI236" s="26">
        <f t="shared" si="80"/>
        <v>1.4422422936087245E-2</v>
      </c>
      <c r="AJ236" s="27">
        <f t="shared" si="86"/>
        <v>1.2489116087516865E-3</v>
      </c>
    </row>
    <row r="237" spans="1:36" ht="24.95" customHeight="1" outlineLevel="1" x14ac:dyDescent="0.25">
      <c r="A237" s="19">
        <v>54</v>
      </c>
      <c r="B237" s="19"/>
      <c r="C237" s="40" t="s">
        <v>930</v>
      </c>
      <c r="D237" s="41">
        <v>45566</v>
      </c>
      <c r="E237" s="70" t="s">
        <v>325</v>
      </c>
      <c r="F237" s="70" t="s">
        <v>702</v>
      </c>
      <c r="G237" s="43" t="s">
        <v>118</v>
      </c>
      <c r="H237" s="29"/>
      <c r="I237" s="29"/>
      <c r="J237" s="395"/>
      <c r="K237" s="98">
        <v>9432000</v>
      </c>
      <c r="L237" s="197" t="s">
        <v>703</v>
      </c>
      <c r="M237" s="92"/>
      <c r="N237" s="92"/>
      <c r="O237" s="92"/>
      <c r="P237" s="258"/>
      <c r="Q237" s="258"/>
      <c r="R237" s="24"/>
      <c r="S237" s="24"/>
      <c r="T237" s="24"/>
      <c r="U237" s="25">
        <f t="shared" si="81"/>
        <v>0</v>
      </c>
      <c r="V237" s="24"/>
      <c r="W237" s="24"/>
      <c r="X237" s="24"/>
      <c r="Y237" s="25">
        <f t="shared" si="82"/>
        <v>0</v>
      </c>
      <c r="Z237" s="24"/>
      <c r="AA237" s="24"/>
      <c r="AB237" s="24"/>
      <c r="AC237" s="25">
        <f t="shared" si="83"/>
        <v>0</v>
      </c>
      <c r="AD237" s="24"/>
      <c r="AE237" s="24"/>
      <c r="AF237" s="98">
        <v>9432000</v>
      </c>
      <c r="AG237" s="25">
        <f t="shared" si="84"/>
        <v>9432000</v>
      </c>
      <c r="AH237" s="25">
        <f t="shared" si="85"/>
        <v>9432000</v>
      </c>
      <c r="AI237" s="26">
        <f t="shared" si="80"/>
        <v>1.0431124387176973E-2</v>
      </c>
      <c r="AJ237" s="27">
        <f t="shared" si="86"/>
        <v>9.0328458659197201E-4</v>
      </c>
    </row>
    <row r="238" spans="1:36" ht="24.95" customHeight="1" outlineLevel="1" x14ac:dyDescent="0.25">
      <c r="A238" s="19">
        <v>55</v>
      </c>
      <c r="B238" s="19"/>
      <c r="C238" s="40" t="s">
        <v>931</v>
      </c>
      <c r="D238" s="41">
        <v>45566</v>
      </c>
      <c r="E238" s="70" t="s">
        <v>366</v>
      </c>
      <c r="F238" s="70" t="s">
        <v>702</v>
      </c>
      <c r="G238" s="43" t="s">
        <v>118</v>
      </c>
      <c r="H238" s="29"/>
      <c r="I238" s="29"/>
      <c r="J238" s="395"/>
      <c r="K238" s="98">
        <v>33302000</v>
      </c>
      <c r="L238" s="197" t="s">
        <v>703</v>
      </c>
      <c r="M238" s="92"/>
      <c r="N238" s="92"/>
      <c r="O238" s="92"/>
      <c r="P238" s="258"/>
      <c r="Q238" s="258"/>
      <c r="R238" s="24"/>
      <c r="S238" s="24"/>
      <c r="T238" s="24"/>
      <c r="U238" s="25">
        <f t="shared" si="81"/>
        <v>0</v>
      </c>
      <c r="V238" s="24"/>
      <c r="W238" s="24"/>
      <c r="X238" s="24"/>
      <c r="Y238" s="25">
        <f t="shared" si="82"/>
        <v>0</v>
      </c>
      <c r="Z238" s="24"/>
      <c r="AA238" s="24"/>
      <c r="AB238" s="24"/>
      <c r="AC238" s="25">
        <f t="shared" si="83"/>
        <v>0</v>
      </c>
      <c r="AD238" s="24"/>
      <c r="AE238" s="24"/>
      <c r="AF238" s="98">
        <v>33302000</v>
      </c>
      <c r="AG238" s="25">
        <f t="shared" si="84"/>
        <v>33302000</v>
      </c>
      <c r="AH238" s="25">
        <f t="shared" si="85"/>
        <v>33302000</v>
      </c>
      <c r="AI238" s="26">
        <f t="shared" si="80"/>
        <v>3.6829654828431674E-2</v>
      </c>
      <c r="AJ238" s="27">
        <f t="shared" si="86"/>
        <v>3.1892687979946832E-3</v>
      </c>
    </row>
    <row r="239" spans="1:36" ht="24.95" customHeight="1" outlineLevel="1" x14ac:dyDescent="0.25">
      <c r="A239" s="19">
        <v>56</v>
      </c>
      <c r="B239" s="19"/>
      <c r="C239" s="40" t="s">
        <v>932</v>
      </c>
      <c r="D239" s="41">
        <v>45566</v>
      </c>
      <c r="E239" s="70" t="s">
        <v>368</v>
      </c>
      <c r="F239" s="70" t="s">
        <v>702</v>
      </c>
      <c r="G239" s="43" t="s">
        <v>118</v>
      </c>
      <c r="H239" s="29"/>
      <c r="I239" s="29"/>
      <c r="J239" s="395"/>
      <c r="K239" s="98">
        <v>13041000</v>
      </c>
      <c r="L239" s="197" t="s">
        <v>703</v>
      </c>
      <c r="M239" s="92"/>
      <c r="N239" s="92"/>
      <c r="O239" s="92"/>
      <c r="P239" s="258"/>
      <c r="Q239" s="258"/>
      <c r="R239" s="24"/>
      <c r="S239" s="24"/>
      <c r="T239" s="24"/>
      <c r="U239" s="25">
        <f t="shared" si="81"/>
        <v>0</v>
      </c>
      <c r="V239" s="24"/>
      <c r="W239" s="24"/>
      <c r="X239" s="24"/>
      <c r="Y239" s="25">
        <f t="shared" si="82"/>
        <v>0</v>
      </c>
      <c r="Z239" s="24"/>
      <c r="AA239" s="24"/>
      <c r="AB239" s="24"/>
      <c r="AC239" s="25">
        <f t="shared" si="83"/>
        <v>0</v>
      </c>
      <c r="AD239" s="24"/>
      <c r="AE239" s="24"/>
      <c r="AF239" s="98">
        <v>13041000</v>
      </c>
      <c r="AG239" s="25">
        <f t="shared" si="84"/>
        <v>13041000</v>
      </c>
      <c r="AH239" s="25">
        <f t="shared" si="85"/>
        <v>13041000</v>
      </c>
      <c r="AI239" s="26">
        <f t="shared" si="80"/>
        <v>1.4422422936087245E-2</v>
      </c>
      <c r="AJ239" s="27">
        <f t="shared" si="86"/>
        <v>1.2489116087516865E-3</v>
      </c>
    </row>
    <row r="240" spans="1:36" ht="24.95" customHeight="1" outlineLevel="1" x14ac:dyDescent="0.25">
      <c r="A240" s="19">
        <v>57</v>
      </c>
      <c r="B240" s="19"/>
      <c r="C240" s="40" t="s">
        <v>933</v>
      </c>
      <c r="D240" s="41">
        <v>45566</v>
      </c>
      <c r="E240" s="70" t="s">
        <v>327</v>
      </c>
      <c r="F240" s="70" t="s">
        <v>702</v>
      </c>
      <c r="G240" s="43" t="s">
        <v>118</v>
      </c>
      <c r="H240" s="29"/>
      <c r="I240" s="29"/>
      <c r="J240" s="395"/>
      <c r="K240" s="98">
        <v>12827000</v>
      </c>
      <c r="L240" s="197" t="s">
        <v>703</v>
      </c>
      <c r="M240" s="92"/>
      <c r="N240" s="92"/>
      <c r="O240" s="92"/>
      <c r="P240" s="258"/>
      <c r="Q240" s="258"/>
      <c r="R240" s="24"/>
      <c r="S240" s="24"/>
      <c r="T240" s="24"/>
      <c r="U240" s="25">
        <f t="shared" si="81"/>
        <v>0</v>
      </c>
      <c r="V240" s="24"/>
      <c r="W240" s="24"/>
      <c r="X240" s="24"/>
      <c r="Y240" s="25">
        <f t="shared" si="82"/>
        <v>0</v>
      </c>
      <c r="Z240" s="24"/>
      <c r="AA240" s="24"/>
      <c r="AB240" s="24"/>
      <c r="AC240" s="25">
        <f t="shared" si="83"/>
        <v>0</v>
      </c>
      <c r="AD240" s="24"/>
      <c r="AE240" s="24"/>
      <c r="AF240" s="98">
        <v>12827000</v>
      </c>
      <c r="AG240" s="25">
        <f t="shared" si="84"/>
        <v>12827000</v>
      </c>
      <c r="AH240" s="25">
        <f t="shared" si="85"/>
        <v>12827000</v>
      </c>
      <c r="AI240" s="26">
        <f t="shared" si="80"/>
        <v>1.4185754083367157E-2</v>
      </c>
      <c r="AJ240" s="27">
        <f t="shared" si="86"/>
        <v>1.2284172383603929E-3</v>
      </c>
    </row>
    <row r="241" spans="1:36" ht="24.95" customHeight="1" outlineLevel="1" x14ac:dyDescent="0.25">
      <c r="A241" s="19">
        <v>58</v>
      </c>
      <c r="B241" s="19"/>
      <c r="C241" s="40" t="s">
        <v>934</v>
      </c>
      <c r="D241" s="41">
        <v>45566</v>
      </c>
      <c r="E241" s="70" t="s">
        <v>329</v>
      </c>
      <c r="F241" s="70" t="s">
        <v>702</v>
      </c>
      <c r="G241" s="43" t="s">
        <v>118</v>
      </c>
      <c r="H241" s="29"/>
      <c r="I241" s="29"/>
      <c r="J241" s="395"/>
      <c r="K241" s="98">
        <v>13582000</v>
      </c>
      <c r="L241" s="197" t="s">
        <v>703</v>
      </c>
      <c r="M241" s="92"/>
      <c r="N241" s="92"/>
      <c r="O241" s="92"/>
      <c r="P241" s="258"/>
      <c r="Q241" s="258"/>
      <c r="R241" s="24"/>
      <c r="S241" s="24"/>
      <c r="T241" s="24"/>
      <c r="U241" s="25">
        <f t="shared" si="81"/>
        <v>0</v>
      </c>
      <c r="V241" s="24"/>
      <c r="W241" s="24"/>
      <c r="X241" s="24"/>
      <c r="Y241" s="25">
        <f t="shared" si="82"/>
        <v>0</v>
      </c>
      <c r="Z241" s="24"/>
      <c r="AA241" s="24"/>
      <c r="AB241" s="24"/>
      <c r="AC241" s="25">
        <f t="shared" si="83"/>
        <v>0</v>
      </c>
      <c r="AD241" s="24"/>
      <c r="AE241" s="24"/>
      <c r="AF241" s="98">
        <v>13582000</v>
      </c>
      <c r="AG241" s="25">
        <f t="shared" si="84"/>
        <v>13582000</v>
      </c>
      <c r="AH241" s="25">
        <f t="shared" si="85"/>
        <v>13582000</v>
      </c>
      <c r="AI241" s="26">
        <f t="shared" si="80"/>
        <v>1.5020730643197373E-2</v>
      </c>
      <c r="AJ241" s="27">
        <f t="shared" si="86"/>
        <v>1.3007221432455645E-3</v>
      </c>
    </row>
    <row r="242" spans="1:36" ht="24.95" customHeight="1" outlineLevel="1" x14ac:dyDescent="0.25">
      <c r="A242" s="19">
        <v>59</v>
      </c>
      <c r="B242" s="19"/>
      <c r="C242" s="40" t="s">
        <v>935</v>
      </c>
      <c r="D242" s="41">
        <v>45566</v>
      </c>
      <c r="E242" s="70" t="s">
        <v>905</v>
      </c>
      <c r="F242" s="70" t="s">
        <v>702</v>
      </c>
      <c r="G242" s="43" t="s">
        <v>118</v>
      </c>
      <c r="H242" s="29"/>
      <c r="I242" s="29"/>
      <c r="J242" s="395"/>
      <c r="K242" s="98">
        <v>13507000</v>
      </c>
      <c r="L242" s="197" t="s">
        <v>703</v>
      </c>
      <c r="M242" s="92"/>
      <c r="N242" s="92"/>
      <c r="O242" s="92"/>
      <c r="P242" s="258"/>
      <c r="Q242" s="258"/>
      <c r="R242" s="24"/>
      <c r="S242" s="24"/>
      <c r="T242" s="24"/>
      <c r="U242" s="25">
        <f t="shared" si="81"/>
        <v>0</v>
      </c>
      <c r="V242" s="24"/>
      <c r="W242" s="24"/>
      <c r="X242" s="24"/>
      <c r="Y242" s="25">
        <f t="shared" si="82"/>
        <v>0</v>
      </c>
      <c r="Z242" s="24"/>
      <c r="AA242" s="24"/>
      <c r="AB242" s="24"/>
      <c r="AC242" s="25">
        <f t="shared" si="83"/>
        <v>0</v>
      </c>
      <c r="AD242" s="24"/>
      <c r="AE242" s="24"/>
      <c r="AF242" s="98">
        <v>13507000</v>
      </c>
      <c r="AG242" s="25">
        <f t="shared" si="84"/>
        <v>13507000</v>
      </c>
      <c r="AH242" s="25">
        <f t="shared" si="85"/>
        <v>13507000</v>
      </c>
      <c r="AI242" s="26">
        <f t="shared" si="80"/>
        <v>1.4937785951823511E-2</v>
      </c>
      <c r="AJ242" s="27">
        <f t="shared" si="86"/>
        <v>1.2935395368000176E-3</v>
      </c>
    </row>
    <row r="243" spans="1:36" ht="24.95" customHeight="1" outlineLevel="1" x14ac:dyDescent="0.25">
      <c r="A243" s="19">
        <v>60</v>
      </c>
      <c r="B243" s="19"/>
      <c r="C243" s="40" t="s">
        <v>936</v>
      </c>
      <c r="D243" s="41">
        <v>45566</v>
      </c>
      <c r="E243" s="70" t="s">
        <v>370</v>
      </c>
      <c r="F243" s="70" t="s">
        <v>702</v>
      </c>
      <c r="G243" s="43" t="s">
        <v>118</v>
      </c>
      <c r="H243" s="29"/>
      <c r="I243" s="29"/>
      <c r="J243" s="395"/>
      <c r="K243" s="98">
        <v>13582000</v>
      </c>
      <c r="L243" s="197" t="s">
        <v>703</v>
      </c>
      <c r="M243" s="92"/>
      <c r="N243" s="92"/>
      <c r="O243" s="92"/>
      <c r="P243" s="258"/>
      <c r="Q243" s="258"/>
      <c r="R243" s="24"/>
      <c r="S243" s="24"/>
      <c r="T243" s="24"/>
      <c r="U243" s="25">
        <f t="shared" si="81"/>
        <v>0</v>
      </c>
      <c r="V243" s="24"/>
      <c r="W243" s="24"/>
      <c r="X243" s="24"/>
      <c r="Y243" s="25">
        <f t="shared" si="82"/>
        <v>0</v>
      </c>
      <c r="Z243" s="24"/>
      <c r="AA243" s="24"/>
      <c r="AB243" s="24"/>
      <c r="AC243" s="25">
        <f t="shared" si="83"/>
        <v>0</v>
      </c>
      <c r="AD243" s="24"/>
      <c r="AE243" s="24"/>
      <c r="AF243" s="98">
        <v>13582000</v>
      </c>
      <c r="AG243" s="25">
        <f t="shared" si="84"/>
        <v>13582000</v>
      </c>
      <c r="AH243" s="25">
        <f t="shared" si="85"/>
        <v>13582000</v>
      </c>
      <c r="AI243" s="26">
        <f t="shared" si="80"/>
        <v>1.5020730643197373E-2</v>
      </c>
      <c r="AJ243" s="27">
        <f t="shared" si="86"/>
        <v>1.3007221432455645E-3</v>
      </c>
    </row>
    <row r="244" spans="1:36" s="37" customFormat="1" ht="12.75" customHeight="1" x14ac:dyDescent="0.25">
      <c r="A244" s="376" t="s">
        <v>59</v>
      </c>
      <c r="B244" s="377"/>
      <c r="C244" s="378"/>
      <c r="D244" s="378"/>
      <c r="E244" s="378"/>
      <c r="F244" s="378"/>
      <c r="G244" s="378"/>
      <c r="H244" s="378"/>
      <c r="I244" s="379"/>
      <c r="J244" s="33">
        <f>+J183</f>
        <v>904217000</v>
      </c>
      <c r="K244" s="33">
        <f>SUM(K184:K243)</f>
        <v>904217000</v>
      </c>
      <c r="L244" s="32"/>
      <c r="M244" s="33">
        <f>SUM(M184:M185)</f>
        <v>0</v>
      </c>
      <c r="N244" s="33">
        <f>SUM(N184:N185)</f>
        <v>0</v>
      </c>
      <c r="O244" s="33">
        <f>SUM(O184:O185)</f>
        <v>0</v>
      </c>
      <c r="P244" s="34"/>
      <c r="Q244" s="35"/>
      <c r="R244" s="33">
        <f>SUM(R184:R243)</f>
        <v>0</v>
      </c>
      <c r="S244" s="33">
        <f>SUM(S184:S243)</f>
        <v>0</v>
      </c>
      <c r="T244" s="33">
        <f>SUM(T184:T243)</f>
        <v>0</v>
      </c>
      <c r="U244" s="33">
        <f>SUM(U184:U243)</f>
        <v>0</v>
      </c>
      <c r="V244" s="33">
        <f>SUM(V184:V185)</f>
        <v>0</v>
      </c>
      <c r="W244" s="33">
        <f>SUM(W184:W185)</f>
        <v>0</v>
      </c>
      <c r="X244" s="33">
        <f>SUM(X184:X185)</f>
        <v>0</v>
      </c>
      <c r="Y244" s="33">
        <f>SUM(Y184:Y243)</f>
        <v>0</v>
      </c>
      <c r="Z244" s="33">
        <f t="shared" ref="Z244:AA244" si="87">SUM(Z184:Z243)</f>
        <v>0</v>
      </c>
      <c r="AA244" s="33">
        <f t="shared" si="87"/>
        <v>0</v>
      </c>
      <c r="AB244" s="33">
        <f>SUM(AB184:AB243)</f>
        <v>195760000</v>
      </c>
      <c r="AC244" s="33">
        <f>SUM(AC184:AC243)</f>
        <v>195760000</v>
      </c>
      <c r="AD244" s="33">
        <f>SUM(AD184:AD185)</f>
        <v>13833000</v>
      </c>
      <c r="AE244" s="33">
        <f>SUM(AE184:AE185)</f>
        <v>0</v>
      </c>
      <c r="AF244" s="33">
        <f>SUM(AF184:AF185)</f>
        <v>0</v>
      </c>
      <c r="AG244" s="33">
        <f>SUM(AG184:AG243)</f>
        <v>708457000</v>
      </c>
      <c r="AH244" s="33">
        <f>SUM(AH184:AH243)</f>
        <v>904217000</v>
      </c>
      <c r="AI244" s="36">
        <f>IF(ISERROR(AH244/J244),0,AH244/J244)</f>
        <v>1</v>
      </c>
      <c r="AJ244" s="36">
        <f>IF(ISERROR(AH244/$AH$600),0,AH244/$AH$600)</f>
        <v>8.6595131364973835E-2</v>
      </c>
    </row>
    <row r="245" spans="1:36" ht="12.75" customHeight="1" x14ac:dyDescent="0.25">
      <c r="A245" s="383" t="s">
        <v>60</v>
      </c>
      <c r="B245" s="384"/>
      <c r="C245" s="384"/>
      <c r="D245" s="384"/>
      <c r="E245" s="385"/>
      <c r="F245" s="9"/>
      <c r="G245" s="10"/>
      <c r="H245" s="11"/>
      <c r="I245" s="11"/>
      <c r="J245" s="381">
        <v>949218420</v>
      </c>
      <c r="K245" s="13"/>
      <c r="L245" s="14"/>
      <c r="M245" s="15"/>
      <c r="N245" s="15"/>
      <c r="O245" s="15"/>
      <c r="P245" s="10"/>
      <c r="Q245" s="16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7"/>
      <c r="AJ245" s="17"/>
    </row>
    <row r="246" spans="1:36" ht="24.95" customHeight="1" outlineLevel="1" x14ac:dyDescent="0.25">
      <c r="A246" s="18">
        <v>1</v>
      </c>
      <c r="B246" s="18"/>
      <c r="C246" s="40" t="s">
        <v>937</v>
      </c>
      <c r="D246" s="41">
        <v>45548</v>
      </c>
      <c r="E246" s="70" t="s">
        <v>389</v>
      </c>
      <c r="F246" s="70" t="s">
        <v>702</v>
      </c>
      <c r="G246" s="43" t="s">
        <v>118</v>
      </c>
      <c r="H246" s="29"/>
      <c r="I246" s="29"/>
      <c r="J246" s="395"/>
      <c r="K246" s="98">
        <v>27438000</v>
      </c>
      <c r="L246" s="197" t="s">
        <v>703</v>
      </c>
      <c r="M246" s="24"/>
      <c r="N246" s="24"/>
      <c r="O246" s="24"/>
      <c r="P246" s="228"/>
      <c r="Q246" s="228"/>
      <c r="R246" s="24"/>
      <c r="S246" s="24"/>
      <c r="T246" s="24"/>
      <c r="U246" s="25">
        <f>SUM(R246:T246)</f>
        <v>0</v>
      </c>
      <c r="V246" s="24"/>
      <c r="W246" s="24"/>
      <c r="X246" s="24"/>
      <c r="Y246" s="25">
        <f>SUM(V246:X246)</f>
        <v>0</v>
      </c>
      <c r="Z246" s="24"/>
      <c r="AA246" s="24"/>
      <c r="AB246" s="24"/>
      <c r="AC246" s="25">
        <f>SUM(Z246:AB246)</f>
        <v>0</v>
      </c>
      <c r="AD246" s="24"/>
      <c r="AE246" s="24"/>
      <c r="AF246" s="98">
        <v>27438000</v>
      </c>
      <c r="AG246" s="25">
        <f>SUM(AD246:AF246)</f>
        <v>27438000</v>
      </c>
      <c r="AH246" s="25">
        <f>SUM(U246,Y246,AC246,AG246)</f>
        <v>27438000</v>
      </c>
      <c r="AI246" s="26">
        <f>IF(ISERROR(AH246/$J$245),0,AH246/$J$245)</f>
        <v>2.8905886592466252E-2</v>
      </c>
      <c r="AJ246" s="27">
        <f t="shared" ref="AJ246:AJ274" si="88">IF(ISERROR(AH246/$AH$600),"-",AH246/$AH$600)</f>
        <v>2.62768474203886E-3</v>
      </c>
    </row>
    <row r="247" spans="1:36" ht="24.95" customHeight="1" outlineLevel="1" x14ac:dyDescent="0.25">
      <c r="A247" s="18">
        <v>2</v>
      </c>
      <c r="B247" s="18"/>
      <c r="C247" s="40" t="s">
        <v>938</v>
      </c>
      <c r="D247" s="41">
        <v>45541</v>
      </c>
      <c r="E247" s="70" t="s">
        <v>395</v>
      </c>
      <c r="F247" s="70" t="s">
        <v>702</v>
      </c>
      <c r="G247" s="43" t="s">
        <v>118</v>
      </c>
      <c r="H247" s="29"/>
      <c r="I247" s="29"/>
      <c r="J247" s="395"/>
      <c r="K247" s="98">
        <v>15243000</v>
      </c>
      <c r="L247" s="197" t="s">
        <v>703</v>
      </c>
      <c r="M247" s="24"/>
      <c r="N247" s="24"/>
      <c r="O247" s="24"/>
      <c r="P247" s="228"/>
      <c r="Q247" s="228"/>
      <c r="R247" s="24"/>
      <c r="S247" s="24"/>
      <c r="T247" s="24"/>
      <c r="U247" s="25">
        <f t="shared" ref="U247:U302" si="89">SUM(R247:T247)</f>
        <v>0</v>
      </c>
      <c r="V247" s="24"/>
      <c r="W247" s="24"/>
      <c r="X247" s="24"/>
      <c r="Y247" s="25">
        <f t="shared" ref="Y247:Y302" si="90">SUM(V247:X247)</f>
        <v>0</v>
      </c>
      <c r="Z247" s="24"/>
      <c r="AA247" s="24"/>
      <c r="AB247" s="24"/>
      <c r="AC247" s="25">
        <f t="shared" ref="AC247:AC302" si="91">SUM(Z247:AB247)</f>
        <v>0</v>
      </c>
      <c r="AD247" s="24"/>
      <c r="AE247" s="24"/>
      <c r="AF247" s="98">
        <v>15243000</v>
      </c>
      <c r="AG247" s="25">
        <f t="shared" ref="AG247:AG274" si="92">SUM(AD247:AF247)</f>
        <v>15243000</v>
      </c>
      <c r="AH247" s="25">
        <f t="shared" ref="AH247:AH274" si="93">SUM(U247,Y247,AC247,AG247)</f>
        <v>15243000</v>
      </c>
      <c r="AI247" s="26">
        <f t="shared" ref="AI247:AI274" si="94">IF(ISERROR(AH247/$J$245),0,AH247/$J$245)</f>
        <v>1.6058474718600592E-2</v>
      </c>
      <c r="AJ247" s="27">
        <f t="shared" si="88"/>
        <v>1.4597929339929421E-3</v>
      </c>
    </row>
    <row r="248" spans="1:36" ht="24.95" customHeight="1" outlineLevel="1" x14ac:dyDescent="0.25">
      <c r="A248" s="18">
        <v>3</v>
      </c>
      <c r="B248" s="18"/>
      <c r="C248" s="40" t="s">
        <v>939</v>
      </c>
      <c r="D248" s="41">
        <v>45541</v>
      </c>
      <c r="E248" s="70" t="s">
        <v>940</v>
      </c>
      <c r="F248" s="70" t="s">
        <v>702</v>
      </c>
      <c r="G248" s="43" t="s">
        <v>118</v>
      </c>
      <c r="H248" s="29"/>
      <c r="I248" s="29"/>
      <c r="J248" s="395"/>
      <c r="K248" s="98">
        <v>13204000</v>
      </c>
      <c r="L248" s="197" t="s">
        <v>703</v>
      </c>
      <c r="M248" s="24"/>
      <c r="N248" s="24"/>
      <c r="O248" s="24"/>
      <c r="P248" s="228"/>
      <c r="Q248" s="228"/>
      <c r="R248" s="24"/>
      <c r="S248" s="24"/>
      <c r="T248" s="24"/>
      <c r="U248" s="25">
        <f t="shared" si="89"/>
        <v>0</v>
      </c>
      <c r="V248" s="24"/>
      <c r="W248" s="24"/>
      <c r="X248" s="24"/>
      <c r="Y248" s="25">
        <f t="shared" si="90"/>
        <v>0</v>
      </c>
      <c r="Z248" s="24"/>
      <c r="AA248" s="24"/>
      <c r="AB248" s="24"/>
      <c r="AC248" s="25">
        <f t="shared" si="91"/>
        <v>0</v>
      </c>
      <c r="AD248" s="98">
        <v>13204000</v>
      </c>
      <c r="AE248" s="24"/>
      <c r="AF248" s="98"/>
      <c r="AG248" s="25">
        <f t="shared" si="92"/>
        <v>13204000</v>
      </c>
      <c r="AH248" s="25">
        <f t="shared" si="93"/>
        <v>13204000</v>
      </c>
      <c r="AI248" s="26">
        <f t="shared" si="94"/>
        <v>1.391039166728349E-2</v>
      </c>
      <c r="AJ248" s="27">
        <f t="shared" si="88"/>
        <v>1.2645218067600084E-3</v>
      </c>
    </row>
    <row r="249" spans="1:36" ht="24.95" customHeight="1" outlineLevel="1" x14ac:dyDescent="0.25">
      <c r="A249" s="18">
        <v>4</v>
      </c>
      <c r="B249" s="18"/>
      <c r="C249" s="40" t="s">
        <v>941</v>
      </c>
      <c r="D249" s="41">
        <v>45539</v>
      </c>
      <c r="E249" s="70" t="s">
        <v>386</v>
      </c>
      <c r="F249" s="70" t="s">
        <v>702</v>
      </c>
      <c r="G249" s="43" t="s">
        <v>118</v>
      </c>
      <c r="H249" s="29"/>
      <c r="I249" s="29"/>
      <c r="J249" s="395"/>
      <c r="K249" s="98">
        <v>16651000</v>
      </c>
      <c r="L249" s="197" t="s">
        <v>703</v>
      </c>
      <c r="M249" s="24"/>
      <c r="N249" s="24"/>
      <c r="O249" s="24"/>
      <c r="P249" s="228"/>
      <c r="Q249" s="228"/>
      <c r="R249" s="24"/>
      <c r="S249" s="24"/>
      <c r="T249" s="24"/>
      <c r="U249" s="25">
        <f t="shared" si="89"/>
        <v>0</v>
      </c>
      <c r="V249" s="24"/>
      <c r="W249" s="24"/>
      <c r="X249" s="24"/>
      <c r="Y249" s="25">
        <f t="shared" si="90"/>
        <v>0</v>
      </c>
      <c r="Z249" s="24"/>
      <c r="AA249" s="24"/>
      <c r="AB249" s="24"/>
      <c r="AC249" s="25">
        <f t="shared" si="91"/>
        <v>0</v>
      </c>
      <c r="AD249" s="98"/>
      <c r="AE249" s="24"/>
      <c r="AF249" s="98">
        <v>16651000</v>
      </c>
      <c r="AG249" s="25">
        <f t="shared" si="92"/>
        <v>16651000</v>
      </c>
      <c r="AH249" s="25">
        <f t="shared" si="93"/>
        <v>16651000</v>
      </c>
      <c r="AI249" s="26">
        <f t="shared" si="94"/>
        <v>1.7541800337165812E-2</v>
      </c>
      <c r="AJ249" s="27">
        <f t="shared" si="88"/>
        <v>1.5946343989973416E-3</v>
      </c>
    </row>
    <row r="250" spans="1:36" ht="24.95" customHeight="1" outlineLevel="1" x14ac:dyDescent="0.25">
      <c r="A250" s="18">
        <v>5</v>
      </c>
      <c r="B250" s="18"/>
      <c r="C250" s="40" t="s">
        <v>942</v>
      </c>
      <c r="D250" s="41">
        <v>45539</v>
      </c>
      <c r="E250" s="70" t="s">
        <v>392</v>
      </c>
      <c r="F250" s="70" t="s">
        <v>702</v>
      </c>
      <c r="G250" s="43" t="s">
        <v>118</v>
      </c>
      <c r="H250" s="29"/>
      <c r="I250" s="29"/>
      <c r="J250" s="395"/>
      <c r="K250" s="98">
        <v>13041000</v>
      </c>
      <c r="L250" s="197" t="s">
        <v>703</v>
      </c>
      <c r="M250" s="24"/>
      <c r="N250" s="24"/>
      <c r="O250" s="24"/>
      <c r="P250" s="228"/>
      <c r="Q250" s="228"/>
      <c r="R250" s="24"/>
      <c r="S250" s="24"/>
      <c r="T250" s="24"/>
      <c r="U250" s="25">
        <f t="shared" si="89"/>
        <v>0</v>
      </c>
      <c r="V250" s="24"/>
      <c r="W250" s="24"/>
      <c r="X250" s="24"/>
      <c r="Y250" s="25">
        <f t="shared" si="90"/>
        <v>0</v>
      </c>
      <c r="Z250" s="24"/>
      <c r="AA250" s="24"/>
      <c r="AB250" s="24"/>
      <c r="AC250" s="25">
        <f t="shared" si="91"/>
        <v>0</v>
      </c>
      <c r="AD250" s="98"/>
      <c r="AE250" s="24"/>
      <c r="AF250" s="98">
        <v>13041000</v>
      </c>
      <c r="AG250" s="25">
        <f t="shared" si="92"/>
        <v>13041000</v>
      </c>
      <c r="AH250" s="25">
        <f t="shared" si="93"/>
        <v>13041000</v>
      </c>
      <c r="AI250" s="26">
        <f t="shared" si="94"/>
        <v>1.3738671442975159E-2</v>
      </c>
      <c r="AJ250" s="27">
        <f t="shared" si="88"/>
        <v>1.2489116087516865E-3</v>
      </c>
    </row>
    <row r="251" spans="1:36" ht="24.95" customHeight="1" outlineLevel="1" x14ac:dyDescent="0.25">
      <c r="A251" s="18">
        <v>6</v>
      </c>
      <c r="B251" s="18"/>
      <c r="C251" s="40" t="s">
        <v>943</v>
      </c>
      <c r="D251" s="41">
        <v>45539</v>
      </c>
      <c r="E251" s="70" t="s">
        <v>394</v>
      </c>
      <c r="F251" s="70" t="s">
        <v>702</v>
      </c>
      <c r="G251" s="43" t="s">
        <v>118</v>
      </c>
      <c r="H251" s="29"/>
      <c r="I251" s="29"/>
      <c r="J251" s="395"/>
      <c r="K251" s="98">
        <v>13204000</v>
      </c>
      <c r="L251" s="197" t="s">
        <v>703</v>
      </c>
      <c r="M251" s="24"/>
      <c r="N251" s="24"/>
      <c r="O251" s="24"/>
      <c r="P251" s="228"/>
      <c r="Q251" s="228"/>
      <c r="R251" s="24"/>
      <c r="S251" s="24"/>
      <c r="T251" s="24"/>
      <c r="U251" s="25">
        <f t="shared" si="89"/>
        <v>0</v>
      </c>
      <c r="V251" s="24"/>
      <c r="W251" s="24"/>
      <c r="X251" s="24"/>
      <c r="Y251" s="25">
        <f t="shared" si="90"/>
        <v>0</v>
      </c>
      <c r="Z251" s="24"/>
      <c r="AA251" s="24"/>
      <c r="AB251" s="24"/>
      <c r="AC251" s="25">
        <f t="shared" si="91"/>
        <v>0</v>
      </c>
      <c r="AD251" s="98">
        <v>13204000</v>
      </c>
      <c r="AE251" s="24"/>
      <c r="AF251" s="98"/>
      <c r="AG251" s="25">
        <f t="shared" si="92"/>
        <v>13204000</v>
      </c>
      <c r="AH251" s="25">
        <f t="shared" si="93"/>
        <v>13204000</v>
      </c>
      <c r="AI251" s="26">
        <f t="shared" si="94"/>
        <v>1.391039166728349E-2</v>
      </c>
      <c r="AJ251" s="27">
        <f t="shared" si="88"/>
        <v>1.2645218067600084E-3</v>
      </c>
    </row>
    <row r="252" spans="1:36" ht="24.95" customHeight="1" outlineLevel="1" x14ac:dyDescent="0.25">
      <c r="A252" s="18">
        <v>7</v>
      </c>
      <c r="B252" s="18"/>
      <c r="C252" s="40" t="s">
        <v>944</v>
      </c>
      <c r="D252" s="41">
        <v>45539</v>
      </c>
      <c r="E252" s="70" t="s">
        <v>393</v>
      </c>
      <c r="F252" s="70" t="s">
        <v>702</v>
      </c>
      <c r="G252" s="43" t="s">
        <v>118</v>
      </c>
      <c r="H252" s="29"/>
      <c r="I252" s="29"/>
      <c r="J252" s="395"/>
      <c r="K252" s="98">
        <v>12226140</v>
      </c>
      <c r="L252" s="197" t="s">
        <v>703</v>
      </c>
      <c r="M252" s="24"/>
      <c r="N252" s="24"/>
      <c r="O252" s="24"/>
      <c r="P252" s="228"/>
      <c r="Q252" s="228"/>
      <c r="R252" s="24"/>
      <c r="S252" s="24"/>
      <c r="T252" s="24"/>
      <c r="U252" s="25">
        <f t="shared" si="89"/>
        <v>0</v>
      </c>
      <c r="V252" s="24"/>
      <c r="W252" s="24"/>
      <c r="X252" s="24"/>
      <c r="Y252" s="25">
        <f t="shared" si="90"/>
        <v>0</v>
      </c>
      <c r="Z252" s="24"/>
      <c r="AA252" s="24"/>
      <c r="AB252" s="24"/>
      <c r="AC252" s="25">
        <f t="shared" si="91"/>
        <v>0</v>
      </c>
      <c r="AD252" s="98"/>
      <c r="AE252" s="98">
        <v>12226140</v>
      </c>
      <c r="AF252" s="98"/>
      <c r="AG252" s="25">
        <f t="shared" si="92"/>
        <v>12226140</v>
      </c>
      <c r="AH252" s="25">
        <f t="shared" si="93"/>
        <v>12226140</v>
      </c>
      <c r="AI252" s="26">
        <f t="shared" si="94"/>
        <v>1.288021781119671E-2</v>
      </c>
      <c r="AJ252" s="27">
        <f t="shared" si="88"/>
        <v>1.1708740262421091E-3</v>
      </c>
    </row>
    <row r="253" spans="1:36" ht="24.95" customHeight="1" outlineLevel="1" x14ac:dyDescent="0.25">
      <c r="A253" s="18">
        <v>8</v>
      </c>
      <c r="B253" s="18"/>
      <c r="C253" s="40" t="s">
        <v>945</v>
      </c>
      <c r="D253" s="41">
        <v>45538</v>
      </c>
      <c r="E253" s="70" t="s">
        <v>396</v>
      </c>
      <c r="F253" s="70" t="s">
        <v>702</v>
      </c>
      <c r="G253" s="43" t="s">
        <v>118</v>
      </c>
      <c r="H253" s="29"/>
      <c r="I253" s="29"/>
      <c r="J253" s="395"/>
      <c r="K253" s="98">
        <v>15091000</v>
      </c>
      <c r="L253" s="197" t="s">
        <v>703</v>
      </c>
      <c r="M253" s="24"/>
      <c r="N253" s="24"/>
      <c r="O253" s="24"/>
      <c r="P253" s="228"/>
      <c r="Q253" s="228"/>
      <c r="R253" s="24"/>
      <c r="S253" s="24"/>
      <c r="T253" s="24"/>
      <c r="U253" s="25">
        <f t="shared" si="89"/>
        <v>0</v>
      </c>
      <c r="V253" s="24"/>
      <c r="W253" s="24"/>
      <c r="X253" s="24"/>
      <c r="Y253" s="25">
        <f t="shared" si="90"/>
        <v>0</v>
      </c>
      <c r="Z253" s="24"/>
      <c r="AA253" s="24"/>
      <c r="AB253" s="24"/>
      <c r="AC253" s="25">
        <f t="shared" si="91"/>
        <v>0</v>
      </c>
      <c r="AD253" s="98">
        <v>15091000</v>
      </c>
      <c r="AE253" s="24"/>
      <c r="AF253" s="98"/>
      <c r="AG253" s="25">
        <f t="shared" si="92"/>
        <v>15091000</v>
      </c>
      <c r="AH253" s="25">
        <f t="shared" si="93"/>
        <v>15091000</v>
      </c>
      <c r="AI253" s="26">
        <f t="shared" si="94"/>
        <v>1.5898342975687301E-2</v>
      </c>
      <c r="AJ253" s="27">
        <f t="shared" si="88"/>
        <v>1.4452361849299671E-3</v>
      </c>
    </row>
    <row r="254" spans="1:36" ht="24.95" customHeight="1" outlineLevel="1" x14ac:dyDescent="0.25">
      <c r="A254" s="18">
        <v>9</v>
      </c>
      <c r="B254" s="18"/>
      <c r="C254" s="40" t="s">
        <v>944</v>
      </c>
      <c r="D254" s="41">
        <v>45538</v>
      </c>
      <c r="E254" s="70" t="s">
        <v>376</v>
      </c>
      <c r="F254" s="70" t="s">
        <v>702</v>
      </c>
      <c r="G254" s="43" t="s">
        <v>118</v>
      </c>
      <c r="H254" s="29"/>
      <c r="I254" s="29"/>
      <c r="J254" s="395"/>
      <c r="K254" s="98">
        <v>13204000</v>
      </c>
      <c r="L254" s="197" t="s">
        <v>703</v>
      </c>
      <c r="M254" s="24"/>
      <c r="N254" s="24"/>
      <c r="O254" s="24"/>
      <c r="P254" s="228"/>
      <c r="Q254" s="228"/>
      <c r="R254" s="24"/>
      <c r="S254" s="24"/>
      <c r="T254" s="24"/>
      <c r="U254" s="25">
        <f t="shared" si="89"/>
        <v>0</v>
      </c>
      <c r="V254" s="24"/>
      <c r="W254" s="24"/>
      <c r="X254" s="24"/>
      <c r="Y254" s="25">
        <f t="shared" si="90"/>
        <v>0</v>
      </c>
      <c r="Z254" s="24"/>
      <c r="AA254" s="24"/>
      <c r="AB254" s="24"/>
      <c r="AC254" s="25">
        <f t="shared" si="91"/>
        <v>0</v>
      </c>
      <c r="AD254" s="98"/>
      <c r="AE254" s="98">
        <v>13204000</v>
      </c>
      <c r="AF254" s="98"/>
      <c r="AG254" s="25">
        <f t="shared" si="92"/>
        <v>13204000</v>
      </c>
      <c r="AH254" s="25">
        <f t="shared" si="93"/>
        <v>13204000</v>
      </c>
      <c r="AI254" s="26">
        <f t="shared" si="94"/>
        <v>1.391039166728349E-2</v>
      </c>
      <c r="AJ254" s="27">
        <f t="shared" si="88"/>
        <v>1.2645218067600084E-3</v>
      </c>
    </row>
    <row r="255" spans="1:36" ht="24.95" customHeight="1" outlineLevel="1" x14ac:dyDescent="0.25">
      <c r="A255" s="18">
        <v>10</v>
      </c>
      <c r="B255" s="18"/>
      <c r="C255" s="40" t="s">
        <v>946</v>
      </c>
      <c r="D255" s="41">
        <v>45538</v>
      </c>
      <c r="E255" s="70" t="s">
        <v>947</v>
      </c>
      <c r="F255" s="70" t="s">
        <v>702</v>
      </c>
      <c r="G255" s="43" t="s">
        <v>118</v>
      </c>
      <c r="H255" s="29"/>
      <c r="I255" s="29"/>
      <c r="J255" s="395"/>
      <c r="K255" s="98">
        <v>13204000</v>
      </c>
      <c r="L255" s="197" t="s">
        <v>703</v>
      </c>
      <c r="M255" s="24"/>
      <c r="N255" s="24"/>
      <c r="O255" s="24"/>
      <c r="P255" s="228"/>
      <c r="Q255" s="228"/>
      <c r="R255" s="24"/>
      <c r="S255" s="24"/>
      <c r="T255" s="24"/>
      <c r="U255" s="25">
        <f t="shared" si="89"/>
        <v>0</v>
      </c>
      <c r="V255" s="24"/>
      <c r="W255" s="24"/>
      <c r="X255" s="24"/>
      <c r="Y255" s="25">
        <f t="shared" si="90"/>
        <v>0</v>
      </c>
      <c r="Z255" s="24"/>
      <c r="AA255" s="24"/>
      <c r="AB255" s="24"/>
      <c r="AC255" s="25">
        <f t="shared" si="91"/>
        <v>0</v>
      </c>
      <c r="AD255" s="98"/>
      <c r="AE255" s="24"/>
      <c r="AF255" s="98">
        <v>13204000</v>
      </c>
      <c r="AG255" s="25">
        <f t="shared" si="92"/>
        <v>13204000</v>
      </c>
      <c r="AH255" s="25">
        <f t="shared" si="93"/>
        <v>13204000</v>
      </c>
      <c r="AI255" s="26">
        <f t="shared" si="94"/>
        <v>1.391039166728349E-2</v>
      </c>
      <c r="AJ255" s="27">
        <f t="shared" si="88"/>
        <v>1.2645218067600084E-3</v>
      </c>
    </row>
    <row r="256" spans="1:36" ht="24.95" customHeight="1" outlineLevel="1" x14ac:dyDescent="0.25">
      <c r="A256" s="18">
        <v>11</v>
      </c>
      <c r="B256" s="18"/>
      <c r="C256" s="40" t="s">
        <v>948</v>
      </c>
      <c r="D256" s="41">
        <v>45538</v>
      </c>
      <c r="E256" s="70" t="s">
        <v>372</v>
      </c>
      <c r="F256" s="70" t="s">
        <v>702</v>
      </c>
      <c r="G256" s="43" t="s">
        <v>118</v>
      </c>
      <c r="H256" s="29"/>
      <c r="I256" s="29"/>
      <c r="J256" s="395"/>
      <c r="K256" s="98">
        <v>29971000</v>
      </c>
      <c r="L256" s="197" t="s">
        <v>703</v>
      </c>
      <c r="M256" s="24"/>
      <c r="N256" s="24"/>
      <c r="O256" s="24"/>
      <c r="P256" s="228"/>
      <c r="Q256" s="228"/>
      <c r="R256" s="24"/>
      <c r="S256" s="24"/>
      <c r="T256" s="24"/>
      <c r="U256" s="25">
        <f t="shared" si="89"/>
        <v>0</v>
      </c>
      <c r="V256" s="24"/>
      <c r="W256" s="24"/>
      <c r="X256" s="24"/>
      <c r="Y256" s="25">
        <f t="shared" si="90"/>
        <v>0</v>
      </c>
      <c r="Z256" s="24"/>
      <c r="AA256" s="24"/>
      <c r="AB256" s="24"/>
      <c r="AC256" s="25">
        <f t="shared" si="91"/>
        <v>0</v>
      </c>
      <c r="AD256" s="98"/>
      <c r="AE256" s="24"/>
      <c r="AF256" s="98">
        <v>29971000</v>
      </c>
      <c r="AG256" s="25">
        <f t="shared" si="92"/>
        <v>29971000</v>
      </c>
      <c r="AH256" s="25">
        <f t="shared" si="93"/>
        <v>29971000</v>
      </c>
      <c r="AI256" s="26">
        <f t="shared" si="94"/>
        <v>3.1574397808251553E-2</v>
      </c>
      <c r="AJ256" s="27">
        <f t="shared" si="88"/>
        <v>2.8702653037264623E-3</v>
      </c>
    </row>
    <row r="257" spans="1:36" ht="24.95" customHeight="1" outlineLevel="1" x14ac:dyDescent="0.25">
      <c r="A257" s="18">
        <v>12</v>
      </c>
      <c r="B257" s="18"/>
      <c r="C257" s="40" t="s">
        <v>949</v>
      </c>
      <c r="D257" s="41">
        <v>45538</v>
      </c>
      <c r="E257" s="70" t="s">
        <v>950</v>
      </c>
      <c r="F257" s="70" t="s">
        <v>702</v>
      </c>
      <c r="G257" s="43" t="s">
        <v>118</v>
      </c>
      <c r="H257" s="29"/>
      <c r="I257" s="29"/>
      <c r="J257" s="395"/>
      <c r="K257" s="98">
        <v>13204000</v>
      </c>
      <c r="L257" s="197" t="s">
        <v>703</v>
      </c>
      <c r="M257" s="24"/>
      <c r="N257" s="24"/>
      <c r="O257" s="24"/>
      <c r="P257" s="228"/>
      <c r="Q257" s="228"/>
      <c r="R257" s="24"/>
      <c r="S257" s="24"/>
      <c r="T257" s="24"/>
      <c r="U257" s="25">
        <f t="shared" si="89"/>
        <v>0</v>
      </c>
      <c r="V257" s="24"/>
      <c r="W257" s="24"/>
      <c r="X257" s="24"/>
      <c r="Y257" s="25">
        <f t="shared" si="90"/>
        <v>0</v>
      </c>
      <c r="Z257" s="24"/>
      <c r="AA257" s="24"/>
      <c r="AB257" s="24"/>
      <c r="AC257" s="25">
        <f t="shared" si="91"/>
        <v>0</v>
      </c>
      <c r="AD257" s="98">
        <v>13204000</v>
      </c>
      <c r="AE257" s="24"/>
      <c r="AF257" s="98"/>
      <c r="AG257" s="25">
        <f t="shared" si="92"/>
        <v>13204000</v>
      </c>
      <c r="AH257" s="25">
        <f t="shared" si="93"/>
        <v>13204000</v>
      </c>
      <c r="AI257" s="26">
        <f t="shared" si="94"/>
        <v>1.391039166728349E-2</v>
      </c>
      <c r="AJ257" s="27">
        <f t="shared" si="88"/>
        <v>1.2645218067600084E-3</v>
      </c>
    </row>
    <row r="258" spans="1:36" ht="24.95" customHeight="1" outlineLevel="1" x14ac:dyDescent="0.25">
      <c r="A258" s="18">
        <v>13</v>
      </c>
      <c r="B258" s="18"/>
      <c r="C258" s="40" t="s">
        <v>951</v>
      </c>
      <c r="D258" s="41">
        <v>45538</v>
      </c>
      <c r="E258" s="70" t="s">
        <v>379</v>
      </c>
      <c r="F258" s="70" t="s">
        <v>702</v>
      </c>
      <c r="G258" s="43" t="s">
        <v>118</v>
      </c>
      <c r="H258" s="29"/>
      <c r="I258" s="29"/>
      <c r="J258" s="395"/>
      <c r="K258" s="98">
        <v>13204000</v>
      </c>
      <c r="L258" s="197" t="s">
        <v>703</v>
      </c>
      <c r="M258" s="126"/>
      <c r="N258" s="126"/>
      <c r="O258" s="126"/>
      <c r="P258" s="257"/>
      <c r="Q258" s="257"/>
      <c r="R258" s="126"/>
      <c r="S258" s="126"/>
      <c r="T258" s="126"/>
      <c r="U258" s="25">
        <f t="shared" si="89"/>
        <v>0</v>
      </c>
      <c r="V258" s="24"/>
      <c r="W258" s="24"/>
      <c r="X258" s="24"/>
      <c r="Y258" s="25">
        <f t="shared" si="90"/>
        <v>0</v>
      </c>
      <c r="Z258" s="126"/>
      <c r="AA258" s="24"/>
      <c r="AB258" s="24"/>
      <c r="AC258" s="25">
        <f t="shared" si="91"/>
        <v>0</v>
      </c>
      <c r="AD258" s="98"/>
      <c r="AE258" s="24"/>
      <c r="AF258" s="98">
        <v>13204000</v>
      </c>
      <c r="AG258" s="25">
        <f t="shared" si="92"/>
        <v>13204000</v>
      </c>
      <c r="AH258" s="25">
        <f t="shared" si="93"/>
        <v>13204000</v>
      </c>
      <c r="AI258" s="26">
        <f t="shared" si="94"/>
        <v>1.391039166728349E-2</v>
      </c>
      <c r="AJ258" s="27">
        <f t="shared" si="88"/>
        <v>1.2645218067600084E-3</v>
      </c>
    </row>
    <row r="259" spans="1:36" ht="24.95" customHeight="1" outlineLevel="1" x14ac:dyDescent="0.25">
      <c r="A259" s="18">
        <v>14</v>
      </c>
      <c r="B259" s="18"/>
      <c r="C259" s="40" t="s">
        <v>952</v>
      </c>
      <c r="D259" s="41">
        <v>45538</v>
      </c>
      <c r="E259" s="70" t="s">
        <v>378</v>
      </c>
      <c r="F259" s="70" t="s">
        <v>702</v>
      </c>
      <c r="G259" s="43" t="s">
        <v>118</v>
      </c>
      <c r="H259" s="29"/>
      <c r="I259" s="29"/>
      <c r="J259" s="395"/>
      <c r="K259" s="98">
        <v>9432000</v>
      </c>
      <c r="L259" s="197" t="s">
        <v>703</v>
      </c>
      <c r="M259" s="92"/>
      <c r="N259" s="92"/>
      <c r="O259" s="92"/>
      <c r="P259" s="258"/>
      <c r="Q259" s="258"/>
      <c r="R259" s="92"/>
      <c r="S259" s="92"/>
      <c r="T259" s="92"/>
      <c r="U259" s="25">
        <f t="shared" si="89"/>
        <v>0</v>
      </c>
      <c r="V259" s="24"/>
      <c r="W259" s="24"/>
      <c r="X259" s="24"/>
      <c r="Y259" s="25">
        <f t="shared" si="90"/>
        <v>0</v>
      </c>
      <c r="Z259" s="92"/>
      <c r="AA259" s="24"/>
      <c r="AB259" s="24"/>
      <c r="AC259" s="25">
        <f t="shared" si="91"/>
        <v>0</v>
      </c>
      <c r="AD259" s="98"/>
      <c r="AE259" s="24"/>
      <c r="AF259" s="98">
        <v>9432000</v>
      </c>
      <c r="AG259" s="25">
        <f t="shared" si="92"/>
        <v>9432000</v>
      </c>
      <c r="AH259" s="25">
        <f t="shared" si="93"/>
        <v>9432000</v>
      </c>
      <c r="AI259" s="26">
        <f t="shared" si="94"/>
        <v>9.9365960470931443E-3</v>
      </c>
      <c r="AJ259" s="27">
        <f t="shared" si="88"/>
        <v>9.0328458659197201E-4</v>
      </c>
    </row>
    <row r="260" spans="1:36" ht="24.95" customHeight="1" outlineLevel="1" x14ac:dyDescent="0.25">
      <c r="A260" s="18">
        <v>15</v>
      </c>
      <c r="B260" s="18"/>
      <c r="C260" s="40" t="s">
        <v>953</v>
      </c>
      <c r="D260" s="41">
        <v>45538</v>
      </c>
      <c r="E260" s="70" t="s">
        <v>387</v>
      </c>
      <c r="F260" s="70" t="s">
        <v>702</v>
      </c>
      <c r="G260" s="43" t="s">
        <v>118</v>
      </c>
      <c r="H260" s="29"/>
      <c r="I260" s="29"/>
      <c r="J260" s="395"/>
      <c r="K260" s="98">
        <v>10564000</v>
      </c>
      <c r="L260" s="197" t="s">
        <v>703</v>
      </c>
      <c r="M260" s="92"/>
      <c r="N260" s="92"/>
      <c r="O260" s="92"/>
      <c r="P260" s="258"/>
      <c r="Q260" s="258"/>
      <c r="R260" s="92"/>
      <c r="S260" s="92"/>
      <c r="T260" s="92"/>
      <c r="U260" s="25">
        <f t="shared" si="89"/>
        <v>0</v>
      </c>
      <c r="V260" s="24"/>
      <c r="W260" s="24"/>
      <c r="X260" s="24"/>
      <c r="Y260" s="25">
        <f t="shared" si="90"/>
        <v>0</v>
      </c>
      <c r="Z260" s="92"/>
      <c r="AA260" s="24"/>
      <c r="AB260" s="24"/>
      <c r="AC260" s="25">
        <f t="shared" si="91"/>
        <v>0</v>
      </c>
      <c r="AD260" s="98">
        <v>10564000</v>
      </c>
      <c r="AE260" s="24"/>
      <c r="AF260" s="98"/>
      <c r="AG260" s="25">
        <f t="shared" si="92"/>
        <v>10564000</v>
      </c>
      <c r="AH260" s="25">
        <f t="shared" si="93"/>
        <v>10564000</v>
      </c>
      <c r="AI260" s="26">
        <f t="shared" si="94"/>
        <v>1.1129156132473703E-2</v>
      </c>
      <c r="AJ260" s="27">
        <f t="shared" si="88"/>
        <v>1.0116940598767592E-3</v>
      </c>
    </row>
    <row r="261" spans="1:36" ht="24.95" customHeight="1" outlineLevel="1" x14ac:dyDescent="0.25">
      <c r="A261" s="18">
        <v>16</v>
      </c>
      <c r="B261" s="18"/>
      <c r="C261" s="40" t="s">
        <v>954</v>
      </c>
      <c r="D261" s="41">
        <v>45538</v>
      </c>
      <c r="E261" s="70" t="s">
        <v>955</v>
      </c>
      <c r="F261" s="70" t="s">
        <v>702</v>
      </c>
      <c r="G261" s="43" t="s">
        <v>118</v>
      </c>
      <c r="H261" s="29"/>
      <c r="I261" s="29"/>
      <c r="J261" s="395"/>
      <c r="K261" s="98">
        <v>13041000</v>
      </c>
      <c r="L261" s="197" t="s">
        <v>703</v>
      </c>
      <c r="M261" s="92"/>
      <c r="N261" s="92"/>
      <c r="O261" s="92"/>
      <c r="P261" s="258"/>
      <c r="Q261" s="258"/>
      <c r="R261" s="92"/>
      <c r="S261" s="92"/>
      <c r="T261" s="92"/>
      <c r="U261" s="25">
        <f t="shared" si="89"/>
        <v>0</v>
      </c>
      <c r="V261" s="24"/>
      <c r="W261" s="24"/>
      <c r="X261" s="24"/>
      <c r="Y261" s="25">
        <f t="shared" si="90"/>
        <v>0</v>
      </c>
      <c r="Z261" s="92"/>
      <c r="AA261" s="24"/>
      <c r="AB261" s="24"/>
      <c r="AC261" s="25">
        <f t="shared" si="91"/>
        <v>0</v>
      </c>
      <c r="AD261" s="98"/>
      <c r="AE261" s="24"/>
      <c r="AF261" s="98">
        <v>13041000</v>
      </c>
      <c r="AG261" s="25">
        <f t="shared" si="92"/>
        <v>13041000</v>
      </c>
      <c r="AH261" s="25">
        <f t="shared" si="93"/>
        <v>13041000</v>
      </c>
      <c r="AI261" s="26">
        <f t="shared" si="94"/>
        <v>1.3738671442975159E-2</v>
      </c>
      <c r="AJ261" s="27">
        <f t="shared" si="88"/>
        <v>1.2489116087516865E-3</v>
      </c>
    </row>
    <row r="262" spans="1:36" ht="24.95" customHeight="1" outlineLevel="1" x14ac:dyDescent="0.25">
      <c r="A262" s="18">
        <v>17</v>
      </c>
      <c r="B262" s="108"/>
      <c r="C262" s="40" t="s">
        <v>956</v>
      </c>
      <c r="D262" s="41">
        <v>45538</v>
      </c>
      <c r="E262" s="70" t="s">
        <v>957</v>
      </c>
      <c r="F262" s="70" t="s">
        <v>702</v>
      </c>
      <c r="G262" s="43" t="s">
        <v>118</v>
      </c>
      <c r="H262" s="29"/>
      <c r="I262" s="29"/>
      <c r="J262" s="395"/>
      <c r="K262" s="98">
        <v>13321000</v>
      </c>
      <c r="L262" s="197" t="s">
        <v>703</v>
      </c>
      <c r="M262" s="92"/>
      <c r="N262" s="92"/>
      <c r="O262" s="92"/>
      <c r="P262" s="258"/>
      <c r="Q262" s="258"/>
      <c r="R262" s="92"/>
      <c r="S262" s="92"/>
      <c r="T262" s="92"/>
      <c r="U262" s="25">
        <f t="shared" si="89"/>
        <v>0</v>
      </c>
      <c r="V262" s="24"/>
      <c r="W262" s="24"/>
      <c r="X262" s="24"/>
      <c r="Y262" s="25">
        <f t="shared" si="90"/>
        <v>0</v>
      </c>
      <c r="Z262" s="92"/>
      <c r="AA262" s="24"/>
      <c r="AB262" s="24"/>
      <c r="AC262" s="25">
        <f t="shared" si="91"/>
        <v>0</v>
      </c>
      <c r="AD262" s="98"/>
      <c r="AE262" s="24"/>
      <c r="AF262" s="98">
        <v>13321000</v>
      </c>
      <c r="AG262" s="25">
        <f t="shared" si="92"/>
        <v>13321000</v>
      </c>
      <c r="AH262" s="25">
        <f t="shared" si="93"/>
        <v>13321000</v>
      </c>
      <c r="AI262" s="26">
        <f t="shared" si="94"/>
        <v>1.4033650969394379E-2</v>
      </c>
      <c r="AJ262" s="27">
        <f t="shared" si="88"/>
        <v>1.2757266728150615E-3</v>
      </c>
    </row>
    <row r="263" spans="1:36" ht="24.95" customHeight="1" outlineLevel="1" x14ac:dyDescent="0.25">
      <c r="A263" s="18">
        <v>18</v>
      </c>
      <c r="B263" s="108"/>
      <c r="C263" s="40" t="s">
        <v>958</v>
      </c>
      <c r="D263" s="41">
        <v>45537</v>
      </c>
      <c r="E263" s="70" t="s">
        <v>385</v>
      </c>
      <c r="F263" s="70" t="s">
        <v>702</v>
      </c>
      <c r="G263" s="43" t="s">
        <v>118</v>
      </c>
      <c r="H263" s="29"/>
      <c r="I263" s="29"/>
      <c r="J263" s="395"/>
      <c r="K263" s="98">
        <v>10564000</v>
      </c>
      <c r="L263" s="197" t="s">
        <v>703</v>
      </c>
      <c r="M263" s="92"/>
      <c r="N263" s="92"/>
      <c r="O263" s="92"/>
      <c r="P263" s="258"/>
      <c r="Q263" s="258"/>
      <c r="R263" s="92"/>
      <c r="S263" s="92"/>
      <c r="T263" s="92"/>
      <c r="U263" s="25">
        <f t="shared" si="89"/>
        <v>0</v>
      </c>
      <c r="V263" s="24"/>
      <c r="W263" s="24"/>
      <c r="X263" s="24"/>
      <c r="Y263" s="25">
        <f t="shared" si="90"/>
        <v>0</v>
      </c>
      <c r="Z263" s="92"/>
      <c r="AA263" s="24"/>
      <c r="AB263" s="24"/>
      <c r="AC263" s="25">
        <f t="shared" si="91"/>
        <v>0</v>
      </c>
      <c r="AD263" s="98"/>
      <c r="AE263" s="98">
        <v>10564000</v>
      </c>
      <c r="AF263" s="98"/>
      <c r="AG263" s="25">
        <f t="shared" si="92"/>
        <v>10564000</v>
      </c>
      <c r="AH263" s="25">
        <f t="shared" si="93"/>
        <v>10564000</v>
      </c>
      <c r="AI263" s="26">
        <f t="shared" si="94"/>
        <v>1.1129156132473703E-2</v>
      </c>
      <c r="AJ263" s="27">
        <f t="shared" si="88"/>
        <v>1.0116940598767592E-3</v>
      </c>
    </row>
    <row r="264" spans="1:36" ht="24.95" customHeight="1" outlineLevel="1" x14ac:dyDescent="0.25">
      <c r="A264" s="18">
        <v>19</v>
      </c>
      <c r="B264" s="108"/>
      <c r="C264" s="40" t="s">
        <v>959</v>
      </c>
      <c r="D264" s="41">
        <v>45537</v>
      </c>
      <c r="E264" s="70" t="s">
        <v>390</v>
      </c>
      <c r="F264" s="70" t="s">
        <v>702</v>
      </c>
      <c r="G264" s="43" t="s">
        <v>118</v>
      </c>
      <c r="H264" s="29"/>
      <c r="I264" s="29"/>
      <c r="J264" s="395"/>
      <c r="K264" s="98">
        <v>13414000</v>
      </c>
      <c r="L264" s="197" t="s">
        <v>703</v>
      </c>
      <c r="M264" s="92"/>
      <c r="N264" s="92"/>
      <c r="O264" s="92"/>
      <c r="P264" s="258"/>
      <c r="Q264" s="258"/>
      <c r="R264" s="92"/>
      <c r="S264" s="92"/>
      <c r="T264" s="92"/>
      <c r="U264" s="25">
        <f t="shared" si="89"/>
        <v>0</v>
      </c>
      <c r="V264" s="24"/>
      <c r="W264" s="24"/>
      <c r="X264" s="24"/>
      <c r="Y264" s="25">
        <f t="shared" si="90"/>
        <v>0</v>
      </c>
      <c r="Z264" s="92"/>
      <c r="AA264" s="24"/>
      <c r="AB264" s="24"/>
      <c r="AC264" s="25">
        <f t="shared" si="91"/>
        <v>0</v>
      </c>
      <c r="AD264" s="98">
        <v>13414000</v>
      </c>
      <c r="AE264" s="24"/>
      <c r="AF264" s="98"/>
      <c r="AG264" s="25">
        <f t="shared" si="92"/>
        <v>13414000</v>
      </c>
      <c r="AH264" s="25">
        <f t="shared" si="93"/>
        <v>13414000</v>
      </c>
      <c r="AI264" s="26">
        <f t="shared" si="94"/>
        <v>1.4131626312097904E-2</v>
      </c>
      <c r="AJ264" s="27">
        <f t="shared" si="88"/>
        <v>1.2846331048075395E-3</v>
      </c>
    </row>
    <row r="265" spans="1:36" ht="24.95" customHeight="1" outlineLevel="1" x14ac:dyDescent="0.25">
      <c r="A265" s="18">
        <v>20</v>
      </c>
      <c r="B265" s="108"/>
      <c r="C265" s="40" t="s">
        <v>960</v>
      </c>
      <c r="D265" s="41">
        <v>45537</v>
      </c>
      <c r="E265" s="70" t="s">
        <v>391</v>
      </c>
      <c r="F265" s="70" t="s">
        <v>702</v>
      </c>
      <c r="G265" s="43" t="s">
        <v>118</v>
      </c>
      <c r="H265" s="29"/>
      <c r="I265" s="29"/>
      <c r="J265" s="395"/>
      <c r="K265" s="98">
        <v>9432000</v>
      </c>
      <c r="L265" s="197" t="s">
        <v>703</v>
      </c>
      <c r="M265" s="92"/>
      <c r="N265" s="92"/>
      <c r="O265" s="92"/>
      <c r="P265" s="258"/>
      <c r="Q265" s="258"/>
      <c r="R265" s="92"/>
      <c r="S265" s="92"/>
      <c r="T265" s="92"/>
      <c r="U265" s="25">
        <f t="shared" si="89"/>
        <v>0</v>
      </c>
      <c r="V265" s="24"/>
      <c r="W265" s="24"/>
      <c r="X265" s="24"/>
      <c r="Y265" s="25">
        <f t="shared" si="90"/>
        <v>0</v>
      </c>
      <c r="Z265" s="92"/>
      <c r="AA265" s="24"/>
      <c r="AB265" s="24"/>
      <c r="AC265" s="25">
        <f t="shared" si="91"/>
        <v>0</v>
      </c>
      <c r="AD265" s="98">
        <v>9432000</v>
      </c>
      <c r="AE265" s="24"/>
      <c r="AF265" s="98"/>
      <c r="AG265" s="25">
        <f t="shared" si="92"/>
        <v>9432000</v>
      </c>
      <c r="AH265" s="25">
        <f t="shared" si="93"/>
        <v>9432000</v>
      </c>
      <c r="AI265" s="26">
        <f t="shared" si="94"/>
        <v>9.9365960470931443E-3</v>
      </c>
      <c r="AJ265" s="27">
        <f t="shared" si="88"/>
        <v>9.0328458659197201E-4</v>
      </c>
    </row>
    <row r="266" spans="1:36" ht="24.95" customHeight="1" outlineLevel="1" x14ac:dyDescent="0.25">
      <c r="A266" s="18">
        <v>21</v>
      </c>
      <c r="B266" s="108"/>
      <c r="C266" s="40" t="s">
        <v>961</v>
      </c>
      <c r="D266" s="41">
        <v>45537</v>
      </c>
      <c r="E266" s="70" t="s">
        <v>384</v>
      </c>
      <c r="F266" s="70" t="s">
        <v>702</v>
      </c>
      <c r="G266" s="43" t="s">
        <v>118</v>
      </c>
      <c r="H266" s="29"/>
      <c r="I266" s="29"/>
      <c r="J266" s="395"/>
      <c r="K266" s="98">
        <v>11318000</v>
      </c>
      <c r="L266" s="197" t="s">
        <v>703</v>
      </c>
      <c r="M266" s="92"/>
      <c r="N266" s="92"/>
      <c r="O266" s="92"/>
      <c r="P266" s="258"/>
      <c r="Q266" s="258"/>
      <c r="R266" s="92"/>
      <c r="S266" s="92"/>
      <c r="T266" s="92"/>
      <c r="U266" s="25">
        <f t="shared" si="89"/>
        <v>0</v>
      </c>
      <c r="V266" s="24"/>
      <c r="W266" s="24"/>
      <c r="X266" s="24"/>
      <c r="Y266" s="25">
        <f t="shared" si="90"/>
        <v>0</v>
      </c>
      <c r="Z266" s="92"/>
      <c r="AA266" s="24"/>
      <c r="AB266" s="24"/>
      <c r="AC266" s="25">
        <f t="shared" si="91"/>
        <v>0</v>
      </c>
      <c r="AD266" s="98"/>
      <c r="AE266" s="24"/>
      <c r="AF266" s="98">
        <v>11318000</v>
      </c>
      <c r="AG266" s="25">
        <f t="shared" si="92"/>
        <v>11318000</v>
      </c>
      <c r="AH266" s="25">
        <f t="shared" si="93"/>
        <v>11318000</v>
      </c>
      <c r="AI266" s="26">
        <f t="shared" si="94"/>
        <v>1.1923493857188317E-2</v>
      </c>
      <c r="AJ266" s="27">
        <f t="shared" si="88"/>
        <v>1.0839031966759902E-3</v>
      </c>
    </row>
    <row r="267" spans="1:36" ht="24.95" customHeight="1" outlineLevel="1" x14ac:dyDescent="0.25">
      <c r="A267" s="18">
        <v>22</v>
      </c>
      <c r="B267" s="108"/>
      <c r="C267" s="40" t="s">
        <v>962</v>
      </c>
      <c r="D267" s="41">
        <v>45537</v>
      </c>
      <c r="E267" s="70" t="s">
        <v>963</v>
      </c>
      <c r="F267" s="70" t="s">
        <v>702</v>
      </c>
      <c r="G267" s="43" t="s">
        <v>118</v>
      </c>
      <c r="H267" s="29"/>
      <c r="I267" s="29"/>
      <c r="J267" s="395"/>
      <c r="K267" s="98">
        <v>13623140</v>
      </c>
      <c r="L267" s="197" t="s">
        <v>703</v>
      </c>
      <c r="M267" s="92"/>
      <c r="N267" s="92"/>
      <c r="O267" s="92"/>
      <c r="P267" s="258"/>
      <c r="Q267" s="258"/>
      <c r="R267" s="92"/>
      <c r="S267" s="92"/>
      <c r="T267" s="92"/>
      <c r="U267" s="25">
        <f t="shared" si="89"/>
        <v>0</v>
      </c>
      <c r="V267" s="24"/>
      <c r="W267" s="24"/>
      <c r="X267" s="24"/>
      <c r="Y267" s="25">
        <f t="shared" si="90"/>
        <v>0</v>
      </c>
      <c r="Z267" s="92"/>
      <c r="AA267" s="24"/>
      <c r="AB267" s="24"/>
      <c r="AC267" s="25">
        <f t="shared" si="91"/>
        <v>0</v>
      </c>
      <c r="AD267" s="98">
        <v>13623140</v>
      </c>
      <c r="AE267" s="24"/>
      <c r="AF267" s="98"/>
      <c r="AG267" s="25">
        <f t="shared" si="92"/>
        <v>13623140</v>
      </c>
      <c r="AH267" s="25">
        <f t="shared" si="93"/>
        <v>13623140</v>
      </c>
      <c r="AI267" s="26">
        <f t="shared" si="94"/>
        <v>1.4351954948366889E-2</v>
      </c>
      <c r="AJ267" s="27">
        <f t="shared" si="88"/>
        <v>1.3046620423011618E-3</v>
      </c>
    </row>
    <row r="268" spans="1:36" ht="24.95" customHeight="1" outlineLevel="1" x14ac:dyDescent="0.25">
      <c r="A268" s="18">
        <v>23</v>
      </c>
      <c r="B268" s="108"/>
      <c r="C268" s="40" t="s">
        <v>964</v>
      </c>
      <c r="D268" s="41">
        <v>45527</v>
      </c>
      <c r="E268" s="70" t="s">
        <v>382</v>
      </c>
      <c r="F268" s="70" t="s">
        <v>702</v>
      </c>
      <c r="G268" s="43" t="s">
        <v>118</v>
      </c>
      <c r="H268" s="29"/>
      <c r="I268" s="29"/>
      <c r="J268" s="395"/>
      <c r="K268" s="98">
        <v>11318000</v>
      </c>
      <c r="L268" s="197" t="s">
        <v>703</v>
      </c>
      <c r="M268" s="92"/>
      <c r="N268" s="92"/>
      <c r="O268" s="92"/>
      <c r="P268" s="258"/>
      <c r="Q268" s="258"/>
      <c r="R268" s="92"/>
      <c r="S268" s="92"/>
      <c r="T268" s="92"/>
      <c r="U268" s="25">
        <f t="shared" si="89"/>
        <v>0</v>
      </c>
      <c r="V268" s="24"/>
      <c r="W268" s="24"/>
      <c r="X268" s="24"/>
      <c r="Y268" s="25">
        <f t="shared" si="90"/>
        <v>0</v>
      </c>
      <c r="Z268" s="92"/>
      <c r="AA268" s="24"/>
      <c r="AB268" s="24"/>
      <c r="AC268" s="25">
        <f t="shared" si="91"/>
        <v>0</v>
      </c>
      <c r="AD268" s="24"/>
      <c r="AE268" s="24"/>
      <c r="AF268" s="98">
        <v>11318000</v>
      </c>
      <c r="AG268" s="25">
        <f t="shared" si="92"/>
        <v>11318000</v>
      </c>
      <c r="AH268" s="25">
        <f t="shared" si="93"/>
        <v>11318000</v>
      </c>
      <c r="AI268" s="26">
        <f t="shared" si="94"/>
        <v>1.1923493857188317E-2</v>
      </c>
      <c r="AJ268" s="27">
        <f t="shared" si="88"/>
        <v>1.0839031966759902E-3</v>
      </c>
    </row>
    <row r="269" spans="1:36" ht="24.95" customHeight="1" outlineLevel="1" x14ac:dyDescent="0.25">
      <c r="A269" s="18">
        <v>24</v>
      </c>
      <c r="B269" s="108"/>
      <c r="C269" s="40" t="s">
        <v>965</v>
      </c>
      <c r="D269" s="41">
        <v>45527</v>
      </c>
      <c r="E269" s="70" t="s">
        <v>673</v>
      </c>
      <c r="F269" s="70" t="s">
        <v>702</v>
      </c>
      <c r="G269" s="43" t="s">
        <v>118</v>
      </c>
      <c r="H269" s="29"/>
      <c r="I269" s="29"/>
      <c r="J269" s="395"/>
      <c r="K269" s="98">
        <v>13996140</v>
      </c>
      <c r="L269" s="197" t="s">
        <v>703</v>
      </c>
      <c r="M269" s="92"/>
      <c r="N269" s="92"/>
      <c r="O269" s="92"/>
      <c r="P269" s="258"/>
      <c r="Q269" s="258"/>
      <c r="R269" s="92"/>
      <c r="S269" s="92"/>
      <c r="T269" s="92"/>
      <c r="U269" s="25">
        <f t="shared" si="89"/>
        <v>0</v>
      </c>
      <c r="V269" s="24"/>
      <c r="W269" s="24"/>
      <c r="X269" s="24"/>
      <c r="Y269" s="25">
        <f t="shared" si="90"/>
        <v>0</v>
      </c>
      <c r="Z269" s="92"/>
      <c r="AA269" s="24"/>
      <c r="AB269" s="24"/>
      <c r="AC269" s="25">
        <f t="shared" si="91"/>
        <v>0</v>
      </c>
      <c r="AD269" s="24"/>
      <c r="AE269" s="24"/>
      <c r="AF269" s="98">
        <v>13996140</v>
      </c>
      <c r="AG269" s="25">
        <f t="shared" si="92"/>
        <v>13996140</v>
      </c>
      <c r="AH269" s="25">
        <f t="shared" si="93"/>
        <v>13996140</v>
      </c>
      <c r="AI269" s="26">
        <f t="shared" si="94"/>
        <v>1.4744909817489636E-2</v>
      </c>
      <c r="AJ269" s="27">
        <f t="shared" si="88"/>
        <v>1.3403835383570147E-3</v>
      </c>
    </row>
    <row r="270" spans="1:36" ht="24.95" customHeight="1" outlineLevel="1" x14ac:dyDescent="0.25">
      <c r="A270" s="18">
        <v>25</v>
      </c>
      <c r="B270" s="108"/>
      <c r="C270" s="40" t="s">
        <v>966</v>
      </c>
      <c r="D270" s="41">
        <v>45371</v>
      </c>
      <c r="E270" s="70" t="s">
        <v>940</v>
      </c>
      <c r="F270" s="70" t="s">
        <v>702</v>
      </c>
      <c r="G270" s="43" t="s">
        <v>118</v>
      </c>
      <c r="H270" s="29"/>
      <c r="I270" s="29"/>
      <c r="J270" s="395"/>
      <c r="K270" s="98">
        <v>12536000</v>
      </c>
      <c r="L270" s="197" t="s">
        <v>703</v>
      </c>
      <c r="M270" s="92"/>
      <c r="N270" s="92"/>
      <c r="O270" s="92"/>
      <c r="P270" s="258"/>
      <c r="Q270" s="258"/>
      <c r="R270" s="92"/>
      <c r="S270" s="92"/>
      <c r="T270" s="92"/>
      <c r="U270" s="25">
        <f t="shared" si="89"/>
        <v>0</v>
      </c>
      <c r="V270" s="24"/>
      <c r="W270" s="24">
        <v>12536000</v>
      </c>
      <c r="X270" s="24"/>
      <c r="Y270" s="25">
        <f t="shared" si="90"/>
        <v>12536000</v>
      </c>
      <c r="Z270" s="92"/>
      <c r="AA270" s="24"/>
      <c r="AB270" s="24"/>
      <c r="AC270" s="25">
        <f t="shared" si="91"/>
        <v>0</v>
      </c>
      <c r="AD270" s="24"/>
      <c r="AE270" s="24"/>
      <c r="AF270" s="98"/>
      <c r="AG270" s="25">
        <f t="shared" si="92"/>
        <v>0</v>
      </c>
      <c r="AH270" s="25">
        <f t="shared" si="93"/>
        <v>12536000</v>
      </c>
      <c r="AI270" s="26">
        <f t="shared" si="94"/>
        <v>1.3206654797111923E-2</v>
      </c>
      <c r="AJ270" s="27">
        <f t="shared" si="88"/>
        <v>1.2005487253516709E-3</v>
      </c>
    </row>
    <row r="271" spans="1:36" ht="24.95" customHeight="1" outlineLevel="1" x14ac:dyDescent="0.25">
      <c r="A271" s="18">
        <v>26</v>
      </c>
      <c r="B271" s="108"/>
      <c r="C271" s="40" t="s">
        <v>967</v>
      </c>
      <c r="D271" s="41">
        <v>45342</v>
      </c>
      <c r="E271" s="70" t="s">
        <v>381</v>
      </c>
      <c r="F271" s="70" t="s">
        <v>702</v>
      </c>
      <c r="G271" s="43" t="s">
        <v>118</v>
      </c>
      <c r="H271" s="29"/>
      <c r="I271" s="29"/>
      <c r="J271" s="395"/>
      <c r="K271" s="98">
        <v>9217000</v>
      </c>
      <c r="L271" s="197" t="s">
        <v>703</v>
      </c>
      <c r="M271" s="92"/>
      <c r="N271" s="92"/>
      <c r="O271" s="92"/>
      <c r="P271" s="259"/>
      <c r="Q271" s="259"/>
      <c r="R271" s="92"/>
      <c r="S271" s="92"/>
      <c r="T271" s="98">
        <v>9217000</v>
      </c>
      <c r="U271" s="25">
        <f t="shared" si="89"/>
        <v>9217000</v>
      </c>
      <c r="V271" s="24"/>
      <c r="W271" s="24"/>
      <c r="X271" s="24"/>
      <c r="Y271" s="25">
        <f t="shared" si="90"/>
        <v>0</v>
      </c>
      <c r="Z271" s="92"/>
      <c r="AA271" s="24"/>
      <c r="AB271" s="24"/>
      <c r="AC271" s="25">
        <f t="shared" si="91"/>
        <v>0</v>
      </c>
      <c r="AD271" s="24"/>
      <c r="AE271" s="24"/>
      <c r="AF271" s="98"/>
      <c r="AG271" s="25">
        <f t="shared" si="92"/>
        <v>0</v>
      </c>
      <c r="AH271" s="25">
        <f t="shared" si="93"/>
        <v>9217000</v>
      </c>
      <c r="AI271" s="26">
        <f t="shared" si="94"/>
        <v>9.7100939107355299E-3</v>
      </c>
      <c r="AJ271" s="27">
        <f t="shared" si="88"/>
        <v>8.8269444811473776E-4</v>
      </c>
    </row>
    <row r="272" spans="1:36" ht="24.95" customHeight="1" outlineLevel="1" x14ac:dyDescent="0.25">
      <c r="A272" s="18">
        <v>27</v>
      </c>
      <c r="B272" s="108"/>
      <c r="C272" s="40" t="s">
        <v>968</v>
      </c>
      <c r="D272" s="41">
        <v>45329</v>
      </c>
      <c r="E272" s="70" t="s">
        <v>397</v>
      </c>
      <c r="F272" s="70" t="s">
        <v>702</v>
      </c>
      <c r="G272" s="43" t="s">
        <v>118</v>
      </c>
      <c r="H272" s="29"/>
      <c r="I272" s="29"/>
      <c r="J272" s="395"/>
      <c r="K272" s="98">
        <v>11061000</v>
      </c>
      <c r="L272" s="197" t="s">
        <v>703</v>
      </c>
      <c r="M272" s="92"/>
      <c r="N272" s="92"/>
      <c r="O272" s="193"/>
      <c r="P272" s="260"/>
      <c r="Q272" s="260"/>
      <c r="R272" s="204"/>
      <c r="S272" s="92"/>
      <c r="T272" s="92"/>
      <c r="U272" s="25">
        <f t="shared" si="89"/>
        <v>0</v>
      </c>
      <c r="V272" s="24"/>
      <c r="W272" s="98">
        <v>11061000</v>
      </c>
      <c r="X272" s="24"/>
      <c r="Y272" s="25">
        <f t="shared" si="90"/>
        <v>11061000</v>
      </c>
      <c r="Z272" s="92"/>
      <c r="AA272" s="24"/>
      <c r="AB272" s="24"/>
      <c r="AC272" s="25">
        <f t="shared" si="91"/>
        <v>0</v>
      </c>
      <c r="AD272" s="24"/>
      <c r="AE272" s="24"/>
      <c r="AF272" s="98"/>
      <c r="AG272" s="25">
        <f t="shared" si="92"/>
        <v>0</v>
      </c>
      <c r="AH272" s="25">
        <f t="shared" si="93"/>
        <v>11061000</v>
      </c>
      <c r="AI272" s="26">
        <f t="shared" si="94"/>
        <v>1.1652744791867819E-2</v>
      </c>
      <c r="AJ272" s="27">
        <f t="shared" si="88"/>
        <v>1.0592907985892497E-3</v>
      </c>
    </row>
    <row r="273" spans="1:36" ht="24.95" customHeight="1" outlineLevel="1" x14ac:dyDescent="0.25">
      <c r="A273" s="256">
        <v>28</v>
      </c>
      <c r="B273" s="252"/>
      <c r="C273" s="111" t="s">
        <v>969</v>
      </c>
      <c r="D273" s="112">
        <v>45328</v>
      </c>
      <c r="E273" s="192" t="s">
        <v>387</v>
      </c>
      <c r="F273" s="192" t="s">
        <v>702</v>
      </c>
      <c r="G273" s="137" t="s">
        <v>118</v>
      </c>
      <c r="H273" s="178"/>
      <c r="I273" s="178"/>
      <c r="J273" s="395"/>
      <c r="K273" s="98">
        <v>10324000</v>
      </c>
      <c r="L273" s="42" t="s">
        <v>703</v>
      </c>
      <c r="M273" s="92"/>
      <c r="N273" s="92"/>
      <c r="O273" s="193"/>
      <c r="P273" s="157"/>
      <c r="Q273" s="157"/>
      <c r="R273" s="204"/>
      <c r="S273" s="92"/>
      <c r="T273" s="57">
        <v>10324000</v>
      </c>
      <c r="U273" s="25">
        <f t="shared" si="89"/>
        <v>10324000</v>
      </c>
      <c r="V273" s="24"/>
      <c r="W273" s="24"/>
      <c r="X273" s="24"/>
      <c r="Y273" s="25">
        <f t="shared" si="90"/>
        <v>0</v>
      </c>
      <c r="Z273" s="92"/>
      <c r="AA273" s="24"/>
      <c r="AB273" s="24"/>
      <c r="AC273" s="25">
        <f t="shared" si="91"/>
        <v>0</v>
      </c>
      <c r="AD273" s="24"/>
      <c r="AE273" s="24"/>
      <c r="AF273" s="98"/>
      <c r="AG273" s="25">
        <f t="shared" si="92"/>
        <v>0</v>
      </c>
      <c r="AH273" s="25">
        <f t="shared" si="93"/>
        <v>10324000</v>
      </c>
      <c r="AI273" s="26">
        <f t="shared" si="94"/>
        <v>1.0876316538400087E-2</v>
      </c>
      <c r="AJ273" s="27">
        <f t="shared" si="88"/>
        <v>9.8870971925100917E-4</v>
      </c>
    </row>
    <row r="274" spans="1:36" ht="24.95" customHeight="1" outlineLevel="1" x14ac:dyDescent="0.25">
      <c r="A274" s="156">
        <v>29</v>
      </c>
      <c r="B274" s="156"/>
      <c r="C274" s="186" t="s">
        <v>970</v>
      </c>
      <c r="D274" s="187">
        <v>45328</v>
      </c>
      <c r="E274" s="172" t="s">
        <v>955</v>
      </c>
      <c r="F274" s="172" t="s">
        <v>702</v>
      </c>
      <c r="G274" s="165" t="s">
        <v>118</v>
      </c>
      <c r="H274" s="158"/>
      <c r="I274" s="158"/>
      <c r="J274" s="397"/>
      <c r="K274" s="98">
        <v>11380000</v>
      </c>
      <c r="L274" s="42" t="s">
        <v>703</v>
      </c>
      <c r="M274" s="92"/>
      <c r="N274" s="92"/>
      <c r="O274" s="193"/>
      <c r="P274" s="157"/>
      <c r="Q274" s="157"/>
      <c r="R274" s="204"/>
      <c r="S274" s="92"/>
      <c r="T274" s="92"/>
      <c r="U274" s="25">
        <f t="shared" si="89"/>
        <v>0</v>
      </c>
      <c r="V274" s="24"/>
      <c r="W274" s="24">
        <v>11380000</v>
      </c>
      <c r="X274" s="24"/>
      <c r="Y274" s="25">
        <f t="shared" si="90"/>
        <v>11380000</v>
      </c>
      <c r="Z274" s="92"/>
      <c r="AA274" s="24"/>
      <c r="AB274" s="24"/>
      <c r="AC274" s="25">
        <f t="shared" si="91"/>
        <v>0</v>
      </c>
      <c r="AD274" s="24"/>
      <c r="AE274" s="24"/>
      <c r="AF274" s="98"/>
      <c r="AG274" s="25">
        <f t="shared" si="92"/>
        <v>0</v>
      </c>
      <c r="AH274" s="25">
        <f t="shared" si="93"/>
        <v>11380000</v>
      </c>
      <c r="AI274" s="26">
        <f t="shared" si="94"/>
        <v>1.1988810752324001E-2</v>
      </c>
      <c r="AJ274" s="27">
        <f t="shared" si="88"/>
        <v>1.0898408180043089E-3</v>
      </c>
    </row>
    <row r="275" spans="1:36" ht="24.95" customHeight="1" outlineLevel="1" x14ac:dyDescent="0.25">
      <c r="A275" s="156">
        <v>30</v>
      </c>
      <c r="B275" s="156"/>
      <c r="C275" s="186" t="s">
        <v>971</v>
      </c>
      <c r="D275" s="187">
        <v>45653</v>
      </c>
      <c r="E275" s="172" t="s">
        <v>972</v>
      </c>
      <c r="F275" s="172" t="s">
        <v>702</v>
      </c>
      <c r="G275" s="165" t="s">
        <v>118</v>
      </c>
      <c r="H275" s="158"/>
      <c r="I275" s="158"/>
      <c r="J275" s="397"/>
      <c r="K275" s="98">
        <v>13833000</v>
      </c>
      <c r="L275" s="42" t="s">
        <v>703</v>
      </c>
      <c r="M275" s="92"/>
      <c r="N275" s="92"/>
      <c r="O275" s="193"/>
      <c r="P275" s="157"/>
      <c r="Q275" s="157"/>
      <c r="R275" s="204"/>
      <c r="S275" s="92"/>
      <c r="T275" s="92"/>
      <c r="U275" s="25">
        <f t="shared" si="89"/>
        <v>0</v>
      </c>
      <c r="V275" s="24"/>
      <c r="W275" s="24"/>
      <c r="X275" s="24"/>
      <c r="Y275" s="25">
        <f t="shared" si="90"/>
        <v>0</v>
      </c>
      <c r="Z275" s="92"/>
      <c r="AA275" s="24"/>
      <c r="AB275" s="24"/>
      <c r="AC275" s="25">
        <f t="shared" si="91"/>
        <v>0</v>
      </c>
      <c r="AD275" s="24"/>
      <c r="AE275" s="24"/>
      <c r="AF275" s="98">
        <v>13833000</v>
      </c>
      <c r="AG275" s="25">
        <f t="shared" ref="AG275:AG280" si="95">SUM(AD275:AF275)</f>
        <v>13833000</v>
      </c>
      <c r="AH275" s="25">
        <f t="shared" ref="AH275:AH280" si="96">SUM(U275,Y275,AC275,AG275)</f>
        <v>13833000</v>
      </c>
      <c r="AI275" s="26">
        <f t="shared" ref="AI275:AI280" si="97">IF(ISERROR(AH275/$J$245),0,AH275/$J$245)</f>
        <v>1.4573042103418095E-2</v>
      </c>
      <c r="AJ275" s="27">
        <f t="shared" ref="AJ275:AJ280" si="98">IF(ISERROR(AH275/$AH$600),"-",AH275/$AH$600)</f>
        <v>1.3247599328166612E-3</v>
      </c>
    </row>
    <row r="276" spans="1:36" ht="24.95" customHeight="1" outlineLevel="1" x14ac:dyDescent="0.25">
      <c r="A276" s="156">
        <v>31</v>
      </c>
      <c r="B276" s="156"/>
      <c r="C276" s="186" t="s">
        <v>971</v>
      </c>
      <c r="D276" s="187">
        <v>45653</v>
      </c>
      <c r="E276" s="172" t="s">
        <v>388</v>
      </c>
      <c r="F276" s="172" t="s">
        <v>702</v>
      </c>
      <c r="G276" s="165" t="s">
        <v>118</v>
      </c>
      <c r="H276" s="158"/>
      <c r="I276" s="158"/>
      <c r="J276" s="397"/>
      <c r="K276" s="98">
        <v>13614000</v>
      </c>
      <c r="L276" s="42" t="s">
        <v>703</v>
      </c>
      <c r="M276" s="92"/>
      <c r="N276" s="92"/>
      <c r="O276" s="193"/>
      <c r="P276" s="157"/>
      <c r="Q276" s="157"/>
      <c r="R276" s="204"/>
      <c r="S276" s="92"/>
      <c r="T276" s="92"/>
      <c r="U276" s="25">
        <f t="shared" si="89"/>
        <v>0</v>
      </c>
      <c r="V276" s="24"/>
      <c r="W276" s="24"/>
      <c r="X276" s="24"/>
      <c r="Y276" s="25">
        <f t="shared" si="90"/>
        <v>0</v>
      </c>
      <c r="Z276" s="92"/>
      <c r="AA276" s="24"/>
      <c r="AB276" s="24"/>
      <c r="AC276" s="25">
        <f t="shared" si="91"/>
        <v>0</v>
      </c>
      <c r="AD276" s="24"/>
      <c r="AE276" s="24"/>
      <c r="AF276" s="98">
        <v>13614000</v>
      </c>
      <c r="AG276" s="25">
        <f t="shared" si="95"/>
        <v>13614000</v>
      </c>
      <c r="AH276" s="25">
        <f t="shared" si="96"/>
        <v>13614000</v>
      </c>
      <c r="AI276" s="26">
        <f t="shared" si="97"/>
        <v>1.4342325973825919E-2</v>
      </c>
      <c r="AJ276" s="27">
        <f t="shared" si="98"/>
        <v>1.3037867219956643E-3</v>
      </c>
    </row>
    <row r="277" spans="1:36" ht="24.95" customHeight="1" outlineLevel="1" x14ac:dyDescent="0.25">
      <c r="A277" s="156">
        <v>32</v>
      </c>
      <c r="B277" s="156"/>
      <c r="C277" s="186" t="s">
        <v>971</v>
      </c>
      <c r="D277" s="187">
        <v>45652</v>
      </c>
      <c r="E277" s="172" t="s">
        <v>383</v>
      </c>
      <c r="F277" s="172" t="s">
        <v>702</v>
      </c>
      <c r="G277" s="165" t="s">
        <v>118</v>
      </c>
      <c r="H277" s="158"/>
      <c r="I277" s="158"/>
      <c r="J277" s="397"/>
      <c r="K277" s="98">
        <v>26898000</v>
      </c>
      <c r="L277" s="42" t="s">
        <v>703</v>
      </c>
      <c r="M277" s="92"/>
      <c r="N277" s="92"/>
      <c r="O277" s="193"/>
      <c r="P277" s="157"/>
      <c r="Q277" s="157"/>
      <c r="R277" s="204"/>
      <c r="S277" s="92"/>
      <c r="T277" s="92"/>
      <c r="U277" s="25">
        <f t="shared" si="89"/>
        <v>0</v>
      </c>
      <c r="V277" s="24"/>
      <c r="W277" s="24"/>
      <c r="X277" s="24"/>
      <c r="Y277" s="25">
        <f t="shared" si="90"/>
        <v>0</v>
      </c>
      <c r="Z277" s="92"/>
      <c r="AA277" s="24"/>
      <c r="AB277" s="24"/>
      <c r="AC277" s="25">
        <f t="shared" si="91"/>
        <v>0</v>
      </c>
      <c r="AD277" s="24"/>
      <c r="AE277" s="24"/>
      <c r="AF277" s="98">
        <v>26898000</v>
      </c>
      <c r="AG277" s="25">
        <f t="shared" si="95"/>
        <v>26898000</v>
      </c>
      <c r="AH277" s="25">
        <f t="shared" si="96"/>
        <v>26898000</v>
      </c>
      <c r="AI277" s="26">
        <f t="shared" si="97"/>
        <v>2.8336997505800616E-2</v>
      </c>
      <c r="AJ277" s="27">
        <f t="shared" si="98"/>
        <v>2.5759699756309228E-3</v>
      </c>
    </row>
    <row r="278" spans="1:36" ht="24.95" customHeight="1" outlineLevel="1" x14ac:dyDescent="0.25">
      <c r="A278" s="156">
        <v>33</v>
      </c>
      <c r="B278" s="156"/>
      <c r="C278" s="186" t="s">
        <v>971</v>
      </c>
      <c r="D278" s="187">
        <v>45652</v>
      </c>
      <c r="E278" s="172" t="s">
        <v>973</v>
      </c>
      <c r="F278" s="172" t="s">
        <v>702</v>
      </c>
      <c r="G278" s="165" t="s">
        <v>118</v>
      </c>
      <c r="H278" s="158"/>
      <c r="I278" s="158"/>
      <c r="J278" s="397"/>
      <c r="K278" s="98">
        <v>15370000</v>
      </c>
      <c r="L278" s="42" t="s">
        <v>703</v>
      </c>
      <c r="M278" s="92"/>
      <c r="N278" s="92"/>
      <c r="O278" s="193"/>
      <c r="P278" s="157"/>
      <c r="Q278" s="157"/>
      <c r="R278" s="204"/>
      <c r="S278" s="92"/>
      <c r="T278" s="92"/>
      <c r="U278" s="25">
        <f t="shared" si="89"/>
        <v>0</v>
      </c>
      <c r="V278" s="24"/>
      <c r="W278" s="24"/>
      <c r="X278" s="24"/>
      <c r="Y278" s="25">
        <f t="shared" si="90"/>
        <v>0</v>
      </c>
      <c r="Z278" s="92"/>
      <c r="AA278" s="24"/>
      <c r="AB278" s="24"/>
      <c r="AC278" s="25">
        <f t="shared" si="91"/>
        <v>0</v>
      </c>
      <c r="AD278" s="24"/>
      <c r="AE278" s="24"/>
      <c r="AF278" s="98">
        <v>15370000</v>
      </c>
      <c r="AG278" s="25">
        <f t="shared" si="95"/>
        <v>15370000</v>
      </c>
      <c r="AH278" s="25">
        <f t="shared" si="96"/>
        <v>15370000</v>
      </c>
      <c r="AI278" s="26">
        <f t="shared" si="97"/>
        <v>1.6192269003797881E-2</v>
      </c>
      <c r="AJ278" s="27">
        <f t="shared" si="98"/>
        <v>1.4719554809074014E-3</v>
      </c>
    </row>
    <row r="279" spans="1:36" ht="24.95" customHeight="1" outlineLevel="1" x14ac:dyDescent="0.25">
      <c r="A279" s="156">
        <v>34</v>
      </c>
      <c r="B279" s="156"/>
      <c r="C279" s="186" t="s">
        <v>971</v>
      </c>
      <c r="D279" s="187">
        <v>45650</v>
      </c>
      <c r="E279" s="172" t="s">
        <v>390</v>
      </c>
      <c r="F279" s="172" t="s">
        <v>702</v>
      </c>
      <c r="G279" s="165" t="s">
        <v>118</v>
      </c>
      <c r="H279" s="158"/>
      <c r="I279" s="158"/>
      <c r="J279" s="397"/>
      <c r="K279" s="98">
        <v>28116000</v>
      </c>
      <c r="L279" s="42" t="s">
        <v>703</v>
      </c>
      <c r="M279" s="92"/>
      <c r="N279" s="92"/>
      <c r="O279" s="193"/>
      <c r="P279" s="157"/>
      <c r="Q279" s="157"/>
      <c r="R279" s="204"/>
      <c r="S279" s="92"/>
      <c r="T279" s="92"/>
      <c r="U279" s="25">
        <f t="shared" si="89"/>
        <v>0</v>
      </c>
      <c r="V279" s="24"/>
      <c r="W279" s="24"/>
      <c r="X279" s="24"/>
      <c r="Y279" s="25">
        <f t="shared" si="90"/>
        <v>0</v>
      </c>
      <c r="Z279" s="92"/>
      <c r="AA279" s="24"/>
      <c r="AB279" s="24"/>
      <c r="AC279" s="25">
        <f t="shared" si="91"/>
        <v>0</v>
      </c>
      <c r="AD279" s="24"/>
      <c r="AE279" s="24"/>
      <c r="AF279" s="98">
        <v>28116000</v>
      </c>
      <c r="AG279" s="25">
        <f t="shared" si="95"/>
        <v>28116000</v>
      </c>
      <c r="AH279" s="25">
        <f t="shared" si="96"/>
        <v>28116000</v>
      </c>
      <c r="AI279" s="26">
        <f t="shared" si="97"/>
        <v>2.9620158445724219E-2</v>
      </c>
      <c r="AJ279" s="27">
        <f t="shared" si="98"/>
        <v>2.6926155043066036E-3</v>
      </c>
    </row>
    <row r="280" spans="1:36" ht="24.95" customHeight="1" outlineLevel="1" x14ac:dyDescent="0.25">
      <c r="A280" s="156">
        <v>35</v>
      </c>
      <c r="B280" s="156"/>
      <c r="C280" s="186" t="s">
        <v>971</v>
      </c>
      <c r="D280" s="187">
        <v>45650</v>
      </c>
      <c r="E280" s="172" t="s">
        <v>379</v>
      </c>
      <c r="F280" s="172" t="s">
        <v>702</v>
      </c>
      <c r="G280" s="165" t="s">
        <v>118</v>
      </c>
      <c r="H280" s="158"/>
      <c r="I280" s="158"/>
      <c r="J280" s="397"/>
      <c r="K280" s="98">
        <v>15370000</v>
      </c>
      <c r="L280" s="42" t="s">
        <v>703</v>
      </c>
      <c r="M280" s="92"/>
      <c r="N280" s="92"/>
      <c r="O280" s="193"/>
      <c r="P280" s="157"/>
      <c r="Q280" s="157"/>
      <c r="R280" s="204"/>
      <c r="S280" s="92"/>
      <c r="T280" s="92"/>
      <c r="U280" s="25">
        <f t="shared" si="89"/>
        <v>0</v>
      </c>
      <c r="V280" s="24"/>
      <c r="W280" s="24"/>
      <c r="X280" s="24"/>
      <c r="Y280" s="25">
        <f t="shared" si="90"/>
        <v>0</v>
      </c>
      <c r="Z280" s="92"/>
      <c r="AA280" s="24"/>
      <c r="AB280" s="24"/>
      <c r="AC280" s="25">
        <f t="shared" si="91"/>
        <v>0</v>
      </c>
      <c r="AD280" s="24"/>
      <c r="AE280" s="24"/>
      <c r="AF280" s="98">
        <v>15370000</v>
      </c>
      <c r="AG280" s="25">
        <f t="shared" si="95"/>
        <v>15370000</v>
      </c>
      <c r="AH280" s="25">
        <f t="shared" si="96"/>
        <v>15370000</v>
      </c>
      <c r="AI280" s="26">
        <f t="shared" si="97"/>
        <v>1.6192269003797881E-2</v>
      </c>
      <c r="AJ280" s="27">
        <f t="shared" si="98"/>
        <v>1.4719554809074014E-3</v>
      </c>
    </row>
    <row r="281" spans="1:36" ht="24.95" customHeight="1" outlineLevel="1" x14ac:dyDescent="0.25">
      <c r="A281" s="156">
        <v>36</v>
      </c>
      <c r="B281" s="156"/>
      <c r="C281" s="186" t="s">
        <v>971</v>
      </c>
      <c r="D281" s="187">
        <v>45650</v>
      </c>
      <c r="E281" s="172" t="s">
        <v>957</v>
      </c>
      <c r="F281" s="172" t="s">
        <v>702</v>
      </c>
      <c r="G281" s="165" t="s">
        <v>118</v>
      </c>
      <c r="H281" s="158"/>
      <c r="I281" s="158"/>
      <c r="J281" s="397"/>
      <c r="K281" s="98">
        <v>26206000</v>
      </c>
      <c r="L281" s="42" t="s">
        <v>703</v>
      </c>
      <c r="M281" s="92"/>
      <c r="N281" s="92"/>
      <c r="O281" s="193"/>
      <c r="P281" s="157"/>
      <c r="Q281" s="157"/>
      <c r="R281" s="204"/>
      <c r="S281" s="92"/>
      <c r="T281" s="92"/>
      <c r="U281" s="25">
        <f t="shared" si="89"/>
        <v>0</v>
      </c>
      <c r="V281" s="24"/>
      <c r="W281" s="24"/>
      <c r="X281" s="24"/>
      <c r="Y281" s="25">
        <f t="shared" si="90"/>
        <v>0</v>
      </c>
      <c r="Z281" s="92"/>
      <c r="AA281" s="24"/>
      <c r="AB281" s="24"/>
      <c r="AC281" s="25">
        <f t="shared" si="91"/>
        <v>0</v>
      </c>
      <c r="AD281" s="24"/>
      <c r="AE281" s="24"/>
      <c r="AF281" s="98">
        <v>26206000</v>
      </c>
      <c r="AG281" s="25">
        <f t="shared" ref="AG281:AG302" si="99">SUM(AD281:AF281)</f>
        <v>26206000</v>
      </c>
      <c r="AH281" s="25">
        <f t="shared" ref="AH281:AH302" si="100">SUM(U281,Y281,AC281,AG281)</f>
        <v>26206000</v>
      </c>
      <c r="AI281" s="26">
        <f t="shared" ref="AI281:AI302" si="101">IF(ISERROR(AH281/$J$245),0,AH281/$J$245)</f>
        <v>2.7607976676221686E-2</v>
      </c>
      <c r="AJ281" s="27">
        <f t="shared" ref="AJ281:AJ302" si="102">IF(ISERROR(AH281/$AH$600),"-",AH281/$AH$600)</f>
        <v>2.5096984601600107E-3</v>
      </c>
    </row>
    <row r="282" spans="1:36" ht="24.95" customHeight="1" outlineLevel="1" x14ac:dyDescent="0.25">
      <c r="A282" s="156">
        <v>37</v>
      </c>
      <c r="B282" s="156"/>
      <c r="C282" s="186" t="s">
        <v>971</v>
      </c>
      <c r="D282" s="187">
        <v>45650</v>
      </c>
      <c r="E282" s="172" t="s">
        <v>372</v>
      </c>
      <c r="F282" s="172" t="s">
        <v>702</v>
      </c>
      <c r="G282" s="165" t="s">
        <v>118</v>
      </c>
      <c r="H282" s="158"/>
      <c r="I282" s="158"/>
      <c r="J282" s="397"/>
      <c r="K282" s="98">
        <v>60239000</v>
      </c>
      <c r="L282" s="42" t="s">
        <v>703</v>
      </c>
      <c r="M282" s="92"/>
      <c r="N282" s="92"/>
      <c r="O282" s="193"/>
      <c r="P282" s="157"/>
      <c r="Q282" s="157"/>
      <c r="R282" s="204"/>
      <c r="S282" s="92"/>
      <c r="T282" s="92"/>
      <c r="U282" s="25">
        <f t="shared" si="89"/>
        <v>0</v>
      </c>
      <c r="V282" s="24"/>
      <c r="W282" s="24"/>
      <c r="X282" s="24"/>
      <c r="Y282" s="25">
        <f t="shared" si="90"/>
        <v>0</v>
      </c>
      <c r="Z282" s="92"/>
      <c r="AA282" s="24"/>
      <c r="AB282" s="24"/>
      <c r="AC282" s="25">
        <f t="shared" si="91"/>
        <v>0</v>
      </c>
      <c r="AD282" s="24"/>
      <c r="AE282" s="24"/>
      <c r="AF282" s="98">
        <v>60239000</v>
      </c>
      <c r="AG282" s="25">
        <f t="shared" si="99"/>
        <v>60239000</v>
      </c>
      <c r="AH282" s="25">
        <f t="shared" si="100"/>
        <v>60239000</v>
      </c>
      <c r="AI282" s="26">
        <f t="shared" si="101"/>
        <v>6.3461684614169206E-2</v>
      </c>
      <c r="AJ282" s="27">
        <f t="shared" si="102"/>
        <v>5.7689737289772901E-3</v>
      </c>
    </row>
    <row r="283" spans="1:36" ht="24.95" customHeight="1" outlineLevel="1" x14ac:dyDescent="0.25">
      <c r="A283" s="156">
        <v>38</v>
      </c>
      <c r="B283" s="156"/>
      <c r="C283" s="186" t="s">
        <v>971</v>
      </c>
      <c r="D283" s="187">
        <v>45649</v>
      </c>
      <c r="E283" s="172" t="s">
        <v>392</v>
      </c>
      <c r="F283" s="172" t="s">
        <v>702</v>
      </c>
      <c r="G283" s="165" t="s">
        <v>118</v>
      </c>
      <c r="H283" s="158"/>
      <c r="I283" s="158"/>
      <c r="J283" s="397"/>
      <c r="K283" s="98">
        <v>14634000</v>
      </c>
      <c r="L283" s="42" t="s">
        <v>703</v>
      </c>
      <c r="M283" s="92"/>
      <c r="N283" s="92"/>
      <c r="O283" s="193"/>
      <c r="P283" s="157"/>
      <c r="Q283" s="157"/>
      <c r="R283" s="204"/>
      <c r="S283" s="92"/>
      <c r="T283" s="92"/>
      <c r="U283" s="25">
        <f t="shared" si="89"/>
        <v>0</v>
      </c>
      <c r="V283" s="24"/>
      <c r="W283" s="24"/>
      <c r="X283" s="24"/>
      <c r="Y283" s="25">
        <f t="shared" si="90"/>
        <v>0</v>
      </c>
      <c r="Z283" s="92"/>
      <c r="AA283" s="24"/>
      <c r="AB283" s="24"/>
      <c r="AC283" s="25">
        <f t="shared" si="91"/>
        <v>0</v>
      </c>
      <c r="AD283" s="24"/>
      <c r="AE283" s="24"/>
      <c r="AF283" s="98">
        <v>14634000</v>
      </c>
      <c r="AG283" s="25">
        <f t="shared" si="99"/>
        <v>14634000</v>
      </c>
      <c r="AH283" s="25">
        <f t="shared" si="100"/>
        <v>14634000</v>
      </c>
      <c r="AI283" s="26">
        <f t="shared" si="101"/>
        <v>1.5416894248638791E-2</v>
      </c>
      <c r="AJ283" s="27">
        <f t="shared" si="102"/>
        <v>1.4014701696551015E-3</v>
      </c>
    </row>
    <row r="284" spans="1:36" ht="24.95" customHeight="1" outlineLevel="1" x14ac:dyDescent="0.25">
      <c r="A284" s="156">
        <v>39</v>
      </c>
      <c r="B284" s="156"/>
      <c r="C284" s="186" t="s">
        <v>971</v>
      </c>
      <c r="D284" s="187">
        <v>45649</v>
      </c>
      <c r="E284" s="172" t="s">
        <v>395</v>
      </c>
      <c r="F284" s="172" t="s">
        <v>702</v>
      </c>
      <c r="G284" s="165" t="s">
        <v>118</v>
      </c>
      <c r="H284" s="158"/>
      <c r="I284" s="158"/>
      <c r="J284" s="397"/>
      <c r="K284" s="98">
        <v>28428000</v>
      </c>
      <c r="L284" s="42" t="s">
        <v>703</v>
      </c>
      <c r="M284" s="92"/>
      <c r="N284" s="92"/>
      <c r="O284" s="193"/>
      <c r="P284" s="157"/>
      <c r="Q284" s="157"/>
      <c r="R284" s="204"/>
      <c r="S284" s="92"/>
      <c r="T284" s="92"/>
      <c r="U284" s="25">
        <f t="shared" si="89"/>
        <v>0</v>
      </c>
      <c r="V284" s="24"/>
      <c r="W284" s="24"/>
      <c r="X284" s="24"/>
      <c r="Y284" s="25">
        <f t="shared" si="90"/>
        <v>0</v>
      </c>
      <c r="Z284" s="92"/>
      <c r="AA284" s="24"/>
      <c r="AB284" s="24"/>
      <c r="AC284" s="25">
        <f t="shared" si="91"/>
        <v>0</v>
      </c>
      <c r="AD284" s="24"/>
      <c r="AE284" s="24"/>
      <c r="AF284" s="98">
        <v>28428000</v>
      </c>
      <c r="AG284" s="25">
        <f t="shared" si="99"/>
        <v>28428000</v>
      </c>
      <c r="AH284" s="25">
        <f t="shared" si="100"/>
        <v>28428000</v>
      </c>
      <c r="AI284" s="26">
        <f t="shared" si="101"/>
        <v>2.9948849918019924E-2</v>
      </c>
      <c r="AJ284" s="27">
        <f t="shared" si="102"/>
        <v>2.7224951471200784E-3</v>
      </c>
    </row>
    <row r="285" spans="1:36" ht="24.95" customHeight="1" outlineLevel="1" x14ac:dyDescent="0.25">
      <c r="A285" s="156">
        <v>40</v>
      </c>
      <c r="B285" s="156"/>
      <c r="C285" s="186" t="s">
        <v>971</v>
      </c>
      <c r="D285" s="187">
        <v>45649</v>
      </c>
      <c r="E285" s="172" t="s">
        <v>400</v>
      </c>
      <c r="F285" s="172" t="s">
        <v>702</v>
      </c>
      <c r="G285" s="165" t="s">
        <v>118</v>
      </c>
      <c r="H285" s="158"/>
      <c r="I285" s="158"/>
      <c r="J285" s="397"/>
      <c r="K285" s="98">
        <v>13833000</v>
      </c>
      <c r="L285" s="42" t="s">
        <v>703</v>
      </c>
      <c r="M285" s="92"/>
      <c r="N285" s="92"/>
      <c r="O285" s="193"/>
      <c r="P285" s="157"/>
      <c r="Q285" s="157"/>
      <c r="R285" s="204"/>
      <c r="S285" s="92"/>
      <c r="T285" s="92"/>
      <c r="U285" s="25">
        <f t="shared" si="89"/>
        <v>0</v>
      </c>
      <c r="V285" s="24"/>
      <c r="W285" s="24"/>
      <c r="X285" s="24"/>
      <c r="Y285" s="25">
        <f t="shared" si="90"/>
        <v>0</v>
      </c>
      <c r="Z285" s="92"/>
      <c r="AA285" s="24"/>
      <c r="AB285" s="24"/>
      <c r="AC285" s="25">
        <f t="shared" si="91"/>
        <v>0</v>
      </c>
      <c r="AD285" s="24"/>
      <c r="AE285" s="24"/>
      <c r="AF285" s="98">
        <v>13833000</v>
      </c>
      <c r="AG285" s="25">
        <f t="shared" si="99"/>
        <v>13833000</v>
      </c>
      <c r="AH285" s="25">
        <f t="shared" si="100"/>
        <v>13833000</v>
      </c>
      <c r="AI285" s="26">
        <f t="shared" si="101"/>
        <v>1.4573042103418095E-2</v>
      </c>
      <c r="AJ285" s="27">
        <f t="shared" si="102"/>
        <v>1.3247599328166612E-3</v>
      </c>
    </row>
    <row r="286" spans="1:36" ht="24.95" customHeight="1" outlineLevel="1" x14ac:dyDescent="0.25">
      <c r="A286" s="156">
        <v>41</v>
      </c>
      <c r="B286" s="156"/>
      <c r="C286" s="186" t="s">
        <v>971</v>
      </c>
      <c r="D286" s="187">
        <v>45649</v>
      </c>
      <c r="E286" s="172" t="s">
        <v>375</v>
      </c>
      <c r="F286" s="172" t="s">
        <v>702</v>
      </c>
      <c r="G286" s="165" t="s">
        <v>118</v>
      </c>
      <c r="H286" s="158"/>
      <c r="I286" s="158"/>
      <c r="J286" s="397"/>
      <c r="K286" s="98">
        <v>13833000</v>
      </c>
      <c r="L286" s="42" t="s">
        <v>703</v>
      </c>
      <c r="M286" s="92"/>
      <c r="N286" s="92"/>
      <c r="O286" s="193"/>
      <c r="P286" s="157"/>
      <c r="Q286" s="157"/>
      <c r="R286" s="204"/>
      <c r="S286" s="92"/>
      <c r="T286" s="92"/>
      <c r="U286" s="25">
        <f t="shared" si="89"/>
        <v>0</v>
      </c>
      <c r="V286" s="24"/>
      <c r="W286" s="24"/>
      <c r="X286" s="24"/>
      <c r="Y286" s="25">
        <f t="shared" si="90"/>
        <v>0</v>
      </c>
      <c r="Z286" s="92"/>
      <c r="AA286" s="24"/>
      <c r="AB286" s="24"/>
      <c r="AC286" s="25">
        <f t="shared" si="91"/>
        <v>0</v>
      </c>
      <c r="AD286" s="24"/>
      <c r="AE286" s="24"/>
      <c r="AF286" s="98">
        <v>13833000</v>
      </c>
      <c r="AG286" s="25">
        <f t="shared" si="99"/>
        <v>13833000</v>
      </c>
      <c r="AH286" s="25">
        <f t="shared" si="100"/>
        <v>13833000</v>
      </c>
      <c r="AI286" s="26">
        <f t="shared" si="101"/>
        <v>1.4573042103418095E-2</v>
      </c>
      <c r="AJ286" s="27">
        <f t="shared" si="102"/>
        <v>1.3247599328166612E-3</v>
      </c>
    </row>
    <row r="287" spans="1:36" ht="24.95" customHeight="1" outlineLevel="1" x14ac:dyDescent="0.25">
      <c r="A287" s="156">
        <v>42</v>
      </c>
      <c r="B287" s="156"/>
      <c r="C287" s="186" t="s">
        <v>971</v>
      </c>
      <c r="D287" s="187">
        <v>45649</v>
      </c>
      <c r="E287" s="172" t="s">
        <v>377</v>
      </c>
      <c r="F287" s="172" t="s">
        <v>702</v>
      </c>
      <c r="G287" s="165" t="s">
        <v>118</v>
      </c>
      <c r="H287" s="158"/>
      <c r="I287" s="158"/>
      <c r="J287" s="397"/>
      <c r="K287" s="98">
        <v>41236000</v>
      </c>
      <c r="L287" s="42" t="s">
        <v>703</v>
      </c>
      <c r="M287" s="92"/>
      <c r="N287" s="92"/>
      <c r="O287" s="193"/>
      <c r="P287" s="157"/>
      <c r="Q287" s="157"/>
      <c r="R287" s="204"/>
      <c r="S287" s="92"/>
      <c r="T287" s="92"/>
      <c r="U287" s="25">
        <f t="shared" si="89"/>
        <v>0</v>
      </c>
      <c r="V287" s="24"/>
      <c r="W287" s="24"/>
      <c r="X287" s="24"/>
      <c r="Y287" s="25">
        <f t="shared" si="90"/>
        <v>0</v>
      </c>
      <c r="Z287" s="92"/>
      <c r="AA287" s="24"/>
      <c r="AB287" s="24"/>
      <c r="AC287" s="25">
        <f t="shared" si="91"/>
        <v>0</v>
      </c>
      <c r="AD287" s="24"/>
      <c r="AE287" s="24"/>
      <c r="AF287" s="98">
        <v>41236000</v>
      </c>
      <c r="AG287" s="25">
        <f t="shared" si="99"/>
        <v>41236000</v>
      </c>
      <c r="AH287" s="25">
        <f t="shared" si="100"/>
        <v>41236000</v>
      </c>
      <c r="AI287" s="26">
        <f t="shared" si="101"/>
        <v>4.3442056255081941E-2</v>
      </c>
      <c r="AJ287" s="27">
        <f t="shared" si="102"/>
        <v>3.9490927918475992E-3</v>
      </c>
    </row>
    <row r="288" spans="1:36" ht="24.95" customHeight="1" outlineLevel="1" x14ac:dyDescent="0.25">
      <c r="A288" s="156">
        <v>43</v>
      </c>
      <c r="B288" s="156"/>
      <c r="C288" s="186" t="s">
        <v>971</v>
      </c>
      <c r="D288" s="187">
        <v>45649</v>
      </c>
      <c r="E288" s="172" t="s">
        <v>380</v>
      </c>
      <c r="F288" s="172" t="s">
        <v>702</v>
      </c>
      <c r="G288" s="165" t="s">
        <v>118</v>
      </c>
      <c r="H288" s="158"/>
      <c r="I288" s="158"/>
      <c r="J288" s="397"/>
      <c r="K288" s="98">
        <v>13746000</v>
      </c>
      <c r="L288" s="42" t="s">
        <v>703</v>
      </c>
      <c r="M288" s="92"/>
      <c r="N288" s="92"/>
      <c r="O288" s="193"/>
      <c r="P288" s="157"/>
      <c r="Q288" s="157"/>
      <c r="R288" s="204"/>
      <c r="S288" s="92"/>
      <c r="T288" s="92"/>
      <c r="U288" s="25">
        <f t="shared" si="89"/>
        <v>0</v>
      </c>
      <c r="V288" s="24"/>
      <c r="W288" s="24"/>
      <c r="X288" s="24"/>
      <c r="Y288" s="25">
        <f t="shared" si="90"/>
        <v>0</v>
      </c>
      <c r="Z288" s="92"/>
      <c r="AA288" s="24"/>
      <c r="AB288" s="24"/>
      <c r="AC288" s="25">
        <f t="shared" si="91"/>
        <v>0</v>
      </c>
      <c r="AD288" s="24"/>
      <c r="AE288" s="24"/>
      <c r="AF288" s="98">
        <v>13746000</v>
      </c>
      <c r="AG288" s="25">
        <f t="shared" si="99"/>
        <v>13746000</v>
      </c>
      <c r="AH288" s="25">
        <f t="shared" si="100"/>
        <v>13746000</v>
      </c>
      <c r="AI288" s="26">
        <f t="shared" si="101"/>
        <v>1.4481387750566408E-2</v>
      </c>
      <c r="AJ288" s="27">
        <f t="shared" si="102"/>
        <v>1.3164281093398268E-3</v>
      </c>
    </row>
    <row r="289" spans="1:36" ht="24.95" customHeight="1" outlineLevel="1" x14ac:dyDescent="0.25">
      <c r="A289" s="156">
        <v>44</v>
      </c>
      <c r="B289" s="156"/>
      <c r="C289" s="186" t="s">
        <v>971</v>
      </c>
      <c r="D289" s="187">
        <v>45649</v>
      </c>
      <c r="E289" s="172" t="s">
        <v>394</v>
      </c>
      <c r="F289" s="172" t="s">
        <v>702</v>
      </c>
      <c r="G289" s="165" t="s">
        <v>118</v>
      </c>
      <c r="H289" s="158"/>
      <c r="I289" s="158"/>
      <c r="J289" s="397"/>
      <c r="K289" s="98">
        <v>13833000</v>
      </c>
      <c r="L289" s="42" t="s">
        <v>703</v>
      </c>
      <c r="M289" s="92"/>
      <c r="N289" s="92"/>
      <c r="O289" s="193"/>
      <c r="P289" s="157"/>
      <c r="Q289" s="157"/>
      <c r="R289" s="204"/>
      <c r="S289" s="92"/>
      <c r="T289" s="92"/>
      <c r="U289" s="25">
        <f t="shared" si="89"/>
        <v>0</v>
      </c>
      <c r="V289" s="24"/>
      <c r="W289" s="24"/>
      <c r="X289" s="24"/>
      <c r="Y289" s="25">
        <f t="shared" si="90"/>
        <v>0</v>
      </c>
      <c r="Z289" s="92"/>
      <c r="AA289" s="24"/>
      <c r="AB289" s="24"/>
      <c r="AC289" s="25">
        <f t="shared" si="91"/>
        <v>0</v>
      </c>
      <c r="AD289" s="24"/>
      <c r="AE289" s="24"/>
      <c r="AF289" s="98">
        <v>13833000</v>
      </c>
      <c r="AG289" s="25">
        <f t="shared" si="99"/>
        <v>13833000</v>
      </c>
      <c r="AH289" s="25">
        <f t="shared" si="100"/>
        <v>13833000</v>
      </c>
      <c r="AI289" s="26">
        <f t="shared" si="101"/>
        <v>1.4573042103418095E-2</v>
      </c>
      <c r="AJ289" s="27">
        <f t="shared" si="102"/>
        <v>1.3247599328166612E-3</v>
      </c>
    </row>
    <row r="290" spans="1:36" ht="24.95" customHeight="1" outlineLevel="1" x14ac:dyDescent="0.25">
      <c r="A290" s="156">
        <v>45</v>
      </c>
      <c r="B290" s="156"/>
      <c r="C290" s="186" t="s">
        <v>971</v>
      </c>
      <c r="D290" s="187">
        <v>45649</v>
      </c>
      <c r="E290" s="172" t="s">
        <v>376</v>
      </c>
      <c r="F290" s="172" t="s">
        <v>702</v>
      </c>
      <c r="G290" s="165" t="s">
        <v>118</v>
      </c>
      <c r="H290" s="158"/>
      <c r="I290" s="158"/>
      <c r="J290" s="397"/>
      <c r="K290" s="98">
        <v>15755000</v>
      </c>
      <c r="L290" s="42" t="s">
        <v>703</v>
      </c>
      <c r="M290" s="92"/>
      <c r="N290" s="92"/>
      <c r="O290" s="193"/>
      <c r="P290" s="157"/>
      <c r="Q290" s="157"/>
      <c r="R290" s="204"/>
      <c r="S290" s="92"/>
      <c r="T290" s="92"/>
      <c r="U290" s="25">
        <f t="shared" si="89"/>
        <v>0</v>
      </c>
      <c r="V290" s="24"/>
      <c r="W290" s="24"/>
      <c r="X290" s="24"/>
      <c r="Y290" s="25">
        <f t="shared" si="90"/>
        <v>0</v>
      </c>
      <c r="Z290" s="92"/>
      <c r="AA290" s="24"/>
      <c r="AB290" s="24"/>
      <c r="AC290" s="25">
        <f t="shared" si="91"/>
        <v>0</v>
      </c>
      <c r="AD290" s="24"/>
      <c r="AE290" s="24"/>
      <c r="AF290" s="98">
        <v>15755000</v>
      </c>
      <c r="AG290" s="25">
        <f t="shared" si="99"/>
        <v>15755000</v>
      </c>
      <c r="AH290" s="25">
        <f t="shared" si="100"/>
        <v>15755000</v>
      </c>
      <c r="AI290" s="26">
        <f t="shared" si="101"/>
        <v>1.6597865852624311E-2</v>
      </c>
      <c r="AJ290" s="27">
        <f t="shared" si="102"/>
        <v>1.508826193994542E-3</v>
      </c>
    </row>
    <row r="291" spans="1:36" ht="24.95" customHeight="1" outlineLevel="1" x14ac:dyDescent="0.25">
      <c r="A291" s="156">
        <v>46</v>
      </c>
      <c r="B291" s="156"/>
      <c r="C291" s="186" t="s">
        <v>971</v>
      </c>
      <c r="D291" s="187">
        <v>45646</v>
      </c>
      <c r="E291" s="172" t="s">
        <v>393</v>
      </c>
      <c r="F291" s="172" t="s">
        <v>702</v>
      </c>
      <c r="G291" s="165" t="s">
        <v>118</v>
      </c>
      <c r="H291" s="158"/>
      <c r="I291" s="158"/>
      <c r="J291" s="397"/>
      <c r="K291" s="98">
        <v>13218000</v>
      </c>
      <c r="L291" s="42" t="s">
        <v>703</v>
      </c>
      <c r="M291" s="92"/>
      <c r="N291" s="92"/>
      <c r="O291" s="193"/>
      <c r="P291" s="157"/>
      <c r="Q291" s="157"/>
      <c r="R291" s="204"/>
      <c r="S291" s="92"/>
      <c r="T291" s="92"/>
      <c r="U291" s="25">
        <f t="shared" si="89"/>
        <v>0</v>
      </c>
      <c r="V291" s="24"/>
      <c r="W291" s="24"/>
      <c r="X291" s="24"/>
      <c r="Y291" s="25">
        <f t="shared" si="90"/>
        <v>0</v>
      </c>
      <c r="Z291" s="92"/>
      <c r="AA291" s="24"/>
      <c r="AB291" s="24"/>
      <c r="AC291" s="25">
        <f t="shared" si="91"/>
        <v>0</v>
      </c>
      <c r="AD291" s="24"/>
      <c r="AE291" s="24"/>
      <c r="AF291" s="98">
        <v>13218000</v>
      </c>
      <c r="AG291" s="25">
        <f t="shared" si="99"/>
        <v>13218000</v>
      </c>
      <c r="AH291" s="25">
        <f t="shared" si="100"/>
        <v>13218000</v>
      </c>
      <c r="AI291" s="26">
        <f t="shared" si="101"/>
        <v>1.3925140643604452E-2</v>
      </c>
      <c r="AJ291" s="27">
        <f t="shared" si="102"/>
        <v>1.2658625599631771E-3</v>
      </c>
    </row>
    <row r="292" spans="1:36" ht="24.95" customHeight="1" outlineLevel="1" x14ac:dyDescent="0.25">
      <c r="A292" s="156">
        <v>47</v>
      </c>
      <c r="B292" s="156"/>
      <c r="C292" s="186" t="s">
        <v>974</v>
      </c>
      <c r="D292" s="187">
        <v>45644</v>
      </c>
      <c r="E292" s="172" t="s">
        <v>389</v>
      </c>
      <c r="F292" s="172" t="s">
        <v>702</v>
      </c>
      <c r="G292" s="165" t="s">
        <v>118</v>
      </c>
      <c r="H292" s="158"/>
      <c r="I292" s="158"/>
      <c r="J292" s="397"/>
      <c r="K292" s="98">
        <v>41236000</v>
      </c>
      <c r="L292" s="42" t="s">
        <v>703</v>
      </c>
      <c r="M292" s="92"/>
      <c r="N292" s="92"/>
      <c r="O292" s="193"/>
      <c r="P292" s="157"/>
      <c r="Q292" s="157"/>
      <c r="R292" s="204"/>
      <c r="S292" s="92"/>
      <c r="T292" s="92"/>
      <c r="U292" s="25">
        <f t="shared" si="89"/>
        <v>0</v>
      </c>
      <c r="V292" s="24"/>
      <c r="W292" s="24"/>
      <c r="X292" s="24"/>
      <c r="Y292" s="25">
        <f t="shared" si="90"/>
        <v>0</v>
      </c>
      <c r="Z292" s="92"/>
      <c r="AA292" s="24"/>
      <c r="AB292" s="24"/>
      <c r="AC292" s="25">
        <f t="shared" si="91"/>
        <v>0</v>
      </c>
      <c r="AD292" s="24"/>
      <c r="AE292" s="24"/>
      <c r="AF292" s="98">
        <v>41236000</v>
      </c>
      <c r="AG292" s="25">
        <f t="shared" si="99"/>
        <v>41236000</v>
      </c>
      <c r="AH292" s="25">
        <f t="shared" si="100"/>
        <v>41236000</v>
      </c>
      <c r="AI292" s="26">
        <f t="shared" si="101"/>
        <v>4.3442056255081941E-2</v>
      </c>
      <c r="AJ292" s="27">
        <f t="shared" si="102"/>
        <v>3.9490927918475992E-3</v>
      </c>
    </row>
    <row r="293" spans="1:36" ht="24.95" customHeight="1" outlineLevel="1" x14ac:dyDescent="0.25">
      <c r="A293" s="156">
        <v>48</v>
      </c>
      <c r="B293" s="156"/>
      <c r="C293" s="186" t="s">
        <v>974</v>
      </c>
      <c r="D293" s="187">
        <v>45644</v>
      </c>
      <c r="E293" s="172" t="s">
        <v>385</v>
      </c>
      <c r="F293" s="172" t="s">
        <v>702</v>
      </c>
      <c r="G293" s="165" t="s">
        <v>118</v>
      </c>
      <c r="H293" s="158"/>
      <c r="I293" s="158"/>
      <c r="J293" s="397"/>
      <c r="K293" s="98">
        <v>13833000</v>
      </c>
      <c r="L293" s="42" t="s">
        <v>703</v>
      </c>
      <c r="M293" s="92"/>
      <c r="N293" s="92"/>
      <c r="O293" s="193"/>
      <c r="P293" s="157"/>
      <c r="Q293" s="157"/>
      <c r="R293" s="204"/>
      <c r="S293" s="92"/>
      <c r="T293" s="92"/>
      <c r="U293" s="25">
        <f t="shared" si="89"/>
        <v>0</v>
      </c>
      <c r="V293" s="24"/>
      <c r="W293" s="24"/>
      <c r="X293" s="24"/>
      <c r="Y293" s="25">
        <f t="shared" si="90"/>
        <v>0</v>
      </c>
      <c r="Z293" s="92"/>
      <c r="AA293" s="24"/>
      <c r="AB293" s="24"/>
      <c r="AC293" s="25">
        <f t="shared" si="91"/>
        <v>0</v>
      </c>
      <c r="AD293" s="24"/>
      <c r="AE293" s="24"/>
      <c r="AF293" s="98">
        <v>13833000</v>
      </c>
      <c r="AG293" s="25">
        <f t="shared" si="99"/>
        <v>13833000</v>
      </c>
      <c r="AH293" s="25">
        <f t="shared" si="100"/>
        <v>13833000</v>
      </c>
      <c r="AI293" s="26">
        <f t="shared" si="101"/>
        <v>1.4573042103418095E-2</v>
      </c>
      <c r="AJ293" s="27">
        <f t="shared" si="102"/>
        <v>1.3247599328166612E-3</v>
      </c>
    </row>
    <row r="294" spans="1:36" ht="24.95" customHeight="1" outlineLevel="1" x14ac:dyDescent="0.25">
      <c r="A294" s="156">
        <v>49</v>
      </c>
      <c r="B294" s="156"/>
      <c r="C294" s="186" t="s">
        <v>974</v>
      </c>
      <c r="D294" s="187">
        <v>45644</v>
      </c>
      <c r="E294" s="172" t="s">
        <v>975</v>
      </c>
      <c r="F294" s="172" t="s">
        <v>702</v>
      </c>
      <c r="G294" s="165" t="s">
        <v>118</v>
      </c>
      <c r="H294" s="158"/>
      <c r="I294" s="158"/>
      <c r="J294" s="397"/>
      <c r="K294" s="98">
        <v>13833000</v>
      </c>
      <c r="L294" s="42" t="s">
        <v>703</v>
      </c>
      <c r="M294" s="92"/>
      <c r="N294" s="92"/>
      <c r="O294" s="193"/>
      <c r="P294" s="157"/>
      <c r="Q294" s="157"/>
      <c r="R294" s="204"/>
      <c r="S294" s="92"/>
      <c r="T294" s="92"/>
      <c r="U294" s="25">
        <f t="shared" si="89"/>
        <v>0</v>
      </c>
      <c r="V294" s="24"/>
      <c r="W294" s="24"/>
      <c r="X294" s="24"/>
      <c r="Y294" s="25">
        <f t="shared" si="90"/>
        <v>0</v>
      </c>
      <c r="Z294" s="92"/>
      <c r="AA294" s="24"/>
      <c r="AB294" s="24"/>
      <c r="AC294" s="25">
        <f t="shared" si="91"/>
        <v>0</v>
      </c>
      <c r="AD294" s="24"/>
      <c r="AE294" s="24"/>
      <c r="AF294" s="98">
        <v>13833000</v>
      </c>
      <c r="AG294" s="25">
        <f t="shared" si="99"/>
        <v>13833000</v>
      </c>
      <c r="AH294" s="25">
        <f t="shared" si="100"/>
        <v>13833000</v>
      </c>
      <c r="AI294" s="26">
        <f t="shared" si="101"/>
        <v>1.4573042103418095E-2</v>
      </c>
      <c r="AJ294" s="27">
        <f t="shared" si="102"/>
        <v>1.3247599328166612E-3</v>
      </c>
    </row>
    <row r="295" spans="1:36" ht="24.95" customHeight="1" outlineLevel="1" x14ac:dyDescent="0.25">
      <c r="A295" s="156">
        <v>50</v>
      </c>
      <c r="B295" s="156"/>
      <c r="C295" s="186" t="s">
        <v>974</v>
      </c>
      <c r="D295" s="187">
        <v>45643</v>
      </c>
      <c r="E295" s="172" t="s">
        <v>382</v>
      </c>
      <c r="F295" s="172" t="s">
        <v>702</v>
      </c>
      <c r="G295" s="165" t="s">
        <v>118</v>
      </c>
      <c r="H295" s="158"/>
      <c r="I295" s="158"/>
      <c r="J295" s="397"/>
      <c r="K295" s="98">
        <v>15370000</v>
      </c>
      <c r="L295" s="42" t="s">
        <v>703</v>
      </c>
      <c r="M295" s="92"/>
      <c r="N295" s="92"/>
      <c r="O295" s="193"/>
      <c r="P295" s="157"/>
      <c r="Q295" s="157"/>
      <c r="R295" s="204"/>
      <c r="S295" s="92"/>
      <c r="T295" s="92"/>
      <c r="U295" s="25">
        <f t="shared" si="89"/>
        <v>0</v>
      </c>
      <c r="V295" s="24"/>
      <c r="W295" s="24"/>
      <c r="X295" s="24"/>
      <c r="Y295" s="25">
        <f t="shared" si="90"/>
        <v>0</v>
      </c>
      <c r="Z295" s="92"/>
      <c r="AA295" s="24"/>
      <c r="AB295" s="24"/>
      <c r="AC295" s="25">
        <f t="shared" si="91"/>
        <v>0</v>
      </c>
      <c r="AD295" s="24"/>
      <c r="AE295" s="24"/>
      <c r="AF295" s="98">
        <v>15370000</v>
      </c>
      <c r="AG295" s="25">
        <f t="shared" si="99"/>
        <v>15370000</v>
      </c>
      <c r="AH295" s="25">
        <f t="shared" si="100"/>
        <v>15370000</v>
      </c>
      <c r="AI295" s="26">
        <f t="shared" si="101"/>
        <v>1.6192269003797881E-2</v>
      </c>
      <c r="AJ295" s="27">
        <f t="shared" si="102"/>
        <v>1.4719554809074014E-3</v>
      </c>
    </row>
    <row r="296" spans="1:36" ht="24.95" customHeight="1" outlineLevel="1" x14ac:dyDescent="0.25">
      <c r="A296" s="156">
        <v>51</v>
      </c>
      <c r="B296" s="156"/>
      <c r="C296" s="186" t="s">
        <v>974</v>
      </c>
      <c r="D296" s="187">
        <v>45643</v>
      </c>
      <c r="E296" s="172" t="s">
        <v>398</v>
      </c>
      <c r="F296" s="172" t="s">
        <v>702</v>
      </c>
      <c r="G296" s="165" t="s">
        <v>118</v>
      </c>
      <c r="H296" s="158"/>
      <c r="I296" s="158"/>
      <c r="J296" s="397"/>
      <c r="K296" s="98">
        <v>15755000</v>
      </c>
      <c r="L296" s="42" t="s">
        <v>703</v>
      </c>
      <c r="M296" s="92"/>
      <c r="N296" s="92"/>
      <c r="O296" s="193"/>
      <c r="P296" s="224"/>
      <c r="Q296" s="224"/>
      <c r="R296" s="217"/>
      <c r="S296" s="194"/>
      <c r="T296" s="194"/>
      <c r="U296" s="25">
        <f t="shared" si="89"/>
        <v>0</v>
      </c>
      <c r="V296" s="24"/>
      <c r="W296" s="24"/>
      <c r="X296" s="24"/>
      <c r="Y296" s="25">
        <f t="shared" si="90"/>
        <v>0</v>
      </c>
      <c r="Z296" s="92"/>
      <c r="AA296" s="24"/>
      <c r="AB296" s="24"/>
      <c r="AC296" s="25">
        <f t="shared" si="91"/>
        <v>0</v>
      </c>
      <c r="AD296" s="24"/>
      <c r="AE296" s="24"/>
      <c r="AF296" s="98">
        <v>15755000</v>
      </c>
      <c r="AG296" s="25">
        <f t="shared" si="99"/>
        <v>15755000</v>
      </c>
      <c r="AH296" s="25">
        <f t="shared" si="100"/>
        <v>15755000</v>
      </c>
      <c r="AI296" s="26">
        <f t="shared" si="101"/>
        <v>1.6597865852624311E-2</v>
      </c>
      <c r="AJ296" s="27">
        <f t="shared" si="102"/>
        <v>1.508826193994542E-3</v>
      </c>
    </row>
    <row r="297" spans="1:36" ht="24.95" customHeight="1" outlineLevel="1" x14ac:dyDescent="0.25">
      <c r="A297" s="156">
        <v>52</v>
      </c>
      <c r="B297" s="156"/>
      <c r="C297" s="186" t="s">
        <v>974</v>
      </c>
      <c r="D297" s="187">
        <v>45643</v>
      </c>
      <c r="E297" s="172" t="s">
        <v>391</v>
      </c>
      <c r="F297" s="172" t="s">
        <v>702</v>
      </c>
      <c r="G297" s="165" t="s">
        <v>118</v>
      </c>
      <c r="H297" s="158"/>
      <c r="I297" s="158"/>
      <c r="J297" s="397"/>
      <c r="K297" s="98">
        <v>11912000</v>
      </c>
      <c r="L297" s="42" t="s">
        <v>703</v>
      </c>
      <c r="M297" s="92"/>
      <c r="N297" s="92"/>
      <c r="O297" s="193"/>
      <c r="P297" s="157"/>
      <c r="Q297" s="157"/>
      <c r="R297" s="159"/>
      <c r="S297" s="159"/>
      <c r="T297" s="159"/>
      <c r="U297" s="25">
        <f t="shared" si="89"/>
        <v>0</v>
      </c>
      <c r="V297" s="161"/>
      <c r="W297" s="24"/>
      <c r="X297" s="24"/>
      <c r="Y297" s="25">
        <f t="shared" si="90"/>
        <v>0</v>
      </c>
      <c r="Z297" s="92"/>
      <c r="AA297" s="24"/>
      <c r="AB297" s="24"/>
      <c r="AC297" s="25">
        <f t="shared" si="91"/>
        <v>0</v>
      </c>
      <c r="AD297" s="24"/>
      <c r="AE297" s="24"/>
      <c r="AF297" s="98">
        <v>11912000</v>
      </c>
      <c r="AG297" s="25">
        <f t="shared" si="99"/>
        <v>11912000</v>
      </c>
      <c r="AH297" s="25">
        <f t="shared" si="100"/>
        <v>11912000</v>
      </c>
      <c r="AI297" s="26">
        <f t="shared" si="101"/>
        <v>1.2549271852520518E-2</v>
      </c>
      <c r="AJ297" s="27">
        <f t="shared" si="102"/>
        <v>1.1407894397247212E-3</v>
      </c>
    </row>
    <row r="298" spans="1:36" ht="24.95" customHeight="1" outlineLevel="1" x14ac:dyDescent="0.25">
      <c r="A298" s="156">
        <v>53</v>
      </c>
      <c r="B298" s="156"/>
      <c r="C298" s="186" t="s">
        <v>976</v>
      </c>
      <c r="D298" s="187">
        <v>45632</v>
      </c>
      <c r="E298" s="172" t="s">
        <v>963</v>
      </c>
      <c r="F298" s="172" t="s">
        <v>702</v>
      </c>
      <c r="G298" s="165" t="s">
        <v>118</v>
      </c>
      <c r="H298" s="158"/>
      <c r="I298" s="158"/>
      <c r="J298" s="397"/>
      <c r="K298" s="98">
        <v>15578000</v>
      </c>
      <c r="L298" s="42" t="s">
        <v>703</v>
      </c>
      <c r="M298" s="92"/>
      <c r="N298" s="92"/>
      <c r="O298" s="193"/>
      <c r="P298" s="157"/>
      <c r="Q298" s="157"/>
      <c r="R298" s="159"/>
      <c r="S298" s="159"/>
      <c r="T298" s="159"/>
      <c r="U298" s="25">
        <f t="shared" si="89"/>
        <v>0</v>
      </c>
      <c r="V298" s="161"/>
      <c r="W298" s="24"/>
      <c r="X298" s="24"/>
      <c r="Y298" s="25">
        <f t="shared" si="90"/>
        <v>0</v>
      </c>
      <c r="Z298" s="92"/>
      <c r="AA298" s="24"/>
      <c r="AB298" s="24"/>
      <c r="AC298" s="25">
        <f t="shared" si="91"/>
        <v>0</v>
      </c>
      <c r="AD298" s="24"/>
      <c r="AE298" s="24"/>
      <c r="AF298" s="98">
        <v>15578000</v>
      </c>
      <c r="AG298" s="25">
        <f t="shared" si="99"/>
        <v>15578000</v>
      </c>
      <c r="AH298" s="25">
        <f t="shared" si="100"/>
        <v>15578000</v>
      </c>
      <c r="AI298" s="26">
        <f t="shared" si="101"/>
        <v>1.6411396651995019E-2</v>
      </c>
      <c r="AJ298" s="27">
        <f t="shared" si="102"/>
        <v>1.4918752427830514E-3</v>
      </c>
    </row>
    <row r="299" spans="1:36" ht="24.95" customHeight="1" outlineLevel="1" x14ac:dyDescent="0.25">
      <c r="A299" s="156">
        <v>54</v>
      </c>
      <c r="B299" s="156"/>
      <c r="C299" s="186" t="s">
        <v>976</v>
      </c>
      <c r="D299" s="187">
        <v>45632</v>
      </c>
      <c r="E299" s="172" t="s">
        <v>374</v>
      </c>
      <c r="F299" s="172" t="s">
        <v>702</v>
      </c>
      <c r="G299" s="165" t="s">
        <v>118</v>
      </c>
      <c r="H299" s="158"/>
      <c r="I299" s="158"/>
      <c r="J299" s="397"/>
      <c r="K299" s="98">
        <v>14058000</v>
      </c>
      <c r="L299" s="42" t="s">
        <v>703</v>
      </c>
      <c r="M299" s="92"/>
      <c r="N299" s="92"/>
      <c r="O299" s="193"/>
      <c r="P299" s="157"/>
      <c r="Q299" s="157"/>
      <c r="R299" s="159"/>
      <c r="S299" s="159"/>
      <c r="T299" s="159"/>
      <c r="U299" s="25">
        <f t="shared" si="89"/>
        <v>0</v>
      </c>
      <c r="V299" s="161"/>
      <c r="W299" s="24"/>
      <c r="X299" s="24"/>
      <c r="Y299" s="25">
        <f t="shared" si="90"/>
        <v>0</v>
      </c>
      <c r="Z299" s="92"/>
      <c r="AA299" s="24"/>
      <c r="AB299" s="24"/>
      <c r="AC299" s="25">
        <f t="shared" si="91"/>
        <v>0</v>
      </c>
      <c r="AD299" s="24"/>
      <c r="AE299" s="24"/>
      <c r="AF299" s="98">
        <v>14058000</v>
      </c>
      <c r="AG299" s="25">
        <f t="shared" si="99"/>
        <v>14058000</v>
      </c>
      <c r="AH299" s="25">
        <f t="shared" si="100"/>
        <v>14058000</v>
      </c>
      <c r="AI299" s="26">
        <f t="shared" si="101"/>
        <v>1.4810079222862109E-2</v>
      </c>
      <c r="AJ299" s="27">
        <f t="shared" si="102"/>
        <v>1.3463077521533018E-3</v>
      </c>
    </row>
    <row r="300" spans="1:36" ht="24.95" customHeight="1" outlineLevel="1" x14ac:dyDescent="0.25">
      <c r="A300" s="156">
        <v>55</v>
      </c>
      <c r="B300" s="156"/>
      <c r="C300" s="186" t="s">
        <v>976</v>
      </c>
      <c r="D300" s="187">
        <v>45632</v>
      </c>
      <c r="E300" s="172" t="s">
        <v>950</v>
      </c>
      <c r="F300" s="172" t="s">
        <v>702</v>
      </c>
      <c r="G300" s="165" t="s">
        <v>118</v>
      </c>
      <c r="H300" s="158"/>
      <c r="I300" s="158"/>
      <c r="J300" s="397"/>
      <c r="K300" s="98">
        <v>15370000</v>
      </c>
      <c r="L300" s="42" t="s">
        <v>703</v>
      </c>
      <c r="M300" s="92"/>
      <c r="N300" s="92"/>
      <c r="O300" s="193"/>
      <c r="P300" s="157"/>
      <c r="Q300" s="157"/>
      <c r="R300" s="159"/>
      <c r="S300" s="159"/>
      <c r="T300" s="159"/>
      <c r="U300" s="25">
        <f t="shared" si="89"/>
        <v>0</v>
      </c>
      <c r="V300" s="161"/>
      <c r="W300" s="24"/>
      <c r="X300" s="24"/>
      <c r="Y300" s="25">
        <f t="shared" si="90"/>
        <v>0</v>
      </c>
      <c r="Z300" s="92"/>
      <c r="AA300" s="24"/>
      <c r="AB300" s="24"/>
      <c r="AC300" s="25">
        <f t="shared" si="91"/>
        <v>0</v>
      </c>
      <c r="AD300" s="24"/>
      <c r="AE300" s="24"/>
      <c r="AF300" s="98">
        <v>15370000</v>
      </c>
      <c r="AG300" s="25">
        <f t="shared" si="99"/>
        <v>15370000</v>
      </c>
      <c r="AH300" s="25">
        <f t="shared" si="100"/>
        <v>15370000</v>
      </c>
      <c r="AI300" s="26">
        <f t="shared" si="101"/>
        <v>1.6192269003797881E-2</v>
      </c>
      <c r="AJ300" s="27">
        <f t="shared" si="102"/>
        <v>1.4719554809074014E-3</v>
      </c>
    </row>
    <row r="301" spans="1:36" ht="24.95" customHeight="1" outlineLevel="1" x14ac:dyDescent="0.25">
      <c r="A301" s="156">
        <v>56</v>
      </c>
      <c r="B301" s="156"/>
      <c r="C301" s="186" t="s">
        <v>976</v>
      </c>
      <c r="D301" s="187">
        <v>45632</v>
      </c>
      <c r="E301" s="172" t="s">
        <v>386</v>
      </c>
      <c r="F301" s="172" t="s">
        <v>702</v>
      </c>
      <c r="G301" s="165" t="s">
        <v>118</v>
      </c>
      <c r="H301" s="158"/>
      <c r="I301" s="158"/>
      <c r="J301" s="397"/>
      <c r="K301" s="98">
        <v>15315000</v>
      </c>
      <c r="L301" s="42" t="s">
        <v>703</v>
      </c>
      <c r="M301" s="92"/>
      <c r="N301" s="92"/>
      <c r="O301" s="193"/>
      <c r="P301" s="157"/>
      <c r="Q301" s="157"/>
      <c r="R301" s="159"/>
      <c r="S301" s="159"/>
      <c r="T301" s="159"/>
      <c r="U301" s="25">
        <f t="shared" si="89"/>
        <v>0</v>
      </c>
      <c r="V301" s="161"/>
      <c r="W301" s="24"/>
      <c r="X301" s="24"/>
      <c r="Y301" s="25">
        <f t="shared" si="90"/>
        <v>0</v>
      </c>
      <c r="Z301" s="92"/>
      <c r="AA301" s="24"/>
      <c r="AB301" s="24"/>
      <c r="AC301" s="25">
        <f t="shared" si="91"/>
        <v>0</v>
      </c>
      <c r="AD301" s="24"/>
      <c r="AE301" s="24"/>
      <c r="AF301" s="98">
        <v>15315000</v>
      </c>
      <c r="AG301" s="25">
        <f t="shared" si="99"/>
        <v>15315000</v>
      </c>
      <c r="AH301" s="25">
        <f t="shared" si="100"/>
        <v>15315000</v>
      </c>
      <c r="AI301" s="26">
        <f t="shared" si="101"/>
        <v>1.6134326596822679E-2</v>
      </c>
      <c r="AJ301" s="27">
        <f t="shared" si="102"/>
        <v>1.4666882361806671E-3</v>
      </c>
    </row>
    <row r="302" spans="1:36" ht="24.95" customHeight="1" outlineLevel="1" x14ac:dyDescent="0.25">
      <c r="A302" s="156">
        <v>57</v>
      </c>
      <c r="B302" s="156"/>
      <c r="C302" s="186" t="s">
        <v>976</v>
      </c>
      <c r="D302" s="187">
        <v>45632</v>
      </c>
      <c r="E302" s="172" t="s">
        <v>396</v>
      </c>
      <c r="F302" s="172" t="s">
        <v>702</v>
      </c>
      <c r="G302" s="165" t="s">
        <v>118</v>
      </c>
      <c r="H302" s="158"/>
      <c r="I302" s="158"/>
      <c r="J302" s="397"/>
      <c r="K302" s="98">
        <v>15370000</v>
      </c>
      <c r="L302" s="42" t="s">
        <v>703</v>
      </c>
      <c r="M302" s="92"/>
      <c r="N302" s="92"/>
      <c r="O302" s="193"/>
      <c r="P302" s="157"/>
      <c r="Q302" s="157"/>
      <c r="R302" s="159"/>
      <c r="S302" s="159"/>
      <c r="T302" s="159"/>
      <c r="U302" s="25">
        <f t="shared" si="89"/>
        <v>0</v>
      </c>
      <c r="V302" s="161"/>
      <c r="W302" s="24"/>
      <c r="X302" s="24"/>
      <c r="Y302" s="25">
        <f t="shared" si="90"/>
        <v>0</v>
      </c>
      <c r="Z302" s="92"/>
      <c r="AA302" s="24"/>
      <c r="AB302" s="24"/>
      <c r="AC302" s="25">
        <f t="shared" si="91"/>
        <v>0</v>
      </c>
      <c r="AD302" s="24"/>
      <c r="AE302" s="24"/>
      <c r="AF302" s="98">
        <v>15370000</v>
      </c>
      <c r="AG302" s="25">
        <f t="shared" si="99"/>
        <v>15370000</v>
      </c>
      <c r="AH302" s="25">
        <f t="shared" si="100"/>
        <v>15370000</v>
      </c>
      <c r="AI302" s="26">
        <f t="shared" si="101"/>
        <v>1.6192269003797881E-2</v>
      </c>
      <c r="AJ302" s="27">
        <f t="shared" si="102"/>
        <v>1.4719554809074014E-3</v>
      </c>
    </row>
    <row r="303" spans="1:36" s="37" customFormat="1" ht="12.75" customHeight="1" x14ac:dyDescent="0.25">
      <c r="A303" s="404" t="s">
        <v>61</v>
      </c>
      <c r="B303" s="377"/>
      <c r="C303" s="377"/>
      <c r="D303" s="377"/>
      <c r="E303" s="377"/>
      <c r="F303" s="377"/>
      <c r="G303" s="377"/>
      <c r="H303" s="377"/>
      <c r="I303" s="405"/>
      <c r="J303" s="33">
        <f>+J245</f>
        <v>949218420</v>
      </c>
      <c r="K303" s="33">
        <f>SUM(K246:K302)</f>
        <v>949218420</v>
      </c>
      <c r="L303" s="32"/>
      <c r="M303" s="33">
        <f>SUM(M246:M261)</f>
        <v>0</v>
      </c>
      <c r="N303" s="33">
        <f>SUM(N246:N261)</f>
        <v>0</v>
      </c>
      <c r="O303" s="33">
        <f>SUM(O246:O261)</f>
        <v>0</v>
      </c>
      <c r="P303" s="163"/>
      <c r="Q303" s="164"/>
      <c r="R303" s="162">
        <f t="shared" ref="R303:AB303" si="103">SUM(R246:R274)</f>
        <v>0</v>
      </c>
      <c r="S303" s="162">
        <f t="shared" si="103"/>
        <v>0</v>
      </c>
      <c r="T303" s="162">
        <f t="shared" si="103"/>
        <v>19541000</v>
      </c>
      <c r="U303" s="33">
        <f>SUM(U246:U302)</f>
        <v>19541000</v>
      </c>
      <c r="V303" s="33">
        <f t="shared" si="103"/>
        <v>0</v>
      </c>
      <c r="W303" s="33">
        <f t="shared" si="103"/>
        <v>34977000</v>
      </c>
      <c r="X303" s="33">
        <f t="shared" si="103"/>
        <v>0</v>
      </c>
      <c r="Y303" s="33">
        <f>SUM(Y246:Y302)</f>
        <v>34977000</v>
      </c>
      <c r="Z303" s="33">
        <f t="shared" si="103"/>
        <v>0</v>
      </c>
      <c r="AA303" s="33">
        <f t="shared" si="103"/>
        <v>0</v>
      </c>
      <c r="AB303" s="33">
        <f t="shared" si="103"/>
        <v>0</v>
      </c>
      <c r="AC303" s="33">
        <f t="shared" ref="AC303:AH303" si="104">SUM(AC246:AC302)</f>
        <v>0</v>
      </c>
      <c r="AD303" s="33">
        <f t="shared" si="104"/>
        <v>101736140</v>
      </c>
      <c r="AE303" s="33">
        <f t="shared" si="104"/>
        <v>35994140</v>
      </c>
      <c r="AF303" s="33">
        <f t="shared" si="104"/>
        <v>756970140</v>
      </c>
      <c r="AG303" s="33">
        <f t="shared" si="104"/>
        <v>894700420</v>
      </c>
      <c r="AH303" s="33">
        <f t="shared" si="104"/>
        <v>949218420</v>
      </c>
      <c r="AI303" s="36">
        <f>IF(ISERROR(AH303/J303),0,AH303/J303)</f>
        <v>1</v>
      </c>
      <c r="AJ303" s="36">
        <f>IF(ISERROR(AH303/$AH$600),0,AH303/$AH$600)</f>
        <v>9.090483122298397E-2</v>
      </c>
    </row>
    <row r="304" spans="1:36" ht="12.75" customHeight="1" x14ac:dyDescent="0.25">
      <c r="A304" s="401" t="s">
        <v>62</v>
      </c>
      <c r="B304" s="402"/>
      <c r="C304" s="402"/>
      <c r="D304" s="402"/>
      <c r="E304" s="403"/>
      <c r="F304" s="173"/>
      <c r="G304" s="170"/>
      <c r="H304" s="168"/>
      <c r="I304" s="168"/>
      <c r="J304" s="396">
        <v>1044945840</v>
      </c>
      <c r="K304" s="13"/>
      <c r="L304" s="14"/>
      <c r="M304" s="15"/>
      <c r="N304" s="15"/>
      <c r="O304" s="15"/>
      <c r="P304" s="10"/>
      <c r="Q304" s="16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7"/>
      <c r="AJ304" s="17"/>
    </row>
    <row r="305" spans="1:36" ht="24.75" customHeight="1" outlineLevel="1" x14ac:dyDescent="0.25">
      <c r="A305" s="156">
        <v>1</v>
      </c>
      <c r="B305" s="156"/>
      <c r="C305" s="186" t="s">
        <v>977</v>
      </c>
      <c r="D305" s="187">
        <v>45261</v>
      </c>
      <c r="E305" s="172" t="s">
        <v>978</v>
      </c>
      <c r="F305" s="172" t="s">
        <v>702</v>
      </c>
      <c r="G305" s="165" t="s">
        <v>118</v>
      </c>
      <c r="H305" s="235"/>
      <c r="I305" s="235"/>
      <c r="J305" s="397"/>
      <c r="K305" s="57">
        <v>18719000</v>
      </c>
      <c r="L305" s="42" t="s">
        <v>703</v>
      </c>
      <c r="M305" s="47"/>
      <c r="N305" s="48"/>
      <c r="O305" s="47"/>
      <c r="P305" s="49"/>
      <c r="Q305" s="49"/>
      <c r="R305" s="24"/>
      <c r="S305" s="24"/>
      <c r="T305" s="24"/>
      <c r="U305" s="25">
        <f>SUM(R305:T305)</f>
        <v>0</v>
      </c>
      <c r="V305" s="24"/>
      <c r="W305" s="24"/>
      <c r="X305" s="24"/>
      <c r="Y305" s="25">
        <f>SUM(V305:X305)</f>
        <v>0</v>
      </c>
      <c r="Z305" s="24"/>
      <c r="AA305" s="24"/>
      <c r="AB305" s="57">
        <v>18719000</v>
      </c>
      <c r="AC305" s="25">
        <f>SUM(Z305:AB305)</f>
        <v>18719000</v>
      </c>
      <c r="AD305" s="24"/>
      <c r="AE305" s="24">
        <v>0</v>
      </c>
      <c r="AF305" s="24">
        <v>0</v>
      </c>
      <c r="AG305" s="25">
        <f>SUM(AD305:AF305)</f>
        <v>0</v>
      </c>
      <c r="AH305" s="25">
        <f>SUM(U305,Y305,AC305,AG305)</f>
        <v>18719000</v>
      </c>
      <c r="AI305" s="26">
        <f>IF(ISERROR(AH305/$J$304),0,AH305/$J$304)</f>
        <v>1.7913847094697271E-2</v>
      </c>
      <c r="AJ305" s="27">
        <f>IF(ISERROR(AH305/$AH$600),"-",AH305/$AH$600)</f>
        <v>1.7926828007225535E-3</v>
      </c>
    </row>
    <row r="306" spans="1:36" ht="24.75" customHeight="1" outlineLevel="1" x14ac:dyDescent="0.25">
      <c r="A306" s="156">
        <v>2</v>
      </c>
      <c r="B306" s="156"/>
      <c r="C306" s="186" t="s">
        <v>979</v>
      </c>
      <c r="D306" s="187">
        <v>45260</v>
      </c>
      <c r="E306" s="172" t="s">
        <v>980</v>
      </c>
      <c r="F306" s="172" t="s">
        <v>702</v>
      </c>
      <c r="G306" s="165" t="s">
        <v>118</v>
      </c>
      <c r="H306" s="235"/>
      <c r="I306" s="235"/>
      <c r="J306" s="397"/>
      <c r="K306" s="57">
        <v>19213000</v>
      </c>
      <c r="L306" s="42" t="s">
        <v>703</v>
      </c>
      <c r="M306" s="47"/>
      <c r="N306" s="102"/>
      <c r="O306" s="47"/>
      <c r="P306" s="49"/>
      <c r="Q306" s="49"/>
      <c r="R306" s="24"/>
      <c r="S306" s="24"/>
      <c r="T306" s="24"/>
      <c r="U306" s="25">
        <f t="shared" ref="U306:U307" si="105">SUM(R306:T306)</f>
        <v>0</v>
      </c>
      <c r="V306" s="24"/>
      <c r="W306" s="24"/>
      <c r="X306" s="24"/>
      <c r="Y306" s="25">
        <f t="shared" ref="Y306:Y307" si="106">SUM(V306:X306)</f>
        <v>0</v>
      </c>
      <c r="Z306" s="24"/>
      <c r="AA306" s="24"/>
      <c r="AB306" s="57">
        <v>19213000</v>
      </c>
      <c r="AC306" s="25">
        <f t="shared" ref="AC306:AC307" si="107">SUM(Z306:AB306)</f>
        <v>19213000</v>
      </c>
      <c r="AD306" s="24"/>
      <c r="AE306" s="24"/>
      <c r="AF306" s="24"/>
      <c r="AG306" s="25">
        <f t="shared" ref="AG306:AG307" si="108">SUM(AD306:AF306)</f>
        <v>0</v>
      </c>
      <c r="AH306" s="25">
        <f t="shared" ref="AH306:AH307" si="109">SUM(U306,Y306,AC306,AG306)</f>
        <v>19213000</v>
      </c>
      <c r="AI306" s="26">
        <f>IF(ISERROR(AH306/$J$304),0,AH306/$J$304)</f>
        <v>1.8386598869085884E-2</v>
      </c>
      <c r="AJ306" s="27">
        <f>IF(ISERROR(AH306/$AH$600),"-",AH306/$AH$600)</f>
        <v>1.839992235177222E-3</v>
      </c>
    </row>
    <row r="307" spans="1:36" ht="24.75" customHeight="1" outlineLevel="1" x14ac:dyDescent="0.25">
      <c r="A307" s="156">
        <v>3</v>
      </c>
      <c r="B307" s="156"/>
      <c r="C307" s="186" t="s">
        <v>981</v>
      </c>
      <c r="D307" s="187">
        <v>45260</v>
      </c>
      <c r="E307" s="172" t="s">
        <v>982</v>
      </c>
      <c r="F307" s="172" t="s">
        <v>702</v>
      </c>
      <c r="G307" s="165" t="s">
        <v>118</v>
      </c>
      <c r="H307" s="235"/>
      <c r="I307" s="235"/>
      <c r="J307" s="397"/>
      <c r="K307" s="57">
        <v>20080000</v>
      </c>
      <c r="L307" s="42" t="s">
        <v>703</v>
      </c>
      <c r="M307" s="47"/>
      <c r="N307" s="102"/>
      <c r="O307" s="47"/>
      <c r="P307" s="49"/>
      <c r="Q307" s="49"/>
      <c r="R307" s="24"/>
      <c r="S307" s="24"/>
      <c r="T307" s="24"/>
      <c r="U307" s="25">
        <f t="shared" si="105"/>
        <v>0</v>
      </c>
      <c r="V307" s="24"/>
      <c r="W307" s="24"/>
      <c r="X307" s="24"/>
      <c r="Y307" s="25">
        <f t="shared" si="106"/>
        <v>0</v>
      </c>
      <c r="Z307" s="24"/>
      <c r="AA307" s="24"/>
      <c r="AB307" s="57">
        <v>20080000</v>
      </c>
      <c r="AC307" s="25">
        <f t="shared" si="107"/>
        <v>20080000</v>
      </c>
      <c r="AD307" s="24"/>
      <c r="AE307" s="24"/>
      <c r="AF307" s="24"/>
      <c r="AG307" s="25">
        <f t="shared" si="108"/>
        <v>0</v>
      </c>
      <c r="AH307" s="25">
        <f t="shared" si="109"/>
        <v>20080000</v>
      </c>
      <c r="AI307" s="26">
        <f>IF(ISERROR(AH307/$J$304),0,AH307/$J$304)</f>
        <v>1.9216306942759828E-2</v>
      </c>
      <c r="AJ307" s="27">
        <f>IF(ISERROR(AH307/$AH$600),"-",AH307/$AH$600)</f>
        <v>1.9230231656877437E-3</v>
      </c>
    </row>
    <row r="308" spans="1:36" ht="24.75" customHeight="1" outlineLevel="1" x14ac:dyDescent="0.25">
      <c r="A308" s="156">
        <v>4</v>
      </c>
      <c r="B308" s="156"/>
      <c r="C308" s="186" t="s">
        <v>983</v>
      </c>
      <c r="D308" s="187" t="s">
        <v>984</v>
      </c>
      <c r="E308" s="172" t="s">
        <v>985</v>
      </c>
      <c r="F308" s="172" t="s">
        <v>702</v>
      </c>
      <c r="G308" s="165" t="s">
        <v>118</v>
      </c>
      <c r="H308" s="235"/>
      <c r="I308" s="235"/>
      <c r="J308" s="397"/>
      <c r="K308" s="57">
        <v>13321000</v>
      </c>
      <c r="L308" s="42" t="s">
        <v>703</v>
      </c>
      <c r="M308" s="47"/>
      <c r="N308" s="102"/>
      <c r="O308" s="47"/>
      <c r="P308" s="49"/>
      <c r="Q308" s="49"/>
      <c r="R308" s="24"/>
      <c r="S308" s="24"/>
      <c r="T308" s="24"/>
      <c r="U308" s="25"/>
      <c r="V308" s="24"/>
      <c r="W308" s="24"/>
      <c r="X308" s="24"/>
      <c r="Y308" s="25"/>
      <c r="Z308" s="24"/>
      <c r="AA308" s="24"/>
      <c r="AB308" s="57"/>
      <c r="AC308" s="25"/>
      <c r="AD308" s="24"/>
      <c r="AE308" s="24"/>
      <c r="AF308" s="57">
        <v>13321000</v>
      </c>
      <c r="AG308" s="25">
        <f t="shared" ref="AG308:AG367" si="110">SUM(AD308:AF308)</f>
        <v>13321000</v>
      </c>
      <c r="AH308" s="25">
        <f t="shared" ref="AH308:AH367" si="111">SUM(U308,Y308,AC308,AG308)</f>
        <v>13321000</v>
      </c>
      <c r="AI308" s="26">
        <f t="shared" ref="AI308:AI367" si="112">IF(ISERROR(AH308/$J$304),0,AH308/$J$304)</f>
        <v>1.2748029122734246E-2</v>
      </c>
      <c r="AJ308" s="27">
        <f t="shared" ref="AJ308:AJ367" si="113">IF(ISERROR(AH308/$AH$600),"-",AH308/$AH$600)</f>
        <v>1.2757266728150615E-3</v>
      </c>
    </row>
    <row r="309" spans="1:36" ht="24.75" customHeight="1" outlineLevel="1" x14ac:dyDescent="0.25">
      <c r="A309" s="156">
        <v>5</v>
      </c>
      <c r="B309" s="156"/>
      <c r="C309" s="186" t="s">
        <v>986</v>
      </c>
      <c r="D309" s="261">
        <v>45645</v>
      </c>
      <c r="E309" s="172" t="s">
        <v>987</v>
      </c>
      <c r="F309" s="172" t="s">
        <v>702</v>
      </c>
      <c r="G309" s="165" t="s">
        <v>118</v>
      </c>
      <c r="H309" s="235"/>
      <c r="I309" s="235"/>
      <c r="J309" s="397"/>
      <c r="K309" s="57">
        <v>27013000</v>
      </c>
      <c r="L309" s="42" t="s">
        <v>703</v>
      </c>
      <c r="M309" s="47"/>
      <c r="N309" s="102"/>
      <c r="O309" s="47"/>
      <c r="P309" s="49"/>
      <c r="Q309" s="49"/>
      <c r="R309" s="24"/>
      <c r="S309" s="24"/>
      <c r="T309" s="24"/>
      <c r="U309" s="25"/>
      <c r="V309" s="24"/>
      <c r="W309" s="24"/>
      <c r="X309" s="24"/>
      <c r="Y309" s="25"/>
      <c r="Z309" s="24"/>
      <c r="AA309" s="24"/>
      <c r="AB309" s="57"/>
      <c r="AC309" s="25"/>
      <c r="AD309" s="24"/>
      <c r="AE309" s="24"/>
      <c r="AF309" s="57">
        <v>27013000</v>
      </c>
      <c r="AG309" s="25">
        <f t="shared" si="110"/>
        <v>27013000</v>
      </c>
      <c r="AH309" s="25">
        <f t="shared" si="111"/>
        <v>27013000</v>
      </c>
      <c r="AI309" s="26">
        <f t="shared" si="112"/>
        <v>2.5851100569958728E-2</v>
      </c>
      <c r="AJ309" s="27">
        <f t="shared" si="113"/>
        <v>2.5869833055140947E-3</v>
      </c>
    </row>
    <row r="310" spans="1:36" ht="24.75" customHeight="1" outlineLevel="1" x14ac:dyDescent="0.25">
      <c r="A310" s="156">
        <v>6</v>
      </c>
      <c r="B310" s="156"/>
      <c r="C310" s="186" t="s">
        <v>988</v>
      </c>
      <c r="D310" s="187">
        <v>45626</v>
      </c>
      <c r="E310" s="172" t="s">
        <v>989</v>
      </c>
      <c r="F310" s="172" t="s">
        <v>702</v>
      </c>
      <c r="G310" s="165" t="s">
        <v>118</v>
      </c>
      <c r="H310" s="235"/>
      <c r="I310" s="235"/>
      <c r="J310" s="397"/>
      <c r="K310" s="57">
        <v>14634000</v>
      </c>
      <c r="L310" s="42" t="s">
        <v>703</v>
      </c>
      <c r="M310" s="47"/>
      <c r="N310" s="102"/>
      <c r="O310" s="47"/>
      <c r="P310" s="49"/>
      <c r="Q310" s="49"/>
      <c r="R310" s="24"/>
      <c r="S310" s="24"/>
      <c r="T310" s="24"/>
      <c r="U310" s="25"/>
      <c r="V310" s="24"/>
      <c r="W310" s="24"/>
      <c r="X310" s="24"/>
      <c r="Y310" s="25"/>
      <c r="Z310" s="24"/>
      <c r="AA310" s="24"/>
      <c r="AB310" s="57"/>
      <c r="AC310" s="25"/>
      <c r="AD310" s="24"/>
      <c r="AE310" s="24"/>
      <c r="AF310" s="57">
        <v>14634000</v>
      </c>
      <c r="AG310" s="25">
        <f t="shared" si="110"/>
        <v>14634000</v>
      </c>
      <c r="AH310" s="25">
        <f t="shared" si="111"/>
        <v>14634000</v>
      </c>
      <c r="AI310" s="26">
        <f t="shared" si="112"/>
        <v>1.4004553575714508E-2</v>
      </c>
      <c r="AJ310" s="27">
        <f t="shared" si="113"/>
        <v>1.4014701696551015E-3</v>
      </c>
    </row>
    <row r="311" spans="1:36" ht="24.75" customHeight="1" outlineLevel="1" x14ac:dyDescent="0.25">
      <c r="A311" s="156">
        <v>7</v>
      </c>
      <c r="B311" s="156"/>
      <c r="C311" s="186" t="s">
        <v>990</v>
      </c>
      <c r="D311" s="187">
        <v>45534</v>
      </c>
      <c r="E311" s="172" t="s">
        <v>991</v>
      </c>
      <c r="F311" s="172" t="s">
        <v>702</v>
      </c>
      <c r="G311" s="165" t="s">
        <v>118</v>
      </c>
      <c r="H311" s="235"/>
      <c r="I311" s="235"/>
      <c r="J311" s="397"/>
      <c r="K311" s="57">
        <v>11318000</v>
      </c>
      <c r="L311" s="42" t="s">
        <v>703</v>
      </c>
      <c r="M311" s="47"/>
      <c r="N311" s="102"/>
      <c r="O311" s="47"/>
      <c r="P311" s="49"/>
      <c r="Q311" s="49"/>
      <c r="R311" s="24"/>
      <c r="S311" s="24"/>
      <c r="T311" s="24"/>
      <c r="U311" s="25"/>
      <c r="V311" s="24"/>
      <c r="W311" s="24"/>
      <c r="X311" s="24"/>
      <c r="Y311" s="25"/>
      <c r="Z311" s="24"/>
      <c r="AA311" s="24"/>
      <c r="AB311" s="57"/>
      <c r="AC311" s="25"/>
      <c r="AD311" s="24"/>
      <c r="AE311" s="24"/>
      <c r="AF311" s="57">
        <v>11318000</v>
      </c>
      <c r="AG311" s="25">
        <f t="shared" si="110"/>
        <v>11318000</v>
      </c>
      <c r="AH311" s="25">
        <f t="shared" si="111"/>
        <v>11318000</v>
      </c>
      <c r="AI311" s="26">
        <f t="shared" si="112"/>
        <v>1.0831183365446003E-2</v>
      </c>
      <c r="AJ311" s="27">
        <f t="shared" si="113"/>
        <v>1.0839031966759902E-3</v>
      </c>
    </row>
    <row r="312" spans="1:36" ht="24.75" customHeight="1" outlineLevel="1" x14ac:dyDescent="0.25">
      <c r="A312" s="156">
        <v>8</v>
      </c>
      <c r="B312" s="156"/>
      <c r="C312" s="186" t="s">
        <v>992</v>
      </c>
      <c r="D312" s="187">
        <v>45541</v>
      </c>
      <c r="E312" s="172" t="s">
        <v>993</v>
      </c>
      <c r="F312" s="172" t="s">
        <v>702</v>
      </c>
      <c r="G312" s="165" t="s">
        <v>118</v>
      </c>
      <c r="H312" s="235"/>
      <c r="I312" s="235"/>
      <c r="J312" s="397"/>
      <c r="K312" s="57">
        <v>40241000</v>
      </c>
      <c r="L312" s="42" t="s">
        <v>703</v>
      </c>
      <c r="M312" s="47"/>
      <c r="N312" s="102"/>
      <c r="O312" s="47"/>
      <c r="P312" s="49"/>
      <c r="Q312" s="49"/>
      <c r="R312" s="24"/>
      <c r="S312" s="24"/>
      <c r="T312" s="24"/>
      <c r="U312" s="25"/>
      <c r="V312" s="24"/>
      <c r="W312" s="24"/>
      <c r="X312" s="24"/>
      <c r="Y312" s="25"/>
      <c r="Z312" s="24"/>
      <c r="AA312" s="24"/>
      <c r="AB312" s="57"/>
      <c r="AC312" s="25"/>
      <c r="AD312" s="24"/>
      <c r="AE312" s="24"/>
      <c r="AF312" s="57">
        <v>40241000</v>
      </c>
      <c r="AG312" s="25">
        <f t="shared" si="110"/>
        <v>40241000</v>
      </c>
      <c r="AH312" s="25">
        <f t="shared" si="111"/>
        <v>40241000</v>
      </c>
      <c r="AI312" s="26">
        <f t="shared" si="112"/>
        <v>3.8510129864721028E-2</v>
      </c>
      <c r="AJ312" s="27">
        <f t="shared" si="113"/>
        <v>3.853803546336678E-3</v>
      </c>
    </row>
    <row r="313" spans="1:36" ht="24.75" customHeight="1" outlineLevel="1" x14ac:dyDescent="0.25">
      <c r="A313" s="156">
        <v>9</v>
      </c>
      <c r="B313" s="156"/>
      <c r="C313" s="186" t="s">
        <v>994</v>
      </c>
      <c r="D313" s="261">
        <v>45566</v>
      </c>
      <c r="E313" s="172" t="s">
        <v>995</v>
      </c>
      <c r="F313" s="172" t="s">
        <v>702</v>
      </c>
      <c r="G313" s="165" t="s">
        <v>118</v>
      </c>
      <c r="H313" s="235"/>
      <c r="I313" s="235"/>
      <c r="J313" s="397"/>
      <c r="K313" s="57">
        <v>15091000</v>
      </c>
      <c r="L313" s="42" t="s">
        <v>703</v>
      </c>
      <c r="M313" s="47"/>
      <c r="N313" s="102"/>
      <c r="O313" s="47"/>
      <c r="P313" s="49"/>
      <c r="Q313" s="49"/>
      <c r="R313" s="24"/>
      <c r="S313" s="24"/>
      <c r="T313" s="24"/>
      <c r="U313" s="25"/>
      <c r="V313" s="24"/>
      <c r="W313" s="24"/>
      <c r="X313" s="24"/>
      <c r="Y313" s="25"/>
      <c r="Z313" s="24"/>
      <c r="AA313" s="24"/>
      <c r="AB313" s="57"/>
      <c r="AC313" s="25"/>
      <c r="AD313" s="24"/>
      <c r="AE313" s="24"/>
      <c r="AF313" s="57">
        <v>15091000</v>
      </c>
      <c r="AG313" s="25">
        <f t="shared" si="110"/>
        <v>15091000</v>
      </c>
      <c r="AH313" s="25">
        <f t="shared" si="111"/>
        <v>15091000</v>
      </c>
      <c r="AI313" s="26">
        <f t="shared" si="112"/>
        <v>1.4441896816393853E-2</v>
      </c>
      <c r="AJ313" s="27">
        <f t="shared" si="113"/>
        <v>1.4452361849299671E-3</v>
      </c>
    </row>
    <row r="314" spans="1:36" ht="24.75" customHeight="1" outlineLevel="1" x14ac:dyDescent="0.25">
      <c r="A314" s="156">
        <v>10</v>
      </c>
      <c r="B314" s="156"/>
      <c r="C314" s="186" t="s">
        <v>996</v>
      </c>
      <c r="D314" s="187">
        <v>45534</v>
      </c>
      <c r="E314" s="172" t="s">
        <v>997</v>
      </c>
      <c r="F314" s="172" t="s">
        <v>702</v>
      </c>
      <c r="G314" s="165" t="s">
        <v>118</v>
      </c>
      <c r="H314" s="235"/>
      <c r="I314" s="235"/>
      <c r="J314" s="397"/>
      <c r="K314" s="57">
        <v>15091000</v>
      </c>
      <c r="L314" s="42" t="s">
        <v>703</v>
      </c>
      <c r="M314" s="47"/>
      <c r="N314" s="102"/>
      <c r="O314" s="47"/>
      <c r="P314" s="49"/>
      <c r="Q314" s="49"/>
      <c r="R314" s="24"/>
      <c r="S314" s="24"/>
      <c r="T314" s="24"/>
      <c r="U314" s="25"/>
      <c r="V314" s="24"/>
      <c r="W314" s="24"/>
      <c r="X314" s="24"/>
      <c r="Y314" s="25"/>
      <c r="Z314" s="24"/>
      <c r="AA314" s="24"/>
      <c r="AB314" s="57"/>
      <c r="AC314" s="25"/>
      <c r="AD314" s="24"/>
      <c r="AE314" s="24"/>
      <c r="AF314" s="57">
        <v>15091000</v>
      </c>
      <c r="AG314" s="25">
        <f t="shared" si="110"/>
        <v>15091000</v>
      </c>
      <c r="AH314" s="25">
        <f t="shared" si="111"/>
        <v>15091000</v>
      </c>
      <c r="AI314" s="26">
        <f t="shared" si="112"/>
        <v>1.4441896816393853E-2</v>
      </c>
      <c r="AJ314" s="27">
        <f t="shared" si="113"/>
        <v>1.4452361849299671E-3</v>
      </c>
    </row>
    <row r="315" spans="1:36" ht="24.75" customHeight="1" outlineLevel="1" x14ac:dyDescent="0.25">
      <c r="A315" s="156">
        <v>11</v>
      </c>
      <c r="B315" s="156"/>
      <c r="C315" s="186" t="s">
        <v>998</v>
      </c>
      <c r="D315" s="187">
        <v>45541</v>
      </c>
      <c r="E315" s="172" t="s">
        <v>999</v>
      </c>
      <c r="F315" s="172" t="s">
        <v>702</v>
      </c>
      <c r="G315" s="165" t="s">
        <v>118</v>
      </c>
      <c r="H315" s="235"/>
      <c r="I315" s="235"/>
      <c r="J315" s="397"/>
      <c r="K315" s="57">
        <v>12073000</v>
      </c>
      <c r="L315" s="42" t="s">
        <v>703</v>
      </c>
      <c r="M315" s="47"/>
      <c r="N315" s="102"/>
      <c r="O315" s="47"/>
      <c r="P315" s="49"/>
      <c r="Q315" s="49"/>
      <c r="R315" s="24"/>
      <c r="S315" s="24"/>
      <c r="T315" s="24"/>
      <c r="U315" s="25"/>
      <c r="V315" s="24"/>
      <c r="W315" s="24"/>
      <c r="X315" s="24"/>
      <c r="Y315" s="25"/>
      <c r="Z315" s="24"/>
      <c r="AA315" s="24"/>
      <c r="AB315" s="57"/>
      <c r="AC315" s="25"/>
      <c r="AD315" s="24"/>
      <c r="AE315" s="24"/>
      <c r="AF315" s="57">
        <v>12073000</v>
      </c>
      <c r="AG315" s="25">
        <f t="shared" si="110"/>
        <v>12073000</v>
      </c>
      <c r="AH315" s="25">
        <f t="shared" si="111"/>
        <v>12073000</v>
      </c>
      <c r="AI315" s="26">
        <f t="shared" si="112"/>
        <v>1.1553708850594592E-2</v>
      </c>
      <c r="AJ315" s="27">
        <f t="shared" si="113"/>
        <v>1.1562081015611618E-3</v>
      </c>
    </row>
    <row r="316" spans="1:36" ht="24.75" customHeight="1" outlineLevel="1" x14ac:dyDescent="0.25">
      <c r="A316" s="156">
        <v>12</v>
      </c>
      <c r="B316" s="156"/>
      <c r="C316" s="186" t="s">
        <v>1000</v>
      </c>
      <c r="D316" s="187">
        <v>45260</v>
      </c>
      <c r="E316" s="172" t="s">
        <v>993</v>
      </c>
      <c r="F316" s="172" t="s">
        <v>702</v>
      </c>
      <c r="G316" s="165" t="s">
        <v>118</v>
      </c>
      <c r="H316" s="235"/>
      <c r="I316" s="235"/>
      <c r="J316" s="397"/>
      <c r="K316" s="57">
        <v>43736000</v>
      </c>
      <c r="L316" s="42" t="s">
        <v>703</v>
      </c>
      <c r="M316" s="47"/>
      <c r="N316" s="102"/>
      <c r="O316" s="47"/>
      <c r="P316" s="49"/>
      <c r="Q316" s="49"/>
      <c r="R316" s="24"/>
      <c r="S316" s="24"/>
      <c r="T316" s="24"/>
      <c r="U316" s="25"/>
      <c r="V316" s="24"/>
      <c r="W316" s="24"/>
      <c r="X316" s="24"/>
      <c r="Y316" s="25"/>
      <c r="Z316" s="24"/>
      <c r="AA316" s="24"/>
      <c r="AB316" s="57"/>
      <c r="AC316" s="25"/>
      <c r="AD316" s="24"/>
      <c r="AE316" s="24"/>
      <c r="AF316" s="57">
        <v>43736000</v>
      </c>
      <c r="AG316" s="25">
        <f t="shared" si="110"/>
        <v>43736000</v>
      </c>
      <c r="AH316" s="25">
        <f t="shared" si="111"/>
        <v>43736000</v>
      </c>
      <c r="AI316" s="26">
        <f t="shared" si="112"/>
        <v>4.1854800819150592E-2</v>
      </c>
      <c r="AJ316" s="27">
        <f t="shared" si="113"/>
        <v>4.1885130066991608E-3</v>
      </c>
    </row>
    <row r="317" spans="1:36" ht="24.75" customHeight="1" outlineLevel="1" x14ac:dyDescent="0.25">
      <c r="A317" s="156">
        <v>13</v>
      </c>
      <c r="B317" s="156"/>
      <c r="C317" s="186" t="s">
        <v>1001</v>
      </c>
      <c r="D317" s="187">
        <v>45260</v>
      </c>
      <c r="E317" s="172" t="s">
        <v>995</v>
      </c>
      <c r="F317" s="172" t="s">
        <v>702</v>
      </c>
      <c r="G317" s="165" t="s">
        <v>118</v>
      </c>
      <c r="H317" s="235"/>
      <c r="I317" s="235"/>
      <c r="J317" s="397"/>
      <c r="K317" s="57">
        <v>15755000</v>
      </c>
      <c r="L317" s="42" t="s">
        <v>703</v>
      </c>
      <c r="M317" s="47"/>
      <c r="N317" s="102"/>
      <c r="O317" s="47"/>
      <c r="P317" s="49"/>
      <c r="Q317" s="49"/>
      <c r="R317" s="24"/>
      <c r="S317" s="24"/>
      <c r="T317" s="24"/>
      <c r="U317" s="25"/>
      <c r="V317" s="24"/>
      <c r="W317" s="24"/>
      <c r="X317" s="24"/>
      <c r="Y317" s="25"/>
      <c r="Z317" s="24"/>
      <c r="AA317" s="24"/>
      <c r="AB317" s="57"/>
      <c r="AC317" s="25"/>
      <c r="AD317" s="24"/>
      <c r="AE317" s="24"/>
      <c r="AF317" s="57">
        <v>15755000</v>
      </c>
      <c r="AG317" s="25">
        <f t="shared" si="110"/>
        <v>15755000</v>
      </c>
      <c r="AH317" s="25">
        <f t="shared" si="111"/>
        <v>15755000</v>
      </c>
      <c r="AI317" s="26">
        <f t="shared" si="112"/>
        <v>1.5077336448365591E-2</v>
      </c>
      <c r="AJ317" s="27">
        <f t="shared" si="113"/>
        <v>1.508826193994542E-3</v>
      </c>
    </row>
    <row r="318" spans="1:36" ht="24.75" customHeight="1" outlineLevel="1" x14ac:dyDescent="0.25">
      <c r="A318" s="156">
        <v>14</v>
      </c>
      <c r="B318" s="156"/>
      <c r="C318" s="186" t="s">
        <v>1002</v>
      </c>
      <c r="D318" s="187">
        <v>45260</v>
      </c>
      <c r="E318" s="172" t="s">
        <v>999</v>
      </c>
      <c r="F318" s="172" t="s">
        <v>702</v>
      </c>
      <c r="G318" s="165" t="s">
        <v>118</v>
      </c>
      <c r="H318" s="235"/>
      <c r="I318" s="235"/>
      <c r="J318" s="397"/>
      <c r="K318" s="57">
        <v>13833000</v>
      </c>
      <c r="L318" s="42" t="s">
        <v>703</v>
      </c>
      <c r="M318" s="47"/>
      <c r="N318" s="102"/>
      <c r="O318" s="47"/>
      <c r="P318" s="49"/>
      <c r="Q318" s="49"/>
      <c r="R318" s="24"/>
      <c r="S318" s="24"/>
      <c r="T318" s="24"/>
      <c r="U318" s="25"/>
      <c r="V318" s="24"/>
      <c r="W318" s="24"/>
      <c r="X318" s="24"/>
      <c r="Y318" s="25"/>
      <c r="Z318" s="24"/>
      <c r="AA318" s="24"/>
      <c r="AB318" s="57"/>
      <c r="AC318" s="25"/>
      <c r="AD318" s="24"/>
      <c r="AE318" s="24"/>
      <c r="AF318" s="57">
        <v>13833000</v>
      </c>
      <c r="AG318" s="25">
        <f t="shared" si="110"/>
        <v>13833000</v>
      </c>
      <c r="AH318" s="25">
        <f t="shared" si="111"/>
        <v>13833000</v>
      </c>
      <c r="AI318" s="26">
        <f t="shared" si="112"/>
        <v>1.323800667027872E-2</v>
      </c>
      <c r="AJ318" s="27">
        <f t="shared" si="113"/>
        <v>1.3247599328166612E-3</v>
      </c>
    </row>
    <row r="319" spans="1:36" ht="24.75" customHeight="1" outlineLevel="1" x14ac:dyDescent="0.25">
      <c r="A319" s="156">
        <v>15</v>
      </c>
      <c r="B319" s="156"/>
      <c r="C319" s="186" t="s">
        <v>1003</v>
      </c>
      <c r="D319" s="187">
        <v>45541</v>
      </c>
      <c r="E319" s="172" t="s">
        <v>1004</v>
      </c>
      <c r="F319" s="172" t="s">
        <v>702</v>
      </c>
      <c r="G319" s="165" t="s">
        <v>118</v>
      </c>
      <c r="H319" s="235"/>
      <c r="I319" s="235"/>
      <c r="J319" s="397"/>
      <c r="K319" s="57">
        <v>11318000</v>
      </c>
      <c r="L319" s="42" t="s">
        <v>703</v>
      </c>
      <c r="M319" s="47"/>
      <c r="N319" s="102"/>
      <c r="O319" s="47"/>
      <c r="P319" s="49"/>
      <c r="Q319" s="49"/>
      <c r="R319" s="24"/>
      <c r="S319" s="24"/>
      <c r="T319" s="24"/>
      <c r="U319" s="25"/>
      <c r="V319" s="24"/>
      <c r="W319" s="24"/>
      <c r="X319" s="24"/>
      <c r="Y319" s="25"/>
      <c r="Z319" s="24"/>
      <c r="AA319" s="24"/>
      <c r="AB319" s="57"/>
      <c r="AC319" s="25"/>
      <c r="AD319" s="24"/>
      <c r="AE319" s="24"/>
      <c r="AF319" s="57">
        <v>11318000</v>
      </c>
      <c r="AG319" s="25">
        <f t="shared" si="110"/>
        <v>11318000</v>
      </c>
      <c r="AH319" s="25">
        <f t="shared" si="111"/>
        <v>11318000</v>
      </c>
      <c r="AI319" s="26">
        <f t="shared" si="112"/>
        <v>1.0831183365446003E-2</v>
      </c>
      <c r="AJ319" s="27">
        <f t="shared" si="113"/>
        <v>1.0839031966759902E-3</v>
      </c>
    </row>
    <row r="320" spans="1:36" ht="24.75" customHeight="1" outlineLevel="1" x14ac:dyDescent="0.25">
      <c r="A320" s="156">
        <v>16</v>
      </c>
      <c r="B320" s="156"/>
      <c r="C320" s="186" t="s">
        <v>1005</v>
      </c>
      <c r="D320" s="187">
        <v>45260</v>
      </c>
      <c r="E320" s="172" t="s">
        <v>1004</v>
      </c>
      <c r="F320" s="172" t="s">
        <v>702</v>
      </c>
      <c r="G320" s="165" t="s">
        <v>118</v>
      </c>
      <c r="H320" s="235"/>
      <c r="I320" s="235"/>
      <c r="J320" s="397"/>
      <c r="K320" s="57">
        <v>11528000</v>
      </c>
      <c r="L320" s="42" t="s">
        <v>703</v>
      </c>
      <c r="M320" s="47"/>
      <c r="N320" s="102"/>
      <c r="O320" s="47"/>
      <c r="P320" s="49"/>
      <c r="Q320" s="49"/>
      <c r="R320" s="24"/>
      <c r="S320" s="24"/>
      <c r="T320" s="24"/>
      <c r="U320" s="25"/>
      <c r="V320" s="24"/>
      <c r="W320" s="24"/>
      <c r="X320" s="24"/>
      <c r="Y320" s="25"/>
      <c r="Z320" s="24"/>
      <c r="AA320" s="24"/>
      <c r="AB320" s="57"/>
      <c r="AC320" s="25"/>
      <c r="AD320" s="24"/>
      <c r="AE320" s="24"/>
      <c r="AF320" s="57">
        <v>11528000</v>
      </c>
      <c r="AG320" s="25">
        <f t="shared" si="110"/>
        <v>11528000</v>
      </c>
      <c r="AH320" s="25">
        <f t="shared" si="111"/>
        <v>11528000</v>
      </c>
      <c r="AI320" s="26">
        <f t="shared" si="112"/>
        <v>1.1032150718931041E-2</v>
      </c>
      <c r="AJ320" s="27">
        <f t="shared" si="113"/>
        <v>1.1040144947235214E-3</v>
      </c>
    </row>
    <row r="321" spans="1:36" ht="24.75" customHeight="1" outlineLevel="1" x14ac:dyDescent="0.25">
      <c r="A321" s="156">
        <v>17</v>
      </c>
      <c r="B321" s="156"/>
      <c r="C321" s="186" t="s">
        <v>1006</v>
      </c>
      <c r="D321" s="187">
        <v>45534</v>
      </c>
      <c r="E321" s="172" t="s">
        <v>1007</v>
      </c>
      <c r="F321" s="172" t="s">
        <v>702</v>
      </c>
      <c r="G321" s="165" t="s">
        <v>118</v>
      </c>
      <c r="H321" s="235"/>
      <c r="I321" s="235"/>
      <c r="J321" s="397"/>
      <c r="K321" s="57">
        <v>11318000</v>
      </c>
      <c r="L321" s="42" t="s">
        <v>703</v>
      </c>
      <c r="M321" s="47"/>
      <c r="N321" s="102"/>
      <c r="O321" s="47"/>
      <c r="P321" s="49"/>
      <c r="Q321" s="49"/>
      <c r="R321" s="24"/>
      <c r="S321" s="24"/>
      <c r="T321" s="24"/>
      <c r="U321" s="25"/>
      <c r="V321" s="24"/>
      <c r="W321" s="24"/>
      <c r="X321" s="24"/>
      <c r="Y321" s="25"/>
      <c r="Z321" s="24"/>
      <c r="AA321" s="24"/>
      <c r="AB321" s="57"/>
      <c r="AC321" s="25"/>
      <c r="AD321" s="24"/>
      <c r="AE321" s="24"/>
      <c r="AF321" s="57">
        <v>11318000</v>
      </c>
      <c r="AG321" s="25">
        <f t="shared" si="110"/>
        <v>11318000</v>
      </c>
      <c r="AH321" s="25">
        <f t="shared" si="111"/>
        <v>11318000</v>
      </c>
      <c r="AI321" s="26">
        <f t="shared" si="112"/>
        <v>1.0831183365446003E-2</v>
      </c>
      <c r="AJ321" s="27">
        <f t="shared" si="113"/>
        <v>1.0839031966759902E-3</v>
      </c>
    </row>
    <row r="322" spans="1:36" ht="24.75" customHeight="1" outlineLevel="1" x14ac:dyDescent="0.25">
      <c r="A322" s="156">
        <v>18</v>
      </c>
      <c r="B322" s="156"/>
      <c r="C322" s="186" t="s">
        <v>1008</v>
      </c>
      <c r="D322" s="187">
        <v>45531</v>
      </c>
      <c r="E322" s="172" t="s">
        <v>1009</v>
      </c>
      <c r="F322" s="172" t="s">
        <v>702</v>
      </c>
      <c r="G322" s="165" t="s">
        <v>118</v>
      </c>
      <c r="H322" s="235"/>
      <c r="I322" s="235"/>
      <c r="J322" s="397"/>
      <c r="K322" s="57">
        <v>15091000</v>
      </c>
      <c r="L322" s="42" t="s">
        <v>703</v>
      </c>
      <c r="M322" s="47"/>
      <c r="N322" s="102"/>
      <c r="O322" s="47"/>
      <c r="P322" s="49"/>
      <c r="Q322" s="49"/>
      <c r="R322" s="24"/>
      <c r="S322" s="24"/>
      <c r="T322" s="24"/>
      <c r="U322" s="25"/>
      <c r="V322" s="24"/>
      <c r="W322" s="24"/>
      <c r="X322" s="24"/>
      <c r="Y322" s="25"/>
      <c r="Z322" s="24"/>
      <c r="AA322" s="24"/>
      <c r="AB322" s="57"/>
      <c r="AC322" s="25"/>
      <c r="AD322" s="24"/>
      <c r="AE322" s="24"/>
      <c r="AF322" s="57">
        <v>15091000</v>
      </c>
      <c r="AG322" s="25">
        <f t="shared" si="110"/>
        <v>15091000</v>
      </c>
      <c r="AH322" s="25">
        <f t="shared" si="111"/>
        <v>15091000</v>
      </c>
      <c r="AI322" s="26">
        <f t="shared" si="112"/>
        <v>1.4441896816393853E-2</v>
      </c>
      <c r="AJ322" s="27">
        <f t="shared" si="113"/>
        <v>1.4452361849299671E-3</v>
      </c>
    </row>
    <row r="323" spans="1:36" ht="24.75" customHeight="1" outlineLevel="1" x14ac:dyDescent="0.25">
      <c r="A323" s="156">
        <v>19</v>
      </c>
      <c r="B323" s="156"/>
      <c r="C323" s="186" t="s">
        <v>1010</v>
      </c>
      <c r="D323" s="187">
        <v>45531</v>
      </c>
      <c r="E323" s="172" t="s">
        <v>1011</v>
      </c>
      <c r="F323" s="172" t="s">
        <v>702</v>
      </c>
      <c r="G323" s="165" t="s">
        <v>118</v>
      </c>
      <c r="H323" s="235"/>
      <c r="I323" s="235"/>
      <c r="J323" s="397"/>
      <c r="K323" s="57">
        <v>15091000</v>
      </c>
      <c r="L323" s="42" t="s">
        <v>703</v>
      </c>
      <c r="M323" s="47"/>
      <c r="N323" s="102"/>
      <c r="O323" s="47"/>
      <c r="P323" s="49"/>
      <c r="Q323" s="49"/>
      <c r="R323" s="24"/>
      <c r="S323" s="24"/>
      <c r="T323" s="24"/>
      <c r="U323" s="25"/>
      <c r="V323" s="24"/>
      <c r="W323" s="24"/>
      <c r="X323" s="24"/>
      <c r="Y323" s="25"/>
      <c r="Z323" s="24"/>
      <c r="AA323" s="24"/>
      <c r="AB323" s="57"/>
      <c r="AC323" s="25"/>
      <c r="AD323" s="24"/>
      <c r="AE323" s="24"/>
      <c r="AF323" s="57">
        <v>15091000</v>
      </c>
      <c r="AG323" s="25">
        <f t="shared" si="110"/>
        <v>15091000</v>
      </c>
      <c r="AH323" s="25">
        <f t="shared" si="111"/>
        <v>15091000</v>
      </c>
      <c r="AI323" s="26">
        <f t="shared" si="112"/>
        <v>1.4441896816393853E-2</v>
      </c>
      <c r="AJ323" s="27">
        <f t="shared" si="113"/>
        <v>1.4452361849299671E-3</v>
      </c>
    </row>
    <row r="324" spans="1:36" ht="24.75" customHeight="1" outlineLevel="1" x14ac:dyDescent="0.25">
      <c r="A324" s="156">
        <v>20</v>
      </c>
      <c r="B324" s="156"/>
      <c r="C324" s="186" t="s">
        <v>1012</v>
      </c>
      <c r="D324" s="187">
        <v>45547</v>
      </c>
      <c r="E324" s="172" t="s">
        <v>1013</v>
      </c>
      <c r="F324" s="172" t="s">
        <v>702</v>
      </c>
      <c r="G324" s="165" t="s">
        <v>118</v>
      </c>
      <c r="H324" s="235"/>
      <c r="I324" s="235"/>
      <c r="J324" s="397"/>
      <c r="K324" s="57">
        <v>15091000</v>
      </c>
      <c r="L324" s="42" t="s">
        <v>703</v>
      </c>
      <c r="M324" s="47"/>
      <c r="N324" s="102"/>
      <c r="O324" s="47"/>
      <c r="P324" s="49"/>
      <c r="Q324" s="49"/>
      <c r="R324" s="24"/>
      <c r="S324" s="24"/>
      <c r="T324" s="24"/>
      <c r="U324" s="25"/>
      <c r="V324" s="24"/>
      <c r="W324" s="24"/>
      <c r="X324" s="24"/>
      <c r="Y324" s="25"/>
      <c r="Z324" s="24"/>
      <c r="AA324" s="24"/>
      <c r="AB324" s="57"/>
      <c r="AC324" s="25"/>
      <c r="AD324" s="24"/>
      <c r="AE324" s="24"/>
      <c r="AF324" s="57">
        <v>15091000</v>
      </c>
      <c r="AG324" s="25">
        <f t="shared" si="110"/>
        <v>15091000</v>
      </c>
      <c r="AH324" s="25">
        <f t="shared" si="111"/>
        <v>15091000</v>
      </c>
      <c r="AI324" s="26">
        <f t="shared" si="112"/>
        <v>1.4441896816393853E-2</v>
      </c>
      <c r="AJ324" s="27">
        <f t="shared" si="113"/>
        <v>1.4452361849299671E-3</v>
      </c>
    </row>
    <row r="325" spans="1:36" ht="24.75" customHeight="1" outlineLevel="1" x14ac:dyDescent="0.25">
      <c r="A325" s="156">
        <v>21</v>
      </c>
      <c r="B325" s="156"/>
      <c r="C325" s="186" t="s">
        <v>1014</v>
      </c>
      <c r="D325" s="187">
        <v>45260</v>
      </c>
      <c r="E325" s="172" t="s">
        <v>1009</v>
      </c>
      <c r="F325" s="172" t="s">
        <v>702</v>
      </c>
      <c r="G325" s="165" t="s">
        <v>118</v>
      </c>
      <c r="H325" s="235"/>
      <c r="I325" s="235"/>
      <c r="J325" s="397"/>
      <c r="K325" s="57">
        <v>21518000</v>
      </c>
      <c r="L325" s="42" t="s">
        <v>703</v>
      </c>
      <c r="M325" s="47"/>
      <c r="N325" s="102"/>
      <c r="O325" s="47"/>
      <c r="P325" s="49"/>
      <c r="Q325" s="49"/>
      <c r="R325" s="24"/>
      <c r="S325" s="24"/>
      <c r="T325" s="24"/>
      <c r="U325" s="25"/>
      <c r="V325" s="24"/>
      <c r="W325" s="24"/>
      <c r="X325" s="24"/>
      <c r="Y325" s="25"/>
      <c r="Z325" s="24"/>
      <c r="AA325" s="24"/>
      <c r="AB325" s="57"/>
      <c r="AC325" s="25"/>
      <c r="AD325" s="24"/>
      <c r="AE325" s="24"/>
      <c r="AF325" s="57">
        <v>21518000</v>
      </c>
      <c r="AG325" s="25">
        <f t="shared" si="110"/>
        <v>21518000</v>
      </c>
      <c r="AH325" s="25">
        <f t="shared" si="111"/>
        <v>21518000</v>
      </c>
      <c r="AI325" s="26">
        <f t="shared" si="112"/>
        <v>2.0592454820433564E-2</v>
      </c>
      <c r="AJ325" s="27">
        <f t="shared" si="113"/>
        <v>2.0607376732703618E-3</v>
      </c>
    </row>
    <row r="326" spans="1:36" ht="24.75" customHeight="1" outlineLevel="1" x14ac:dyDescent="0.25">
      <c r="A326" s="156">
        <v>22</v>
      </c>
      <c r="B326" s="156"/>
      <c r="C326" s="186" t="s">
        <v>1015</v>
      </c>
      <c r="D326" s="187">
        <v>45260</v>
      </c>
      <c r="E326" s="172" t="s">
        <v>1011</v>
      </c>
      <c r="F326" s="172" t="s">
        <v>702</v>
      </c>
      <c r="G326" s="165" t="s">
        <v>118</v>
      </c>
      <c r="H326" s="235"/>
      <c r="I326" s="235"/>
      <c r="J326" s="397"/>
      <c r="K326" s="57">
        <v>21518000</v>
      </c>
      <c r="L326" s="42" t="s">
        <v>703</v>
      </c>
      <c r="M326" s="47"/>
      <c r="N326" s="102"/>
      <c r="O326" s="47"/>
      <c r="P326" s="49"/>
      <c r="Q326" s="49"/>
      <c r="R326" s="24"/>
      <c r="S326" s="24"/>
      <c r="T326" s="24"/>
      <c r="U326" s="25"/>
      <c r="V326" s="24"/>
      <c r="W326" s="24"/>
      <c r="X326" s="24"/>
      <c r="Y326" s="25"/>
      <c r="Z326" s="24"/>
      <c r="AA326" s="24"/>
      <c r="AB326" s="57"/>
      <c r="AC326" s="25"/>
      <c r="AD326" s="24"/>
      <c r="AE326" s="24"/>
      <c r="AF326" s="57">
        <v>21518000</v>
      </c>
      <c r="AG326" s="25">
        <f t="shared" si="110"/>
        <v>21518000</v>
      </c>
      <c r="AH326" s="25">
        <f t="shared" si="111"/>
        <v>21518000</v>
      </c>
      <c r="AI326" s="26">
        <f t="shared" si="112"/>
        <v>2.0592454820433564E-2</v>
      </c>
      <c r="AJ326" s="27">
        <f t="shared" si="113"/>
        <v>2.0607376732703618E-3</v>
      </c>
    </row>
    <row r="327" spans="1:36" ht="24.75" customHeight="1" outlineLevel="1" x14ac:dyDescent="0.25">
      <c r="A327" s="156">
        <v>23</v>
      </c>
      <c r="B327" s="156"/>
      <c r="C327" s="186" t="s">
        <v>1016</v>
      </c>
      <c r="D327" s="187">
        <v>45531</v>
      </c>
      <c r="E327" s="172" t="s">
        <v>1017</v>
      </c>
      <c r="F327" s="172" t="s">
        <v>702</v>
      </c>
      <c r="G327" s="165" t="s">
        <v>118</v>
      </c>
      <c r="H327" s="235"/>
      <c r="I327" s="235"/>
      <c r="J327" s="397"/>
      <c r="K327" s="57">
        <v>11318000</v>
      </c>
      <c r="L327" s="42" t="s">
        <v>703</v>
      </c>
      <c r="M327" s="47"/>
      <c r="N327" s="102"/>
      <c r="O327" s="47"/>
      <c r="P327" s="49"/>
      <c r="Q327" s="49"/>
      <c r="R327" s="24"/>
      <c r="S327" s="24"/>
      <c r="T327" s="24"/>
      <c r="U327" s="25"/>
      <c r="V327" s="24"/>
      <c r="W327" s="24"/>
      <c r="X327" s="24"/>
      <c r="Y327" s="25"/>
      <c r="Z327" s="24"/>
      <c r="AA327" s="24"/>
      <c r="AB327" s="57"/>
      <c r="AC327" s="25"/>
      <c r="AD327" s="24"/>
      <c r="AE327" s="24"/>
      <c r="AF327" s="57">
        <v>11318000</v>
      </c>
      <c r="AG327" s="25">
        <f t="shared" si="110"/>
        <v>11318000</v>
      </c>
      <c r="AH327" s="25">
        <f t="shared" si="111"/>
        <v>11318000</v>
      </c>
      <c r="AI327" s="26">
        <f t="shared" si="112"/>
        <v>1.0831183365446003E-2</v>
      </c>
      <c r="AJ327" s="27">
        <f t="shared" si="113"/>
        <v>1.0839031966759902E-3</v>
      </c>
    </row>
    <row r="328" spans="1:36" ht="24.75" customHeight="1" outlineLevel="1" x14ac:dyDescent="0.25">
      <c r="A328" s="156">
        <v>24</v>
      </c>
      <c r="B328" s="156"/>
      <c r="C328" s="186" t="s">
        <v>1018</v>
      </c>
      <c r="D328" s="187">
        <v>45580</v>
      </c>
      <c r="E328" s="172" t="s">
        <v>1019</v>
      </c>
      <c r="F328" s="172" t="s">
        <v>702</v>
      </c>
      <c r="G328" s="165" t="s">
        <v>118</v>
      </c>
      <c r="H328" s="235"/>
      <c r="I328" s="235"/>
      <c r="J328" s="397"/>
      <c r="K328" s="57">
        <v>11900140</v>
      </c>
      <c r="L328" s="42" t="s">
        <v>703</v>
      </c>
      <c r="M328" s="47"/>
      <c r="N328" s="102"/>
      <c r="O328" s="47"/>
      <c r="P328" s="49"/>
      <c r="Q328" s="49"/>
      <c r="R328" s="24"/>
      <c r="S328" s="24"/>
      <c r="T328" s="24"/>
      <c r="U328" s="25"/>
      <c r="V328" s="24"/>
      <c r="W328" s="24"/>
      <c r="X328" s="24"/>
      <c r="Y328" s="25"/>
      <c r="Z328" s="24"/>
      <c r="AA328" s="24"/>
      <c r="AB328" s="57"/>
      <c r="AC328" s="25"/>
      <c r="AD328" s="24"/>
      <c r="AE328" s="24"/>
      <c r="AF328" s="57">
        <v>11900140</v>
      </c>
      <c r="AG328" s="25">
        <f t="shared" si="110"/>
        <v>11900140</v>
      </c>
      <c r="AH328" s="25">
        <f t="shared" si="111"/>
        <v>11900140</v>
      </c>
      <c r="AI328" s="26">
        <f t="shared" si="112"/>
        <v>1.138828400905448E-2</v>
      </c>
      <c r="AJ328" s="27">
        <f t="shared" si="113"/>
        <v>1.1396536302254654E-3</v>
      </c>
    </row>
    <row r="329" spans="1:36" ht="24.75" customHeight="1" outlineLevel="1" x14ac:dyDescent="0.25">
      <c r="A329" s="156">
        <v>25</v>
      </c>
      <c r="B329" s="156"/>
      <c r="C329" s="186" t="s">
        <v>1020</v>
      </c>
      <c r="D329" s="187">
        <v>45548</v>
      </c>
      <c r="E329" s="172" t="s">
        <v>1021</v>
      </c>
      <c r="F329" s="172" t="s">
        <v>702</v>
      </c>
      <c r="G329" s="165" t="s">
        <v>118</v>
      </c>
      <c r="H329" s="235"/>
      <c r="I329" s="235"/>
      <c r="J329" s="397"/>
      <c r="K329" s="57">
        <v>15091000</v>
      </c>
      <c r="L329" s="42" t="s">
        <v>703</v>
      </c>
      <c r="M329" s="47"/>
      <c r="N329" s="102"/>
      <c r="O329" s="47"/>
      <c r="P329" s="49"/>
      <c r="Q329" s="49"/>
      <c r="R329" s="24"/>
      <c r="S329" s="24"/>
      <c r="T329" s="24"/>
      <c r="U329" s="25"/>
      <c r="V329" s="24"/>
      <c r="W329" s="24"/>
      <c r="X329" s="24"/>
      <c r="Y329" s="25"/>
      <c r="Z329" s="24"/>
      <c r="AA329" s="24"/>
      <c r="AB329" s="57"/>
      <c r="AC329" s="25"/>
      <c r="AD329" s="24"/>
      <c r="AE329" s="24"/>
      <c r="AF329" s="57">
        <v>15091000</v>
      </c>
      <c r="AG329" s="25">
        <f t="shared" si="110"/>
        <v>15091000</v>
      </c>
      <c r="AH329" s="25">
        <f t="shared" si="111"/>
        <v>15091000</v>
      </c>
      <c r="AI329" s="26">
        <f t="shared" si="112"/>
        <v>1.4441896816393853E-2</v>
      </c>
      <c r="AJ329" s="27">
        <f t="shared" si="113"/>
        <v>1.4452361849299671E-3</v>
      </c>
    </row>
    <row r="330" spans="1:36" ht="24.75" customHeight="1" outlineLevel="1" x14ac:dyDescent="0.25">
      <c r="A330" s="156">
        <v>26</v>
      </c>
      <c r="B330" s="156"/>
      <c r="C330" s="186" t="s">
        <v>1022</v>
      </c>
      <c r="D330" s="187">
        <v>45580</v>
      </c>
      <c r="E330" s="172" t="s">
        <v>1023</v>
      </c>
      <c r="F330" s="172" t="s">
        <v>702</v>
      </c>
      <c r="G330" s="165" t="s">
        <v>118</v>
      </c>
      <c r="H330" s="235"/>
      <c r="I330" s="235"/>
      <c r="J330" s="397"/>
      <c r="K330" s="57">
        <v>16977000</v>
      </c>
      <c r="L330" s="42" t="s">
        <v>703</v>
      </c>
      <c r="M330" s="47"/>
      <c r="N330" s="102"/>
      <c r="O330" s="47"/>
      <c r="P330" s="49"/>
      <c r="Q330" s="49"/>
      <c r="R330" s="24"/>
      <c r="S330" s="24"/>
      <c r="T330" s="24"/>
      <c r="U330" s="25"/>
      <c r="V330" s="24"/>
      <c r="W330" s="24"/>
      <c r="X330" s="24"/>
      <c r="Y330" s="25"/>
      <c r="Z330" s="24"/>
      <c r="AA330" s="24"/>
      <c r="AB330" s="57"/>
      <c r="AC330" s="25"/>
      <c r="AD330" s="24"/>
      <c r="AE330" s="24"/>
      <c r="AF330" s="57">
        <v>16977000</v>
      </c>
      <c r="AG330" s="25">
        <f t="shared" si="110"/>
        <v>16977000</v>
      </c>
      <c r="AH330" s="25">
        <f t="shared" si="111"/>
        <v>16977000</v>
      </c>
      <c r="AI330" s="26">
        <f t="shared" si="112"/>
        <v>1.6246775048169005E-2</v>
      </c>
      <c r="AJ330" s="27">
        <f t="shared" si="113"/>
        <v>1.6258547950139853E-3</v>
      </c>
    </row>
    <row r="331" spans="1:36" ht="24.75" customHeight="1" outlineLevel="1" x14ac:dyDescent="0.25">
      <c r="A331" s="156">
        <v>27</v>
      </c>
      <c r="B331" s="156"/>
      <c r="C331" s="186" t="s">
        <v>1024</v>
      </c>
      <c r="D331" s="187">
        <v>45548</v>
      </c>
      <c r="E331" s="172" t="s">
        <v>1025</v>
      </c>
      <c r="F331" s="172" t="s">
        <v>702</v>
      </c>
      <c r="G331" s="165" t="s">
        <v>118</v>
      </c>
      <c r="H331" s="235"/>
      <c r="I331" s="235"/>
      <c r="J331" s="397"/>
      <c r="K331" s="57">
        <v>11900140</v>
      </c>
      <c r="L331" s="42" t="s">
        <v>703</v>
      </c>
      <c r="M331" s="47"/>
      <c r="N331" s="102"/>
      <c r="O331" s="47"/>
      <c r="P331" s="49"/>
      <c r="Q331" s="49"/>
      <c r="R331" s="24"/>
      <c r="S331" s="24"/>
      <c r="T331" s="24"/>
      <c r="U331" s="25"/>
      <c r="V331" s="24"/>
      <c r="W331" s="24"/>
      <c r="X331" s="24"/>
      <c r="Y331" s="25"/>
      <c r="Z331" s="24"/>
      <c r="AA331" s="24"/>
      <c r="AB331" s="57"/>
      <c r="AC331" s="25"/>
      <c r="AD331" s="24"/>
      <c r="AE331" s="24"/>
      <c r="AF331" s="57">
        <v>11900140</v>
      </c>
      <c r="AG331" s="25">
        <f t="shared" si="110"/>
        <v>11900140</v>
      </c>
      <c r="AH331" s="25">
        <f t="shared" si="111"/>
        <v>11900140</v>
      </c>
      <c r="AI331" s="26">
        <f t="shared" si="112"/>
        <v>1.138828400905448E-2</v>
      </c>
      <c r="AJ331" s="27">
        <f t="shared" si="113"/>
        <v>1.1396536302254654E-3</v>
      </c>
    </row>
    <row r="332" spans="1:36" ht="24.75" customHeight="1" outlineLevel="1" x14ac:dyDescent="0.25">
      <c r="A332" s="156">
        <v>28</v>
      </c>
      <c r="B332" s="156"/>
      <c r="C332" s="186" t="s">
        <v>1026</v>
      </c>
      <c r="D332" s="187">
        <v>45534</v>
      </c>
      <c r="E332" s="172" t="s">
        <v>1027</v>
      </c>
      <c r="F332" s="172" t="s">
        <v>702</v>
      </c>
      <c r="G332" s="165" t="s">
        <v>118</v>
      </c>
      <c r="H332" s="235"/>
      <c r="I332" s="235"/>
      <c r="J332" s="397"/>
      <c r="K332" s="57">
        <v>11900140</v>
      </c>
      <c r="L332" s="42" t="s">
        <v>703</v>
      </c>
      <c r="M332" s="47"/>
      <c r="N332" s="102"/>
      <c r="O332" s="47"/>
      <c r="P332" s="49"/>
      <c r="Q332" s="49"/>
      <c r="R332" s="24"/>
      <c r="S332" s="24"/>
      <c r="T332" s="24"/>
      <c r="U332" s="25"/>
      <c r="V332" s="24"/>
      <c r="W332" s="24"/>
      <c r="X332" s="24"/>
      <c r="Y332" s="25"/>
      <c r="Z332" s="24"/>
      <c r="AA332" s="24"/>
      <c r="AB332" s="57"/>
      <c r="AC332" s="25"/>
      <c r="AD332" s="24"/>
      <c r="AE332" s="24"/>
      <c r="AF332" s="57">
        <v>11900140</v>
      </c>
      <c r="AG332" s="25">
        <f t="shared" si="110"/>
        <v>11900140</v>
      </c>
      <c r="AH332" s="25">
        <f t="shared" si="111"/>
        <v>11900140</v>
      </c>
      <c r="AI332" s="26">
        <f t="shared" si="112"/>
        <v>1.138828400905448E-2</v>
      </c>
      <c r="AJ332" s="27">
        <f t="shared" si="113"/>
        <v>1.1396536302254654E-3</v>
      </c>
    </row>
    <row r="333" spans="1:36" ht="24.75" customHeight="1" outlineLevel="1" x14ac:dyDescent="0.25">
      <c r="A333" s="156">
        <v>29</v>
      </c>
      <c r="B333" s="156"/>
      <c r="C333" s="186" t="s">
        <v>1028</v>
      </c>
      <c r="D333" s="187" t="s">
        <v>1029</v>
      </c>
      <c r="E333" s="172" t="s">
        <v>1017</v>
      </c>
      <c r="F333" s="172" t="s">
        <v>702</v>
      </c>
      <c r="G333" s="165" t="s">
        <v>118</v>
      </c>
      <c r="H333" s="235"/>
      <c r="I333" s="235"/>
      <c r="J333" s="397"/>
      <c r="K333" s="57">
        <v>13833000</v>
      </c>
      <c r="L333" s="42" t="s">
        <v>703</v>
      </c>
      <c r="M333" s="47"/>
      <c r="N333" s="102"/>
      <c r="O333" s="47"/>
      <c r="P333" s="49"/>
      <c r="Q333" s="49"/>
      <c r="R333" s="24"/>
      <c r="S333" s="24"/>
      <c r="T333" s="24"/>
      <c r="U333" s="25"/>
      <c r="V333" s="24"/>
      <c r="W333" s="24"/>
      <c r="X333" s="24"/>
      <c r="Y333" s="25"/>
      <c r="Z333" s="24"/>
      <c r="AA333" s="24"/>
      <c r="AB333" s="57"/>
      <c r="AC333" s="25"/>
      <c r="AD333" s="24"/>
      <c r="AE333" s="24"/>
      <c r="AF333" s="57">
        <v>13833000</v>
      </c>
      <c r="AG333" s="25">
        <f t="shared" si="110"/>
        <v>13833000</v>
      </c>
      <c r="AH333" s="25">
        <f t="shared" si="111"/>
        <v>13833000</v>
      </c>
      <c r="AI333" s="26">
        <f t="shared" si="112"/>
        <v>1.323800667027872E-2</v>
      </c>
      <c r="AJ333" s="27">
        <f t="shared" si="113"/>
        <v>1.3247599328166612E-3</v>
      </c>
    </row>
    <row r="334" spans="1:36" ht="24.75" customHeight="1" outlineLevel="1" x14ac:dyDescent="0.25">
      <c r="A334" s="156">
        <v>30</v>
      </c>
      <c r="B334" s="156"/>
      <c r="C334" s="186" t="s">
        <v>1030</v>
      </c>
      <c r="D334" s="187">
        <v>45260</v>
      </c>
      <c r="E334" s="172" t="s">
        <v>1019</v>
      </c>
      <c r="F334" s="172" t="s">
        <v>702</v>
      </c>
      <c r="G334" s="165" t="s">
        <v>118</v>
      </c>
      <c r="H334" s="235"/>
      <c r="I334" s="235"/>
      <c r="J334" s="397"/>
      <c r="K334" s="57">
        <v>19213000</v>
      </c>
      <c r="L334" s="42" t="s">
        <v>703</v>
      </c>
      <c r="M334" s="47"/>
      <c r="N334" s="102"/>
      <c r="O334" s="47"/>
      <c r="P334" s="49"/>
      <c r="Q334" s="49"/>
      <c r="R334" s="24"/>
      <c r="S334" s="24"/>
      <c r="T334" s="24"/>
      <c r="U334" s="25"/>
      <c r="V334" s="24"/>
      <c r="W334" s="24"/>
      <c r="X334" s="24"/>
      <c r="Y334" s="25"/>
      <c r="Z334" s="24"/>
      <c r="AA334" s="24"/>
      <c r="AB334" s="57"/>
      <c r="AC334" s="25"/>
      <c r="AD334" s="24"/>
      <c r="AE334" s="24"/>
      <c r="AF334" s="57">
        <v>19213000</v>
      </c>
      <c r="AG334" s="25">
        <f t="shared" si="110"/>
        <v>19213000</v>
      </c>
      <c r="AH334" s="25">
        <f t="shared" si="111"/>
        <v>19213000</v>
      </c>
      <c r="AI334" s="26">
        <f t="shared" si="112"/>
        <v>1.8386598869085884E-2</v>
      </c>
      <c r="AJ334" s="27">
        <f t="shared" si="113"/>
        <v>1.839992235177222E-3</v>
      </c>
    </row>
    <row r="335" spans="1:36" ht="24.75" customHeight="1" outlineLevel="1" x14ac:dyDescent="0.25">
      <c r="A335" s="156">
        <v>31</v>
      </c>
      <c r="B335" s="156"/>
      <c r="C335" s="186" t="s">
        <v>1031</v>
      </c>
      <c r="D335" s="187">
        <v>45260</v>
      </c>
      <c r="E335" s="172" t="s">
        <v>1025</v>
      </c>
      <c r="F335" s="172" t="s">
        <v>702</v>
      </c>
      <c r="G335" s="165" t="s">
        <v>118</v>
      </c>
      <c r="H335" s="235"/>
      <c r="I335" s="235"/>
      <c r="J335" s="397"/>
      <c r="K335" s="57">
        <v>16523000</v>
      </c>
      <c r="L335" s="42" t="s">
        <v>703</v>
      </c>
      <c r="M335" s="47"/>
      <c r="N335" s="102"/>
      <c r="O335" s="47"/>
      <c r="P335" s="49"/>
      <c r="Q335" s="49"/>
      <c r="R335" s="24"/>
      <c r="S335" s="24"/>
      <c r="T335" s="24"/>
      <c r="U335" s="25"/>
      <c r="V335" s="24"/>
      <c r="W335" s="24"/>
      <c r="X335" s="24"/>
      <c r="Y335" s="25"/>
      <c r="Z335" s="24"/>
      <c r="AA335" s="24"/>
      <c r="AB335" s="57"/>
      <c r="AC335" s="25"/>
      <c r="AD335" s="24"/>
      <c r="AE335" s="24"/>
      <c r="AF335" s="57">
        <v>16523000</v>
      </c>
      <c r="AG335" s="25">
        <f t="shared" si="110"/>
        <v>16523000</v>
      </c>
      <c r="AH335" s="25">
        <f t="shared" si="111"/>
        <v>16523000</v>
      </c>
      <c r="AI335" s="26">
        <f t="shared" si="112"/>
        <v>1.5812302769682301E-2</v>
      </c>
      <c r="AJ335" s="27">
        <f t="shared" si="113"/>
        <v>1.5823760839969417E-3</v>
      </c>
    </row>
    <row r="336" spans="1:36" ht="24.75" customHeight="1" outlineLevel="1" x14ac:dyDescent="0.25">
      <c r="A336" s="156">
        <v>32</v>
      </c>
      <c r="B336" s="156"/>
      <c r="C336" s="186" t="s">
        <v>1032</v>
      </c>
      <c r="D336" s="187">
        <v>45534</v>
      </c>
      <c r="E336" s="172" t="s">
        <v>1033</v>
      </c>
      <c r="F336" s="172" t="s">
        <v>702</v>
      </c>
      <c r="G336" s="165" t="s">
        <v>118</v>
      </c>
      <c r="H336" s="235"/>
      <c r="I336" s="235"/>
      <c r="J336" s="397"/>
      <c r="K336" s="57">
        <v>14554140</v>
      </c>
      <c r="L336" s="42" t="s">
        <v>703</v>
      </c>
      <c r="M336" s="47"/>
      <c r="N336" s="102"/>
      <c r="O336" s="47"/>
      <c r="P336" s="49"/>
      <c r="Q336" s="49"/>
      <c r="R336" s="24"/>
      <c r="S336" s="24"/>
      <c r="T336" s="24"/>
      <c r="U336" s="25"/>
      <c r="V336" s="24"/>
      <c r="W336" s="24"/>
      <c r="X336" s="24"/>
      <c r="Y336" s="25"/>
      <c r="Z336" s="24"/>
      <c r="AA336" s="24"/>
      <c r="AB336" s="57"/>
      <c r="AC336" s="25"/>
      <c r="AD336" s="24"/>
      <c r="AE336" s="24"/>
      <c r="AF336" s="57">
        <v>14554140</v>
      </c>
      <c r="AG336" s="25">
        <f t="shared" si="110"/>
        <v>14554140</v>
      </c>
      <c r="AH336" s="25">
        <f t="shared" si="111"/>
        <v>14554140</v>
      </c>
      <c r="AI336" s="26">
        <f t="shared" si="112"/>
        <v>1.3928128562146341E-2</v>
      </c>
      <c r="AJ336" s="27">
        <f t="shared" si="113"/>
        <v>1.3938221303118833E-3</v>
      </c>
    </row>
    <row r="337" spans="1:36" ht="24.75" customHeight="1" outlineLevel="1" x14ac:dyDescent="0.25">
      <c r="A337" s="156">
        <v>33</v>
      </c>
      <c r="B337" s="156"/>
      <c r="C337" s="186" t="s">
        <v>1034</v>
      </c>
      <c r="D337" s="187">
        <v>45541</v>
      </c>
      <c r="E337" s="172" t="s">
        <v>1035</v>
      </c>
      <c r="F337" s="172" t="s">
        <v>702</v>
      </c>
      <c r="G337" s="165" t="s">
        <v>118</v>
      </c>
      <c r="H337" s="235"/>
      <c r="I337" s="235"/>
      <c r="J337" s="397"/>
      <c r="K337" s="57">
        <v>15845000</v>
      </c>
      <c r="L337" s="42" t="s">
        <v>703</v>
      </c>
      <c r="M337" s="47"/>
      <c r="N337" s="102"/>
      <c r="O337" s="47"/>
      <c r="P337" s="49"/>
      <c r="Q337" s="49"/>
      <c r="R337" s="24"/>
      <c r="S337" s="24"/>
      <c r="T337" s="24"/>
      <c r="U337" s="25"/>
      <c r="V337" s="24"/>
      <c r="W337" s="24"/>
      <c r="X337" s="24"/>
      <c r="Y337" s="25"/>
      <c r="Z337" s="24"/>
      <c r="AA337" s="24"/>
      <c r="AB337" s="57"/>
      <c r="AC337" s="25"/>
      <c r="AD337" s="24"/>
      <c r="AE337" s="24"/>
      <c r="AF337" s="57">
        <v>15845000</v>
      </c>
      <c r="AG337" s="25">
        <f t="shared" si="110"/>
        <v>15845000</v>
      </c>
      <c r="AH337" s="25">
        <f t="shared" si="111"/>
        <v>15845000</v>
      </c>
      <c r="AI337" s="26">
        <f t="shared" si="112"/>
        <v>1.5163465314144893E-2</v>
      </c>
      <c r="AJ337" s="27">
        <f t="shared" si="113"/>
        <v>1.517445321729198E-3</v>
      </c>
    </row>
    <row r="338" spans="1:36" ht="24.75" customHeight="1" outlineLevel="1" x14ac:dyDescent="0.25">
      <c r="A338" s="156">
        <v>34</v>
      </c>
      <c r="B338" s="156"/>
      <c r="C338" s="186" t="s">
        <v>1036</v>
      </c>
      <c r="D338" s="187">
        <v>45534</v>
      </c>
      <c r="E338" s="172" t="s">
        <v>1037</v>
      </c>
      <c r="F338" s="172" t="s">
        <v>702</v>
      </c>
      <c r="G338" s="165" t="s">
        <v>118</v>
      </c>
      <c r="H338" s="235"/>
      <c r="I338" s="235"/>
      <c r="J338" s="397"/>
      <c r="K338" s="57">
        <v>11318000</v>
      </c>
      <c r="L338" s="42" t="s">
        <v>703</v>
      </c>
      <c r="M338" s="47"/>
      <c r="N338" s="102"/>
      <c r="O338" s="47"/>
      <c r="P338" s="49"/>
      <c r="Q338" s="49"/>
      <c r="R338" s="24"/>
      <c r="S338" s="24"/>
      <c r="T338" s="24"/>
      <c r="U338" s="25"/>
      <c r="V338" s="24"/>
      <c r="W338" s="24"/>
      <c r="X338" s="24"/>
      <c r="Y338" s="25"/>
      <c r="Z338" s="24"/>
      <c r="AA338" s="24"/>
      <c r="AB338" s="57"/>
      <c r="AC338" s="25"/>
      <c r="AD338" s="24"/>
      <c r="AE338" s="24"/>
      <c r="AF338" s="57">
        <v>11318000</v>
      </c>
      <c r="AG338" s="25">
        <f t="shared" si="110"/>
        <v>11318000</v>
      </c>
      <c r="AH338" s="25">
        <f t="shared" si="111"/>
        <v>11318000</v>
      </c>
      <c r="AI338" s="26">
        <f t="shared" si="112"/>
        <v>1.0831183365446003E-2</v>
      </c>
      <c r="AJ338" s="27">
        <f t="shared" si="113"/>
        <v>1.0839031966759902E-3</v>
      </c>
    </row>
    <row r="339" spans="1:36" ht="24.75" customHeight="1" outlineLevel="1" x14ac:dyDescent="0.25">
      <c r="A339" s="156">
        <v>35</v>
      </c>
      <c r="B339" s="156"/>
      <c r="C339" s="186" t="s">
        <v>138</v>
      </c>
      <c r="D339" s="187">
        <v>45289</v>
      </c>
      <c r="E339" s="172" t="s">
        <v>1033</v>
      </c>
      <c r="F339" s="172" t="s">
        <v>702</v>
      </c>
      <c r="G339" s="165" t="s">
        <v>118</v>
      </c>
      <c r="H339" s="235"/>
      <c r="I339" s="235"/>
      <c r="J339" s="397"/>
      <c r="K339" s="57">
        <v>15578000</v>
      </c>
      <c r="L339" s="42" t="s">
        <v>703</v>
      </c>
      <c r="M339" s="47"/>
      <c r="N339" s="102"/>
      <c r="O339" s="47"/>
      <c r="P339" s="49"/>
      <c r="Q339" s="49"/>
      <c r="R339" s="24"/>
      <c r="S339" s="24"/>
      <c r="T339" s="24"/>
      <c r="U339" s="25"/>
      <c r="V339" s="24"/>
      <c r="W339" s="24"/>
      <c r="X339" s="24"/>
      <c r="Y339" s="25"/>
      <c r="Z339" s="24"/>
      <c r="AA339" s="24"/>
      <c r="AB339" s="57"/>
      <c r="AC339" s="25"/>
      <c r="AD339" s="24"/>
      <c r="AE339" s="24"/>
      <c r="AF339" s="57">
        <v>15578000</v>
      </c>
      <c r="AG339" s="25">
        <f t="shared" si="110"/>
        <v>15578000</v>
      </c>
      <c r="AH339" s="25">
        <f t="shared" si="111"/>
        <v>15578000</v>
      </c>
      <c r="AI339" s="26">
        <f t="shared" si="112"/>
        <v>1.4907949678999631E-2</v>
      </c>
      <c r="AJ339" s="27">
        <f t="shared" si="113"/>
        <v>1.4918752427830514E-3</v>
      </c>
    </row>
    <row r="340" spans="1:36" ht="24.75" customHeight="1" outlineLevel="1" x14ac:dyDescent="0.25">
      <c r="A340" s="156">
        <v>36</v>
      </c>
      <c r="B340" s="156"/>
      <c r="C340" s="186" t="s">
        <v>1038</v>
      </c>
      <c r="D340" s="187">
        <v>45260</v>
      </c>
      <c r="E340" s="172" t="s">
        <v>1035</v>
      </c>
      <c r="F340" s="172" t="s">
        <v>702</v>
      </c>
      <c r="G340" s="165" t="s">
        <v>118</v>
      </c>
      <c r="H340" s="235"/>
      <c r="I340" s="235"/>
      <c r="J340" s="397"/>
      <c r="K340" s="57">
        <v>16139000</v>
      </c>
      <c r="L340" s="42" t="s">
        <v>703</v>
      </c>
      <c r="M340" s="47"/>
      <c r="N340" s="102"/>
      <c r="O340" s="47"/>
      <c r="P340" s="49"/>
      <c r="Q340" s="49"/>
      <c r="R340" s="24"/>
      <c r="S340" s="24"/>
      <c r="T340" s="24"/>
      <c r="U340" s="25"/>
      <c r="V340" s="24"/>
      <c r="W340" s="24"/>
      <c r="X340" s="24"/>
      <c r="Y340" s="25"/>
      <c r="Z340" s="24"/>
      <c r="AA340" s="24"/>
      <c r="AB340" s="57"/>
      <c r="AC340" s="25"/>
      <c r="AD340" s="24"/>
      <c r="AE340" s="24"/>
      <c r="AF340" s="57">
        <v>16139000</v>
      </c>
      <c r="AG340" s="25">
        <f t="shared" si="110"/>
        <v>16139000</v>
      </c>
      <c r="AH340" s="25">
        <f t="shared" si="111"/>
        <v>16139000</v>
      </c>
      <c r="AI340" s="26">
        <f t="shared" si="112"/>
        <v>1.5444819609023948E-2</v>
      </c>
      <c r="AJ340" s="27">
        <f t="shared" si="113"/>
        <v>1.5456011389957417E-3</v>
      </c>
    </row>
    <row r="341" spans="1:36" ht="24.75" customHeight="1" outlineLevel="1" x14ac:dyDescent="0.25">
      <c r="A341" s="156">
        <v>37</v>
      </c>
      <c r="B341" s="156"/>
      <c r="C341" s="186" t="s">
        <v>1039</v>
      </c>
      <c r="D341" s="187">
        <v>45260</v>
      </c>
      <c r="E341" s="172" t="s">
        <v>1037</v>
      </c>
      <c r="F341" s="172" t="s">
        <v>702</v>
      </c>
      <c r="G341" s="165" t="s">
        <v>118</v>
      </c>
      <c r="H341" s="235"/>
      <c r="I341" s="235"/>
      <c r="J341" s="397"/>
      <c r="K341" s="57">
        <v>16139000</v>
      </c>
      <c r="L341" s="42" t="s">
        <v>703</v>
      </c>
      <c r="M341" s="47"/>
      <c r="N341" s="102"/>
      <c r="O341" s="47"/>
      <c r="P341" s="49"/>
      <c r="Q341" s="49"/>
      <c r="R341" s="24"/>
      <c r="S341" s="24"/>
      <c r="T341" s="24"/>
      <c r="U341" s="25"/>
      <c r="V341" s="24"/>
      <c r="W341" s="24"/>
      <c r="X341" s="24"/>
      <c r="Y341" s="25"/>
      <c r="Z341" s="24"/>
      <c r="AA341" s="24"/>
      <c r="AB341" s="57"/>
      <c r="AC341" s="25"/>
      <c r="AD341" s="24"/>
      <c r="AE341" s="24"/>
      <c r="AF341" s="57">
        <v>16139000</v>
      </c>
      <c r="AG341" s="25">
        <f t="shared" si="110"/>
        <v>16139000</v>
      </c>
      <c r="AH341" s="25">
        <f t="shared" si="111"/>
        <v>16139000</v>
      </c>
      <c r="AI341" s="26">
        <f t="shared" si="112"/>
        <v>1.5444819609023948E-2</v>
      </c>
      <c r="AJ341" s="27">
        <f t="shared" si="113"/>
        <v>1.5456011389957417E-3</v>
      </c>
    </row>
    <row r="342" spans="1:36" ht="24.75" customHeight="1" outlineLevel="1" x14ac:dyDescent="0.25">
      <c r="A342" s="156">
        <v>38</v>
      </c>
      <c r="B342" s="156"/>
      <c r="C342" s="186" t="s">
        <v>1040</v>
      </c>
      <c r="D342" s="187" t="s">
        <v>1041</v>
      </c>
      <c r="E342" s="172" t="s">
        <v>1042</v>
      </c>
      <c r="F342" s="172" t="s">
        <v>702</v>
      </c>
      <c r="G342" s="165" t="s">
        <v>118</v>
      </c>
      <c r="H342" s="235"/>
      <c r="I342" s="235"/>
      <c r="J342" s="397"/>
      <c r="K342" s="98">
        <v>11318000</v>
      </c>
      <c r="L342" s="42" t="s">
        <v>703</v>
      </c>
      <c r="M342" s="47"/>
      <c r="N342" s="102"/>
      <c r="O342" s="47"/>
      <c r="P342" s="49"/>
      <c r="Q342" s="49"/>
      <c r="R342" s="24"/>
      <c r="S342" s="24"/>
      <c r="T342" s="24"/>
      <c r="U342" s="25"/>
      <c r="V342" s="24"/>
      <c r="W342" s="24"/>
      <c r="X342" s="24"/>
      <c r="Y342" s="25"/>
      <c r="Z342" s="24"/>
      <c r="AA342" s="24"/>
      <c r="AB342" s="57"/>
      <c r="AC342" s="25"/>
      <c r="AD342" s="24"/>
      <c r="AE342" s="98">
        <v>11318000</v>
      </c>
      <c r="AF342" s="24"/>
      <c r="AG342" s="25">
        <f t="shared" si="110"/>
        <v>11318000</v>
      </c>
      <c r="AH342" s="25">
        <f t="shared" si="111"/>
        <v>11318000</v>
      </c>
      <c r="AI342" s="26">
        <f t="shared" si="112"/>
        <v>1.0831183365446003E-2</v>
      </c>
      <c r="AJ342" s="27">
        <f t="shared" si="113"/>
        <v>1.0839031966759902E-3</v>
      </c>
    </row>
    <row r="343" spans="1:36" ht="24.75" customHeight="1" outlineLevel="1" x14ac:dyDescent="0.25">
      <c r="A343" s="156">
        <v>39</v>
      </c>
      <c r="B343" s="156"/>
      <c r="C343" s="186" t="s">
        <v>1043</v>
      </c>
      <c r="D343" s="187">
        <v>45524</v>
      </c>
      <c r="E343" s="172" t="s">
        <v>982</v>
      </c>
      <c r="F343" s="172" t="s">
        <v>702</v>
      </c>
      <c r="G343" s="165" t="s">
        <v>118</v>
      </c>
      <c r="H343" s="235"/>
      <c r="I343" s="235"/>
      <c r="J343" s="397"/>
      <c r="K343" s="98">
        <v>14986000</v>
      </c>
      <c r="L343" s="42" t="s">
        <v>703</v>
      </c>
      <c r="M343" s="47"/>
      <c r="N343" s="102"/>
      <c r="O343" s="47"/>
      <c r="P343" s="49"/>
      <c r="Q343" s="49"/>
      <c r="R343" s="24"/>
      <c r="S343" s="24"/>
      <c r="T343" s="24"/>
      <c r="U343" s="25"/>
      <c r="V343" s="24"/>
      <c r="W343" s="24"/>
      <c r="X343" s="24"/>
      <c r="Y343" s="25"/>
      <c r="Z343" s="24"/>
      <c r="AA343" s="24"/>
      <c r="AB343" s="57"/>
      <c r="AC343" s="25"/>
      <c r="AD343" s="24"/>
      <c r="AE343" s="98">
        <v>14986000</v>
      </c>
      <c r="AF343" s="24"/>
      <c r="AG343" s="25">
        <f t="shared" si="110"/>
        <v>14986000</v>
      </c>
      <c r="AH343" s="25">
        <f t="shared" si="111"/>
        <v>14986000</v>
      </c>
      <c r="AI343" s="26">
        <f t="shared" si="112"/>
        <v>1.4341413139651333E-2</v>
      </c>
      <c r="AJ343" s="27">
        <f t="shared" si="113"/>
        <v>1.4351805359062015E-3</v>
      </c>
    </row>
    <row r="344" spans="1:36" ht="24.75" customHeight="1" outlineLevel="1" x14ac:dyDescent="0.25">
      <c r="A344" s="156">
        <v>40</v>
      </c>
      <c r="B344" s="156"/>
      <c r="C344" s="186" t="s">
        <v>1044</v>
      </c>
      <c r="D344" s="187">
        <v>45260</v>
      </c>
      <c r="E344" s="172" t="s">
        <v>1007</v>
      </c>
      <c r="F344" s="172" t="s">
        <v>702</v>
      </c>
      <c r="G344" s="165" t="s">
        <v>118</v>
      </c>
      <c r="H344" s="235"/>
      <c r="I344" s="235"/>
      <c r="J344" s="397"/>
      <c r="K344" s="98">
        <v>13833000</v>
      </c>
      <c r="L344" s="42" t="s">
        <v>703</v>
      </c>
      <c r="M344" s="47"/>
      <c r="N344" s="102"/>
      <c r="O344" s="47"/>
      <c r="P344" s="49"/>
      <c r="Q344" s="49"/>
      <c r="R344" s="24"/>
      <c r="S344" s="24"/>
      <c r="T344" s="24"/>
      <c r="U344" s="25"/>
      <c r="V344" s="24"/>
      <c r="W344" s="24"/>
      <c r="X344" s="24"/>
      <c r="Y344" s="25"/>
      <c r="Z344" s="24"/>
      <c r="AA344" s="24"/>
      <c r="AB344" s="57"/>
      <c r="AC344" s="25"/>
      <c r="AD344" s="24"/>
      <c r="AE344" s="98">
        <v>13833000</v>
      </c>
      <c r="AF344" s="24"/>
      <c r="AG344" s="25">
        <f t="shared" si="110"/>
        <v>13833000</v>
      </c>
      <c r="AH344" s="25">
        <f t="shared" si="111"/>
        <v>13833000</v>
      </c>
      <c r="AI344" s="26">
        <f t="shared" si="112"/>
        <v>1.323800667027872E-2</v>
      </c>
      <c r="AJ344" s="27">
        <f t="shared" si="113"/>
        <v>1.3247599328166612E-3</v>
      </c>
    </row>
    <row r="345" spans="1:36" ht="24.75" customHeight="1" outlineLevel="1" x14ac:dyDescent="0.25">
      <c r="A345" s="156">
        <v>41</v>
      </c>
      <c r="B345" s="156"/>
      <c r="C345" s="186" t="s">
        <v>1045</v>
      </c>
      <c r="D345" s="187">
        <v>45260</v>
      </c>
      <c r="E345" s="172" t="s">
        <v>1042</v>
      </c>
      <c r="F345" s="172" t="s">
        <v>702</v>
      </c>
      <c r="G345" s="165" t="s">
        <v>118</v>
      </c>
      <c r="H345" s="235"/>
      <c r="I345" s="235"/>
      <c r="J345" s="397"/>
      <c r="K345" s="98">
        <v>17676000</v>
      </c>
      <c r="L345" s="42" t="s">
        <v>703</v>
      </c>
      <c r="M345" s="47"/>
      <c r="N345" s="102"/>
      <c r="O345" s="47"/>
      <c r="P345" s="49"/>
      <c r="Q345" s="49"/>
      <c r="R345" s="24"/>
      <c r="S345" s="24"/>
      <c r="T345" s="24"/>
      <c r="U345" s="25"/>
      <c r="V345" s="24"/>
      <c r="W345" s="24"/>
      <c r="X345" s="24"/>
      <c r="Y345" s="25"/>
      <c r="Z345" s="24"/>
      <c r="AA345" s="24"/>
      <c r="AB345" s="57"/>
      <c r="AC345" s="25"/>
      <c r="AD345" s="24"/>
      <c r="AE345" s="98">
        <v>17676000</v>
      </c>
      <c r="AF345" s="24"/>
      <c r="AG345" s="25">
        <f t="shared" si="110"/>
        <v>17676000</v>
      </c>
      <c r="AH345" s="25">
        <f t="shared" si="111"/>
        <v>17676000</v>
      </c>
      <c r="AI345" s="26">
        <f t="shared" si="112"/>
        <v>1.6915709239054916E-2</v>
      </c>
      <c r="AJ345" s="27">
        <f t="shared" si="113"/>
        <v>1.692796687086482E-3</v>
      </c>
    </row>
    <row r="346" spans="1:36" ht="24.75" customHeight="1" outlineLevel="1" x14ac:dyDescent="0.25">
      <c r="A346" s="156">
        <v>42</v>
      </c>
      <c r="B346" s="156"/>
      <c r="C346" s="186" t="s">
        <v>1046</v>
      </c>
      <c r="D346" s="187">
        <v>45581</v>
      </c>
      <c r="E346" s="172" t="s">
        <v>980</v>
      </c>
      <c r="F346" s="172" t="s">
        <v>702</v>
      </c>
      <c r="G346" s="165" t="s">
        <v>118</v>
      </c>
      <c r="H346" s="235"/>
      <c r="I346" s="235"/>
      <c r="J346" s="397"/>
      <c r="K346" s="98">
        <v>11318000</v>
      </c>
      <c r="L346" s="42" t="s">
        <v>703</v>
      </c>
      <c r="M346" s="47"/>
      <c r="N346" s="102"/>
      <c r="O346" s="47"/>
      <c r="P346" s="49"/>
      <c r="Q346" s="49"/>
      <c r="R346" s="24"/>
      <c r="S346" s="24"/>
      <c r="T346" s="24"/>
      <c r="U346" s="25"/>
      <c r="V346" s="24"/>
      <c r="W346" s="24"/>
      <c r="X346" s="24"/>
      <c r="Y346" s="25"/>
      <c r="Z346" s="24"/>
      <c r="AA346" s="24"/>
      <c r="AB346" s="57"/>
      <c r="AC346" s="25"/>
      <c r="AD346" s="24"/>
      <c r="AE346" s="98">
        <v>11318000</v>
      </c>
      <c r="AF346" s="24"/>
      <c r="AG346" s="25">
        <f t="shared" si="110"/>
        <v>11318000</v>
      </c>
      <c r="AH346" s="25">
        <f t="shared" si="111"/>
        <v>11318000</v>
      </c>
      <c r="AI346" s="26">
        <f t="shared" si="112"/>
        <v>1.0831183365446003E-2</v>
      </c>
      <c r="AJ346" s="27">
        <f t="shared" si="113"/>
        <v>1.0839031966759902E-3</v>
      </c>
    </row>
    <row r="347" spans="1:36" ht="24.75" customHeight="1" outlineLevel="1" x14ac:dyDescent="0.25">
      <c r="A347" s="156">
        <v>43</v>
      </c>
      <c r="B347" s="156"/>
      <c r="C347" s="186" t="s">
        <v>1047</v>
      </c>
      <c r="D347" s="187">
        <v>45520</v>
      </c>
      <c r="E347" s="172" t="s">
        <v>1048</v>
      </c>
      <c r="F347" s="172" t="s">
        <v>702</v>
      </c>
      <c r="G347" s="165" t="s">
        <v>118</v>
      </c>
      <c r="H347" s="235"/>
      <c r="I347" s="235"/>
      <c r="J347" s="397"/>
      <c r="K347" s="98">
        <v>13204000</v>
      </c>
      <c r="L347" s="42" t="s">
        <v>703</v>
      </c>
      <c r="M347" s="47"/>
      <c r="N347" s="102"/>
      <c r="O347" s="47"/>
      <c r="P347" s="49"/>
      <c r="Q347" s="49"/>
      <c r="R347" s="24"/>
      <c r="S347" s="24"/>
      <c r="T347" s="24"/>
      <c r="U347" s="25"/>
      <c r="V347" s="24"/>
      <c r="W347" s="24"/>
      <c r="X347" s="24"/>
      <c r="Y347" s="25"/>
      <c r="Z347" s="24"/>
      <c r="AA347" s="24"/>
      <c r="AB347" s="57"/>
      <c r="AC347" s="25"/>
      <c r="AD347" s="24"/>
      <c r="AE347" s="98">
        <v>13204000</v>
      </c>
      <c r="AF347" s="24"/>
      <c r="AG347" s="25">
        <f t="shared" si="110"/>
        <v>13204000</v>
      </c>
      <c r="AH347" s="25">
        <f t="shared" si="111"/>
        <v>13204000</v>
      </c>
      <c r="AI347" s="26">
        <f t="shared" si="112"/>
        <v>1.2636061597221153E-2</v>
      </c>
      <c r="AJ347" s="27">
        <f t="shared" si="113"/>
        <v>1.2645218067600084E-3</v>
      </c>
    </row>
    <row r="348" spans="1:36" ht="24.75" customHeight="1" outlineLevel="1" x14ac:dyDescent="0.25">
      <c r="A348" s="156">
        <v>44</v>
      </c>
      <c r="B348" s="156"/>
      <c r="C348" s="186" t="s">
        <v>1049</v>
      </c>
      <c r="D348" s="187">
        <v>45534</v>
      </c>
      <c r="E348" s="172" t="s">
        <v>1050</v>
      </c>
      <c r="F348" s="172" t="s">
        <v>702</v>
      </c>
      <c r="G348" s="165" t="s">
        <v>118</v>
      </c>
      <c r="H348" s="235"/>
      <c r="I348" s="235"/>
      <c r="J348" s="397"/>
      <c r="K348" s="98">
        <v>16977000</v>
      </c>
      <c r="L348" s="42" t="s">
        <v>703</v>
      </c>
      <c r="M348" s="47"/>
      <c r="N348" s="102"/>
      <c r="O348" s="47"/>
      <c r="P348" s="49"/>
      <c r="Q348" s="49"/>
      <c r="R348" s="24"/>
      <c r="S348" s="24"/>
      <c r="T348" s="24"/>
      <c r="U348" s="25"/>
      <c r="V348" s="24"/>
      <c r="W348" s="24"/>
      <c r="X348" s="24"/>
      <c r="Y348" s="25"/>
      <c r="Z348" s="24"/>
      <c r="AA348" s="24"/>
      <c r="AB348" s="57"/>
      <c r="AC348" s="25"/>
      <c r="AD348" s="24"/>
      <c r="AE348" s="98">
        <v>16977000</v>
      </c>
      <c r="AF348" s="24"/>
      <c r="AG348" s="25">
        <f t="shared" si="110"/>
        <v>16977000</v>
      </c>
      <c r="AH348" s="25">
        <f t="shared" si="111"/>
        <v>16977000</v>
      </c>
      <c r="AI348" s="26">
        <f t="shared" si="112"/>
        <v>1.6246775048169005E-2</v>
      </c>
      <c r="AJ348" s="27">
        <f t="shared" si="113"/>
        <v>1.6258547950139853E-3</v>
      </c>
    </row>
    <row r="349" spans="1:36" ht="24.75" customHeight="1" outlineLevel="1" x14ac:dyDescent="0.25">
      <c r="A349" s="156">
        <v>45</v>
      </c>
      <c r="B349" s="156"/>
      <c r="C349" s="186" t="s">
        <v>994</v>
      </c>
      <c r="D349" s="187">
        <v>45260</v>
      </c>
      <c r="E349" s="172" t="s">
        <v>985</v>
      </c>
      <c r="F349" s="172" t="s">
        <v>702</v>
      </c>
      <c r="G349" s="165" t="s">
        <v>118</v>
      </c>
      <c r="H349" s="235"/>
      <c r="I349" s="235"/>
      <c r="J349" s="397"/>
      <c r="K349" s="98">
        <v>15656000</v>
      </c>
      <c r="L349" s="42" t="s">
        <v>703</v>
      </c>
      <c r="M349" s="47"/>
      <c r="N349" s="102"/>
      <c r="O349" s="47"/>
      <c r="P349" s="49"/>
      <c r="Q349" s="49"/>
      <c r="R349" s="24"/>
      <c r="S349" s="24"/>
      <c r="T349" s="24"/>
      <c r="U349" s="25"/>
      <c r="V349" s="24"/>
      <c r="W349" s="24"/>
      <c r="X349" s="24"/>
      <c r="Y349" s="25"/>
      <c r="Z349" s="24"/>
      <c r="AA349" s="24"/>
      <c r="AB349" s="57"/>
      <c r="AC349" s="25"/>
      <c r="AD349" s="24"/>
      <c r="AE349" s="98">
        <v>15656000</v>
      </c>
      <c r="AF349" s="24"/>
      <c r="AG349" s="25">
        <f t="shared" si="110"/>
        <v>15656000</v>
      </c>
      <c r="AH349" s="25">
        <f t="shared" si="111"/>
        <v>15656000</v>
      </c>
      <c r="AI349" s="26">
        <f t="shared" si="112"/>
        <v>1.498259469600836E-2</v>
      </c>
      <c r="AJ349" s="27">
        <f t="shared" si="113"/>
        <v>1.49934515348642E-3</v>
      </c>
    </row>
    <row r="350" spans="1:36" ht="24.75" customHeight="1" outlineLevel="1" x14ac:dyDescent="0.25">
      <c r="A350" s="156">
        <v>46</v>
      </c>
      <c r="B350" s="156"/>
      <c r="C350" s="186" t="s">
        <v>1051</v>
      </c>
      <c r="D350" s="187">
        <v>45260</v>
      </c>
      <c r="E350" s="172" t="s">
        <v>1048</v>
      </c>
      <c r="F350" s="172" t="s">
        <v>702</v>
      </c>
      <c r="G350" s="165" t="s">
        <v>118</v>
      </c>
      <c r="H350" s="235"/>
      <c r="I350" s="235"/>
      <c r="J350" s="397"/>
      <c r="K350" s="98">
        <v>14986000</v>
      </c>
      <c r="L350" s="42" t="s">
        <v>703</v>
      </c>
      <c r="M350" s="47"/>
      <c r="N350" s="102"/>
      <c r="O350" s="47"/>
      <c r="P350" s="49"/>
      <c r="Q350" s="49"/>
      <c r="R350" s="24"/>
      <c r="S350" s="24"/>
      <c r="T350" s="24"/>
      <c r="U350" s="25"/>
      <c r="V350" s="24"/>
      <c r="W350" s="24"/>
      <c r="X350" s="24"/>
      <c r="Y350" s="25"/>
      <c r="Z350" s="24"/>
      <c r="AA350" s="24"/>
      <c r="AB350" s="57"/>
      <c r="AC350" s="25"/>
      <c r="AD350" s="24"/>
      <c r="AE350" s="98">
        <v>14986000</v>
      </c>
      <c r="AF350" s="24"/>
      <c r="AG350" s="25">
        <f t="shared" si="110"/>
        <v>14986000</v>
      </c>
      <c r="AH350" s="25">
        <f t="shared" si="111"/>
        <v>14986000</v>
      </c>
      <c r="AI350" s="26">
        <f t="shared" si="112"/>
        <v>1.4341413139651333E-2</v>
      </c>
      <c r="AJ350" s="27">
        <f t="shared" si="113"/>
        <v>1.4351805359062015E-3</v>
      </c>
    </row>
    <row r="351" spans="1:36" ht="24.75" customHeight="1" outlineLevel="1" x14ac:dyDescent="0.25">
      <c r="A351" s="156">
        <v>47</v>
      </c>
      <c r="B351" s="156"/>
      <c r="C351" s="186" t="s">
        <v>1052</v>
      </c>
      <c r="D351" s="187">
        <v>45260</v>
      </c>
      <c r="E351" s="172" t="s">
        <v>987</v>
      </c>
      <c r="F351" s="172" t="s">
        <v>702</v>
      </c>
      <c r="G351" s="165" t="s">
        <v>118</v>
      </c>
      <c r="H351" s="235"/>
      <c r="I351" s="235"/>
      <c r="J351" s="397"/>
      <c r="K351" s="98">
        <v>19355000</v>
      </c>
      <c r="L351" s="42" t="s">
        <v>703</v>
      </c>
      <c r="M351" s="47"/>
      <c r="N351" s="102"/>
      <c r="O351" s="47"/>
      <c r="P351" s="49"/>
      <c r="Q351" s="49"/>
      <c r="R351" s="24"/>
      <c r="S351" s="24"/>
      <c r="T351" s="24"/>
      <c r="U351" s="25"/>
      <c r="V351" s="24"/>
      <c r="W351" s="24"/>
      <c r="X351" s="24"/>
      <c r="Y351" s="25"/>
      <c r="Z351" s="24"/>
      <c r="AA351" s="24"/>
      <c r="AB351" s="57"/>
      <c r="AC351" s="25"/>
      <c r="AD351" s="24"/>
      <c r="AE351" s="98">
        <v>19355000</v>
      </c>
      <c r="AF351" s="24"/>
      <c r="AG351" s="25">
        <f t="shared" si="110"/>
        <v>19355000</v>
      </c>
      <c r="AH351" s="25">
        <f t="shared" si="111"/>
        <v>19355000</v>
      </c>
      <c r="AI351" s="26">
        <f t="shared" si="112"/>
        <v>1.8522491079537674E-2</v>
      </c>
      <c r="AJ351" s="27">
        <f t="shared" si="113"/>
        <v>1.8535913033807907E-3</v>
      </c>
    </row>
    <row r="352" spans="1:36" ht="24.75" customHeight="1" outlineLevel="1" x14ac:dyDescent="0.25">
      <c r="A352" s="156">
        <v>48</v>
      </c>
      <c r="B352" s="156"/>
      <c r="C352" s="186" t="s">
        <v>1053</v>
      </c>
      <c r="D352" s="187">
        <v>45260</v>
      </c>
      <c r="E352" s="172" t="s">
        <v>1050</v>
      </c>
      <c r="F352" s="172" t="s">
        <v>702</v>
      </c>
      <c r="G352" s="165" t="s">
        <v>118</v>
      </c>
      <c r="H352" s="235"/>
      <c r="I352" s="235"/>
      <c r="J352" s="397"/>
      <c r="K352" s="98">
        <v>17676000</v>
      </c>
      <c r="L352" s="42" t="s">
        <v>703</v>
      </c>
      <c r="M352" s="47"/>
      <c r="N352" s="102"/>
      <c r="O352" s="47"/>
      <c r="P352" s="49"/>
      <c r="Q352" s="49"/>
      <c r="R352" s="24"/>
      <c r="S352" s="24"/>
      <c r="T352" s="24"/>
      <c r="U352" s="25"/>
      <c r="V352" s="24"/>
      <c r="W352" s="24"/>
      <c r="X352" s="24"/>
      <c r="Y352" s="25"/>
      <c r="Z352" s="24"/>
      <c r="AA352" s="24"/>
      <c r="AB352" s="57"/>
      <c r="AC352" s="25"/>
      <c r="AD352" s="24"/>
      <c r="AE352" s="98">
        <v>17676000</v>
      </c>
      <c r="AF352" s="24"/>
      <c r="AG352" s="25">
        <f t="shared" si="110"/>
        <v>17676000</v>
      </c>
      <c r="AH352" s="25">
        <f t="shared" si="111"/>
        <v>17676000</v>
      </c>
      <c r="AI352" s="26">
        <f t="shared" si="112"/>
        <v>1.6915709239054916E-2</v>
      </c>
      <c r="AJ352" s="27">
        <f t="shared" si="113"/>
        <v>1.692796687086482E-3</v>
      </c>
    </row>
    <row r="353" spans="1:36" ht="24.75" customHeight="1" outlineLevel="1" x14ac:dyDescent="0.25">
      <c r="A353" s="156">
        <v>49</v>
      </c>
      <c r="B353" s="156"/>
      <c r="C353" s="186" t="s">
        <v>1044</v>
      </c>
      <c r="D353" s="187">
        <v>45566</v>
      </c>
      <c r="E353" s="172" t="s">
        <v>1054</v>
      </c>
      <c r="F353" s="172" t="s">
        <v>702</v>
      </c>
      <c r="G353" s="165" t="s">
        <v>118</v>
      </c>
      <c r="H353" s="235"/>
      <c r="I353" s="235"/>
      <c r="J353" s="397"/>
      <c r="K353" s="98">
        <v>14554140</v>
      </c>
      <c r="L353" s="42" t="s">
        <v>703</v>
      </c>
      <c r="M353" s="47"/>
      <c r="N353" s="102"/>
      <c r="O353" s="47"/>
      <c r="P353" s="49"/>
      <c r="Q353" s="49"/>
      <c r="R353" s="24"/>
      <c r="S353" s="24"/>
      <c r="T353" s="24"/>
      <c r="U353" s="25"/>
      <c r="V353" s="24"/>
      <c r="W353" s="24"/>
      <c r="X353" s="24"/>
      <c r="Y353" s="25"/>
      <c r="Z353" s="24"/>
      <c r="AA353" s="24"/>
      <c r="AB353" s="57"/>
      <c r="AC353" s="25"/>
      <c r="AD353" s="98">
        <v>14554140</v>
      </c>
      <c r="AE353" s="24"/>
      <c r="AF353" s="24"/>
      <c r="AG353" s="25">
        <f t="shared" si="110"/>
        <v>14554140</v>
      </c>
      <c r="AH353" s="25">
        <f t="shared" si="111"/>
        <v>14554140</v>
      </c>
      <c r="AI353" s="26">
        <f t="shared" si="112"/>
        <v>1.3928128562146341E-2</v>
      </c>
      <c r="AJ353" s="27">
        <f t="shared" si="113"/>
        <v>1.3938221303118833E-3</v>
      </c>
    </row>
    <row r="354" spans="1:36" ht="24.75" customHeight="1" outlineLevel="1" x14ac:dyDescent="0.25">
      <c r="A354" s="156">
        <v>50</v>
      </c>
      <c r="B354" s="156"/>
      <c r="C354" s="186" t="s">
        <v>1055</v>
      </c>
      <c r="D354" s="187">
        <v>45260</v>
      </c>
      <c r="E354" s="172" t="s">
        <v>991</v>
      </c>
      <c r="F354" s="172" t="s">
        <v>702</v>
      </c>
      <c r="G354" s="165" t="s">
        <v>118</v>
      </c>
      <c r="H354" s="235"/>
      <c r="I354" s="235"/>
      <c r="J354" s="397"/>
      <c r="K354" s="98">
        <v>13449000</v>
      </c>
      <c r="L354" s="42" t="s">
        <v>703</v>
      </c>
      <c r="M354" s="47"/>
      <c r="N354" s="102"/>
      <c r="O354" s="47"/>
      <c r="P354" s="49"/>
      <c r="Q354" s="49"/>
      <c r="R354" s="24"/>
      <c r="S354" s="24"/>
      <c r="T354" s="24"/>
      <c r="U354" s="25"/>
      <c r="V354" s="24"/>
      <c r="W354" s="24"/>
      <c r="X354" s="24"/>
      <c r="Y354" s="25"/>
      <c r="Z354" s="24"/>
      <c r="AA354" s="24"/>
      <c r="AB354" s="57"/>
      <c r="AC354" s="25"/>
      <c r="AD354" s="98">
        <v>13449000</v>
      </c>
      <c r="AE354" s="24"/>
      <c r="AF354" s="24"/>
      <c r="AG354" s="25">
        <f t="shared" si="110"/>
        <v>13449000</v>
      </c>
      <c r="AH354" s="25">
        <f t="shared" si="111"/>
        <v>13449000</v>
      </c>
      <c r="AI354" s="26">
        <f t="shared" si="112"/>
        <v>1.2870523509620365E-2</v>
      </c>
      <c r="AJ354" s="27">
        <f t="shared" si="113"/>
        <v>1.2879849878154614E-3</v>
      </c>
    </row>
    <row r="355" spans="1:36" ht="24.75" customHeight="1" outlineLevel="1" x14ac:dyDescent="0.25">
      <c r="A355" s="156">
        <v>51</v>
      </c>
      <c r="B355" s="156"/>
      <c r="C355" s="186" t="s">
        <v>1056</v>
      </c>
      <c r="D355" s="187">
        <v>45260</v>
      </c>
      <c r="E355" s="172" t="s">
        <v>1054</v>
      </c>
      <c r="F355" s="172" t="s">
        <v>702</v>
      </c>
      <c r="G355" s="165" t="s">
        <v>118</v>
      </c>
      <c r="H355" s="235"/>
      <c r="I355" s="235"/>
      <c r="J355" s="397"/>
      <c r="K355" s="98">
        <v>20299000</v>
      </c>
      <c r="L355" s="42" t="s">
        <v>703</v>
      </c>
      <c r="M355" s="47"/>
      <c r="N355" s="102"/>
      <c r="O355" s="47"/>
      <c r="P355" s="49"/>
      <c r="Q355" s="49"/>
      <c r="R355" s="24"/>
      <c r="S355" s="24"/>
      <c r="T355" s="24"/>
      <c r="U355" s="25"/>
      <c r="V355" s="24"/>
      <c r="W355" s="24"/>
      <c r="X355" s="24"/>
      <c r="Y355" s="25"/>
      <c r="Z355" s="24"/>
      <c r="AA355" s="24"/>
      <c r="AB355" s="57"/>
      <c r="AC355" s="25"/>
      <c r="AD355" s="98">
        <v>20299000</v>
      </c>
      <c r="AE355" s="24"/>
      <c r="AF355" s="24"/>
      <c r="AG355" s="25">
        <f t="shared" si="110"/>
        <v>20299000</v>
      </c>
      <c r="AH355" s="25">
        <f t="shared" si="111"/>
        <v>20299000</v>
      </c>
      <c r="AI355" s="26">
        <f t="shared" si="112"/>
        <v>1.9425887182822794E-2</v>
      </c>
      <c r="AJ355" s="27">
        <f t="shared" si="113"/>
        <v>1.9439963765087406E-3</v>
      </c>
    </row>
    <row r="356" spans="1:36" ht="24.75" customHeight="1" outlineLevel="1" x14ac:dyDescent="0.25">
      <c r="A356" s="156">
        <v>52</v>
      </c>
      <c r="B356" s="156"/>
      <c r="C356" s="186" t="s">
        <v>1057</v>
      </c>
      <c r="D356" s="187">
        <v>45534</v>
      </c>
      <c r="E356" s="172" t="s">
        <v>1058</v>
      </c>
      <c r="F356" s="172" t="s">
        <v>702</v>
      </c>
      <c r="G356" s="165" t="s">
        <v>118</v>
      </c>
      <c r="H356" s="235"/>
      <c r="I356" s="235"/>
      <c r="J356" s="397"/>
      <c r="K356" s="98">
        <v>20750000</v>
      </c>
      <c r="L356" s="42" t="s">
        <v>703</v>
      </c>
      <c r="M356" s="47"/>
      <c r="N356" s="102"/>
      <c r="O356" s="47"/>
      <c r="P356" s="49"/>
      <c r="Q356" s="49"/>
      <c r="R356" s="24"/>
      <c r="S356" s="24"/>
      <c r="T356" s="24"/>
      <c r="U356" s="25"/>
      <c r="V356" s="24"/>
      <c r="W356" s="24"/>
      <c r="X356" s="24"/>
      <c r="Y356" s="25"/>
      <c r="Z356" s="24"/>
      <c r="AA356" s="24"/>
      <c r="AB356" s="57"/>
      <c r="AC356" s="25"/>
      <c r="AD356" s="98">
        <v>20750000</v>
      </c>
      <c r="AE356" s="24"/>
      <c r="AF356" s="24"/>
      <c r="AG356" s="25">
        <f t="shared" si="110"/>
        <v>20750000</v>
      </c>
      <c r="AH356" s="25">
        <f t="shared" si="111"/>
        <v>20750000</v>
      </c>
      <c r="AI356" s="26">
        <f t="shared" si="112"/>
        <v>1.9857488499116855E-2</v>
      </c>
      <c r="AJ356" s="27">
        <f t="shared" si="113"/>
        <v>1.9871877832679623E-3</v>
      </c>
    </row>
    <row r="357" spans="1:36" ht="24.75" customHeight="1" outlineLevel="1" x14ac:dyDescent="0.25">
      <c r="A357" s="156">
        <v>53</v>
      </c>
      <c r="B357" s="156"/>
      <c r="C357" s="186" t="s">
        <v>1059</v>
      </c>
      <c r="D357" s="187">
        <v>45547</v>
      </c>
      <c r="E357" s="172" t="s">
        <v>1060</v>
      </c>
      <c r="F357" s="172" t="s">
        <v>702</v>
      </c>
      <c r="G357" s="165" t="s">
        <v>118</v>
      </c>
      <c r="H357" s="235"/>
      <c r="I357" s="235"/>
      <c r="J357" s="397"/>
      <c r="K357" s="98">
        <v>17559140</v>
      </c>
      <c r="L357" s="42" t="s">
        <v>703</v>
      </c>
      <c r="M357" s="47"/>
      <c r="N357" s="102"/>
      <c r="O357" s="47"/>
      <c r="P357" s="49"/>
      <c r="Q357" s="49"/>
      <c r="R357" s="24"/>
      <c r="S357" s="24"/>
      <c r="T357" s="24"/>
      <c r="U357" s="25"/>
      <c r="V357" s="24"/>
      <c r="W357" s="24"/>
      <c r="X357" s="24"/>
      <c r="Y357" s="25"/>
      <c r="Z357" s="24"/>
      <c r="AA357" s="24"/>
      <c r="AB357" s="57"/>
      <c r="AC357" s="25"/>
      <c r="AD357" s="98">
        <v>17559140</v>
      </c>
      <c r="AE357" s="24"/>
      <c r="AF357" s="24"/>
      <c r="AG357" s="25">
        <f t="shared" si="110"/>
        <v>17559140</v>
      </c>
      <c r="AH357" s="25">
        <f t="shared" si="111"/>
        <v>17559140</v>
      </c>
      <c r="AI357" s="26">
        <f t="shared" si="112"/>
        <v>1.6803875691777478E-2</v>
      </c>
      <c r="AJ357" s="27">
        <f t="shared" si="113"/>
        <v>1.6816052285634606E-3</v>
      </c>
    </row>
    <row r="358" spans="1:36" ht="24.75" customHeight="1" outlineLevel="1" x14ac:dyDescent="0.25">
      <c r="A358" s="156">
        <v>54</v>
      </c>
      <c r="B358" s="156"/>
      <c r="C358" s="186" t="s">
        <v>1061</v>
      </c>
      <c r="D358" s="187">
        <v>45524</v>
      </c>
      <c r="E358" s="172" t="s">
        <v>1062</v>
      </c>
      <c r="F358" s="172" t="s">
        <v>702</v>
      </c>
      <c r="G358" s="165" t="s">
        <v>118</v>
      </c>
      <c r="H358" s="235"/>
      <c r="I358" s="235"/>
      <c r="J358" s="397"/>
      <c r="K358" s="98">
        <v>11318000</v>
      </c>
      <c r="L358" s="42" t="s">
        <v>703</v>
      </c>
      <c r="M358" s="47"/>
      <c r="N358" s="102"/>
      <c r="O358" s="47"/>
      <c r="P358" s="49"/>
      <c r="Q358" s="49"/>
      <c r="R358" s="24"/>
      <c r="S358" s="24"/>
      <c r="T358" s="24"/>
      <c r="U358" s="25"/>
      <c r="V358" s="24"/>
      <c r="W358" s="24"/>
      <c r="X358" s="24"/>
      <c r="Y358" s="25"/>
      <c r="Z358" s="24"/>
      <c r="AA358" s="24"/>
      <c r="AB358" s="57"/>
      <c r="AC358" s="25"/>
      <c r="AD358" s="98">
        <v>11318000</v>
      </c>
      <c r="AE358" s="24"/>
      <c r="AF358" s="24"/>
      <c r="AG358" s="25">
        <f t="shared" si="110"/>
        <v>11318000</v>
      </c>
      <c r="AH358" s="25">
        <f t="shared" si="111"/>
        <v>11318000</v>
      </c>
      <c r="AI358" s="26">
        <f t="shared" si="112"/>
        <v>1.0831183365446003E-2</v>
      </c>
      <c r="AJ358" s="27">
        <f t="shared" si="113"/>
        <v>1.0839031966759902E-3</v>
      </c>
    </row>
    <row r="359" spans="1:36" ht="24.75" customHeight="1" outlineLevel="1" x14ac:dyDescent="0.25">
      <c r="A359" s="156">
        <v>55</v>
      </c>
      <c r="B359" s="156"/>
      <c r="C359" s="186" t="s">
        <v>1063</v>
      </c>
      <c r="D359" s="187">
        <v>45279</v>
      </c>
      <c r="E359" s="172" t="s">
        <v>1058</v>
      </c>
      <c r="F359" s="172" t="s">
        <v>702</v>
      </c>
      <c r="G359" s="165" t="s">
        <v>118</v>
      </c>
      <c r="H359" s="235"/>
      <c r="I359" s="235"/>
      <c r="J359" s="397"/>
      <c r="K359" s="98">
        <v>22287000</v>
      </c>
      <c r="L359" s="42" t="s">
        <v>703</v>
      </c>
      <c r="M359" s="47"/>
      <c r="N359" s="102"/>
      <c r="O359" s="47"/>
      <c r="P359" s="49"/>
      <c r="Q359" s="49"/>
      <c r="R359" s="24"/>
      <c r="S359" s="24"/>
      <c r="T359" s="24"/>
      <c r="U359" s="25"/>
      <c r="V359" s="24"/>
      <c r="W359" s="24"/>
      <c r="X359" s="24"/>
      <c r="Y359" s="25"/>
      <c r="Z359" s="24"/>
      <c r="AA359" s="24"/>
      <c r="AB359" s="57"/>
      <c r="AC359" s="25"/>
      <c r="AD359" s="98">
        <v>22287000</v>
      </c>
      <c r="AE359" s="24"/>
      <c r="AF359" s="24"/>
      <c r="AG359" s="25">
        <f t="shared" si="110"/>
        <v>22287000</v>
      </c>
      <c r="AH359" s="25">
        <f t="shared" si="111"/>
        <v>22287000</v>
      </c>
      <c r="AI359" s="26">
        <f t="shared" si="112"/>
        <v>2.1328378129147823E-2</v>
      </c>
      <c r="AJ359" s="27">
        <f t="shared" si="113"/>
        <v>2.1343833313587023E-3</v>
      </c>
    </row>
    <row r="360" spans="1:36" ht="24.75" customHeight="1" outlineLevel="1" x14ac:dyDescent="0.25">
      <c r="A360" s="156">
        <v>56</v>
      </c>
      <c r="B360" s="156"/>
      <c r="C360" s="186" t="s">
        <v>1064</v>
      </c>
      <c r="D360" s="187">
        <v>45260</v>
      </c>
      <c r="E360" s="172" t="s">
        <v>1060</v>
      </c>
      <c r="F360" s="172" t="s">
        <v>702</v>
      </c>
      <c r="G360" s="165" t="s">
        <v>118</v>
      </c>
      <c r="H360" s="235"/>
      <c r="I360" s="235"/>
      <c r="J360" s="397"/>
      <c r="K360" s="98">
        <v>19213000</v>
      </c>
      <c r="L360" s="42" t="s">
        <v>703</v>
      </c>
      <c r="M360" s="47"/>
      <c r="N360" s="102"/>
      <c r="O360" s="47"/>
      <c r="P360" s="49"/>
      <c r="Q360" s="49"/>
      <c r="R360" s="24"/>
      <c r="S360" s="24"/>
      <c r="T360" s="24"/>
      <c r="U360" s="25"/>
      <c r="V360" s="24"/>
      <c r="W360" s="24"/>
      <c r="X360" s="24"/>
      <c r="Y360" s="25"/>
      <c r="Z360" s="24"/>
      <c r="AA360" s="24"/>
      <c r="AB360" s="57"/>
      <c r="AC360" s="25"/>
      <c r="AD360" s="98">
        <v>19213000</v>
      </c>
      <c r="AE360" s="24"/>
      <c r="AF360" s="24"/>
      <c r="AG360" s="25">
        <f t="shared" si="110"/>
        <v>19213000</v>
      </c>
      <c r="AH360" s="25">
        <f t="shared" si="111"/>
        <v>19213000</v>
      </c>
      <c r="AI360" s="26">
        <f t="shared" si="112"/>
        <v>1.8386598869085884E-2</v>
      </c>
      <c r="AJ360" s="27">
        <f t="shared" si="113"/>
        <v>1.839992235177222E-3</v>
      </c>
    </row>
    <row r="361" spans="1:36" ht="24.75" customHeight="1" outlineLevel="1" x14ac:dyDescent="0.25">
      <c r="A361" s="156">
        <v>57</v>
      </c>
      <c r="B361" s="156"/>
      <c r="C361" s="186" t="s">
        <v>1065</v>
      </c>
      <c r="D361" s="187">
        <v>45260</v>
      </c>
      <c r="E361" s="172" t="s">
        <v>997</v>
      </c>
      <c r="F361" s="172" t="s">
        <v>702</v>
      </c>
      <c r="G361" s="165" t="s">
        <v>118</v>
      </c>
      <c r="H361" s="235"/>
      <c r="I361" s="235"/>
      <c r="J361" s="397"/>
      <c r="K361" s="98">
        <v>17292000</v>
      </c>
      <c r="L361" s="42" t="s">
        <v>703</v>
      </c>
      <c r="M361" s="47"/>
      <c r="N361" s="102"/>
      <c r="O361" s="47"/>
      <c r="P361" s="49"/>
      <c r="Q361" s="49"/>
      <c r="R361" s="24"/>
      <c r="S361" s="24"/>
      <c r="T361" s="24"/>
      <c r="U361" s="25"/>
      <c r="V361" s="24"/>
      <c r="W361" s="24"/>
      <c r="X361" s="24"/>
      <c r="Y361" s="25"/>
      <c r="Z361" s="24"/>
      <c r="AA361" s="24"/>
      <c r="AB361" s="57"/>
      <c r="AC361" s="25"/>
      <c r="AD361" s="98">
        <v>17292000</v>
      </c>
      <c r="AE361" s="24"/>
      <c r="AF361" s="24"/>
      <c r="AG361" s="25">
        <f t="shared" si="110"/>
        <v>17292000</v>
      </c>
      <c r="AH361" s="25">
        <f t="shared" si="111"/>
        <v>17292000</v>
      </c>
      <c r="AI361" s="26">
        <f t="shared" si="112"/>
        <v>1.6548226078396559E-2</v>
      </c>
      <c r="AJ361" s="27">
        <f t="shared" si="113"/>
        <v>1.656021742085282E-3</v>
      </c>
    </row>
    <row r="362" spans="1:36" ht="24.75" customHeight="1" outlineLevel="1" x14ac:dyDescent="0.25">
      <c r="A362" s="156">
        <v>58</v>
      </c>
      <c r="B362" s="156"/>
      <c r="C362" s="186" t="s">
        <v>1066</v>
      </c>
      <c r="D362" s="187">
        <v>45260</v>
      </c>
      <c r="E362" s="172" t="s">
        <v>1062</v>
      </c>
      <c r="F362" s="172" t="s">
        <v>702</v>
      </c>
      <c r="G362" s="165" t="s">
        <v>118</v>
      </c>
      <c r="H362" s="235"/>
      <c r="I362" s="235"/>
      <c r="J362" s="397"/>
      <c r="K362" s="98">
        <v>13449000</v>
      </c>
      <c r="L362" s="42" t="s">
        <v>703</v>
      </c>
      <c r="M362" s="47"/>
      <c r="N362" s="102"/>
      <c r="O362" s="47"/>
      <c r="P362" s="49"/>
      <c r="Q362" s="49"/>
      <c r="R362" s="24"/>
      <c r="S362" s="24"/>
      <c r="T362" s="24"/>
      <c r="U362" s="25"/>
      <c r="V362" s="24"/>
      <c r="W362" s="24"/>
      <c r="X362" s="24"/>
      <c r="Y362" s="25"/>
      <c r="Z362" s="24"/>
      <c r="AA362" s="24"/>
      <c r="AB362" s="57"/>
      <c r="AC362" s="25"/>
      <c r="AD362" s="98">
        <v>13449000</v>
      </c>
      <c r="AE362" s="24"/>
      <c r="AF362" s="24"/>
      <c r="AG362" s="25">
        <f t="shared" si="110"/>
        <v>13449000</v>
      </c>
      <c r="AH362" s="25">
        <f t="shared" si="111"/>
        <v>13449000</v>
      </c>
      <c r="AI362" s="26">
        <f t="shared" si="112"/>
        <v>1.2870523509620365E-2</v>
      </c>
      <c r="AJ362" s="27">
        <f t="shared" si="113"/>
        <v>1.2879849878154614E-3</v>
      </c>
    </row>
    <row r="363" spans="1:36" ht="24.75" customHeight="1" outlineLevel="1" x14ac:dyDescent="0.25">
      <c r="A363" s="156">
        <v>59</v>
      </c>
      <c r="B363" s="156"/>
      <c r="C363" s="186" t="s">
        <v>1067</v>
      </c>
      <c r="D363" s="187">
        <v>45261</v>
      </c>
      <c r="E363" s="172" t="s">
        <v>1021</v>
      </c>
      <c r="F363" s="172" t="s">
        <v>702</v>
      </c>
      <c r="G363" s="165" t="s">
        <v>118</v>
      </c>
      <c r="H363" s="235"/>
      <c r="I363" s="235"/>
      <c r="J363" s="397"/>
      <c r="K363" s="98">
        <v>17676000</v>
      </c>
      <c r="L363" s="42" t="s">
        <v>703</v>
      </c>
      <c r="M363" s="47"/>
      <c r="N363" s="102"/>
      <c r="O363" s="47"/>
      <c r="P363" s="49"/>
      <c r="Q363" s="49"/>
      <c r="R363" s="24"/>
      <c r="S363" s="24"/>
      <c r="T363" s="24"/>
      <c r="U363" s="25"/>
      <c r="V363" s="24"/>
      <c r="W363" s="24"/>
      <c r="X363" s="24"/>
      <c r="Y363" s="25"/>
      <c r="Z363" s="24"/>
      <c r="AA363" s="24"/>
      <c r="AB363" s="57"/>
      <c r="AC363" s="25"/>
      <c r="AD363" s="98">
        <v>17676000</v>
      </c>
      <c r="AE363" s="24"/>
      <c r="AF363" s="24"/>
      <c r="AG363" s="25">
        <f t="shared" si="110"/>
        <v>17676000</v>
      </c>
      <c r="AH363" s="25">
        <f t="shared" si="111"/>
        <v>17676000</v>
      </c>
      <c r="AI363" s="26">
        <f t="shared" si="112"/>
        <v>1.6915709239054916E-2</v>
      </c>
      <c r="AJ363" s="27">
        <f t="shared" si="113"/>
        <v>1.692796687086482E-3</v>
      </c>
    </row>
    <row r="364" spans="1:36" ht="24.75" customHeight="1" outlineLevel="1" x14ac:dyDescent="0.25">
      <c r="A364" s="156">
        <v>60</v>
      </c>
      <c r="B364" s="156"/>
      <c r="C364" s="186" t="s">
        <v>1068</v>
      </c>
      <c r="D364" s="187">
        <v>45530</v>
      </c>
      <c r="E364" s="172" t="s">
        <v>978</v>
      </c>
      <c r="F364" s="172" t="s">
        <v>702</v>
      </c>
      <c r="G364" s="165" t="s">
        <v>118</v>
      </c>
      <c r="H364" s="235"/>
      <c r="I364" s="235"/>
      <c r="J364" s="397"/>
      <c r="K364" s="98">
        <v>16651000</v>
      </c>
      <c r="L364" s="42" t="s">
        <v>703</v>
      </c>
      <c r="M364" s="47"/>
      <c r="N364" s="102"/>
      <c r="O364" s="47"/>
      <c r="P364" s="49"/>
      <c r="Q364" s="49"/>
      <c r="R364" s="24"/>
      <c r="S364" s="24"/>
      <c r="T364" s="24"/>
      <c r="U364" s="25"/>
      <c r="V364" s="24"/>
      <c r="W364" s="24"/>
      <c r="X364" s="24"/>
      <c r="Y364" s="25"/>
      <c r="Z364" s="24"/>
      <c r="AA364" s="24"/>
      <c r="AB364" s="57"/>
      <c r="AC364" s="25"/>
      <c r="AD364" s="98">
        <v>16651000</v>
      </c>
      <c r="AE364" s="24"/>
      <c r="AF364" s="24"/>
      <c r="AG364" s="25">
        <f t="shared" si="110"/>
        <v>16651000</v>
      </c>
      <c r="AH364" s="25">
        <f t="shared" si="111"/>
        <v>16651000</v>
      </c>
      <c r="AI364" s="26">
        <f t="shared" si="112"/>
        <v>1.5934797156568422E-2</v>
      </c>
      <c r="AJ364" s="27">
        <f t="shared" si="113"/>
        <v>1.5946343989973416E-3</v>
      </c>
    </row>
    <row r="365" spans="1:36" ht="24.75" customHeight="1" outlineLevel="1" x14ac:dyDescent="0.25">
      <c r="A365" s="156">
        <v>61</v>
      </c>
      <c r="B365" s="156"/>
      <c r="C365" s="186" t="s">
        <v>1069</v>
      </c>
      <c r="D365" s="187">
        <v>45260</v>
      </c>
      <c r="E365" s="172" t="s">
        <v>1027</v>
      </c>
      <c r="F365" s="172" t="s">
        <v>702</v>
      </c>
      <c r="G365" s="165" t="s">
        <v>118</v>
      </c>
      <c r="H365" s="235"/>
      <c r="I365" s="235"/>
      <c r="J365" s="397"/>
      <c r="K365" s="98">
        <v>17292000</v>
      </c>
      <c r="L365" s="42" t="s">
        <v>703</v>
      </c>
      <c r="M365" s="47"/>
      <c r="N365" s="102"/>
      <c r="O365" s="47"/>
      <c r="P365" s="49"/>
      <c r="Q365" s="49"/>
      <c r="R365" s="24"/>
      <c r="S365" s="24"/>
      <c r="T365" s="24"/>
      <c r="U365" s="25"/>
      <c r="V365" s="24"/>
      <c r="W365" s="24"/>
      <c r="X365" s="24"/>
      <c r="Y365" s="25"/>
      <c r="Z365" s="24"/>
      <c r="AA365" s="24"/>
      <c r="AB365" s="57"/>
      <c r="AC365" s="25"/>
      <c r="AD365" s="98">
        <v>17292000</v>
      </c>
      <c r="AE365" s="24"/>
      <c r="AF365" s="24"/>
      <c r="AG365" s="25">
        <f t="shared" si="110"/>
        <v>17292000</v>
      </c>
      <c r="AH365" s="25">
        <f t="shared" si="111"/>
        <v>17292000</v>
      </c>
      <c r="AI365" s="26">
        <f t="shared" si="112"/>
        <v>1.6548226078396559E-2</v>
      </c>
      <c r="AJ365" s="27">
        <f t="shared" si="113"/>
        <v>1.656021742085282E-3</v>
      </c>
    </row>
    <row r="366" spans="1:36" ht="24.75" customHeight="1" outlineLevel="1" x14ac:dyDescent="0.25">
      <c r="A366" s="156">
        <v>62</v>
      </c>
      <c r="B366" s="156"/>
      <c r="C366" s="186" t="s">
        <v>1070</v>
      </c>
      <c r="D366" s="187">
        <v>45260</v>
      </c>
      <c r="E366" s="172" t="s">
        <v>1023</v>
      </c>
      <c r="F366" s="172" t="s">
        <v>702</v>
      </c>
      <c r="G366" s="165" t="s">
        <v>118</v>
      </c>
      <c r="H366" s="235"/>
      <c r="I366" s="235"/>
      <c r="J366" s="397"/>
      <c r="K366" s="98">
        <v>19597000</v>
      </c>
      <c r="L366" s="42" t="s">
        <v>703</v>
      </c>
      <c r="M366" s="47"/>
      <c r="N366" s="102"/>
      <c r="O366" s="47"/>
      <c r="P366" s="49"/>
      <c r="Q366" s="49"/>
      <c r="R366" s="24"/>
      <c r="S366" s="24"/>
      <c r="T366" s="24"/>
      <c r="U366" s="25"/>
      <c r="V366" s="24"/>
      <c r="W366" s="24"/>
      <c r="X366" s="24"/>
      <c r="Y366" s="25"/>
      <c r="Z366" s="24"/>
      <c r="AA366" s="24"/>
      <c r="AB366" s="57"/>
      <c r="AC366" s="25"/>
      <c r="AD366" s="98">
        <v>19597000</v>
      </c>
      <c r="AE366" s="24"/>
      <c r="AF366" s="24"/>
      <c r="AG366" s="25">
        <f t="shared" si="110"/>
        <v>19597000</v>
      </c>
      <c r="AH366" s="25">
        <f t="shared" si="111"/>
        <v>19597000</v>
      </c>
      <c r="AI366" s="26">
        <f t="shared" si="112"/>
        <v>1.875408202974424E-2</v>
      </c>
      <c r="AJ366" s="27">
        <f t="shared" si="113"/>
        <v>1.876767180178422E-3</v>
      </c>
    </row>
    <row r="367" spans="1:36" ht="24.75" customHeight="1" outlineLevel="1" x14ac:dyDescent="0.25">
      <c r="A367" s="156">
        <v>63</v>
      </c>
      <c r="B367" s="156"/>
      <c r="C367" s="186" t="s">
        <v>1071</v>
      </c>
      <c r="D367" s="187">
        <v>45260</v>
      </c>
      <c r="E367" s="172" t="s">
        <v>1013</v>
      </c>
      <c r="F367" s="172" t="s">
        <v>702</v>
      </c>
      <c r="G367" s="165" t="s">
        <v>118</v>
      </c>
      <c r="H367" s="235"/>
      <c r="I367" s="235"/>
      <c r="J367" s="400"/>
      <c r="K367" s="98">
        <v>15755000</v>
      </c>
      <c r="L367" s="42" t="s">
        <v>703</v>
      </c>
      <c r="M367" s="47"/>
      <c r="N367" s="102"/>
      <c r="O367" s="47"/>
      <c r="P367" s="49"/>
      <c r="Q367" s="49"/>
      <c r="R367" s="24"/>
      <c r="S367" s="24"/>
      <c r="T367" s="24"/>
      <c r="U367" s="25"/>
      <c r="V367" s="24"/>
      <c r="W367" s="24"/>
      <c r="X367" s="24"/>
      <c r="Y367" s="25"/>
      <c r="Z367" s="24"/>
      <c r="AA367" s="24"/>
      <c r="AB367" s="57"/>
      <c r="AC367" s="25"/>
      <c r="AD367" s="98">
        <v>15755000</v>
      </c>
      <c r="AE367" s="24"/>
      <c r="AF367" s="24"/>
      <c r="AG367" s="25">
        <f t="shared" si="110"/>
        <v>15755000</v>
      </c>
      <c r="AH367" s="25">
        <f t="shared" si="111"/>
        <v>15755000</v>
      </c>
      <c r="AI367" s="26">
        <f t="shared" si="112"/>
        <v>1.5077336448365591E-2</v>
      </c>
      <c r="AJ367" s="27">
        <f t="shared" si="113"/>
        <v>1.508826193994542E-3</v>
      </c>
    </row>
    <row r="368" spans="1:36" s="37" customFormat="1" ht="12.75" customHeight="1" x14ac:dyDescent="0.25">
      <c r="A368" s="404" t="s">
        <v>63</v>
      </c>
      <c r="B368" s="377"/>
      <c r="C368" s="377"/>
      <c r="D368" s="377"/>
      <c r="E368" s="377"/>
      <c r="F368" s="377"/>
      <c r="G368" s="377"/>
      <c r="H368" s="377"/>
      <c r="I368" s="405"/>
      <c r="J368" s="33">
        <f>SUM(J304:J307)</f>
        <v>1044945840</v>
      </c>
      <c r="K368" s="33">
        <f>SUM(K305:K367)</f>
        <v>1044945840</v>
      </c>
      <c r="L368" s="32"/>
      <c r="M368" s="33">
        <f>SUM(M305:M307)</f>
        <v>0</v>
      </c>
      <c r="N368" s="33">
        <f>SUM(N305:N307)</f>
        <v>0</v>
      </c>
      <c r="O368" s="33">
        <f>SUM(O305:O307)</f>
        <v>0</v>
      </c>
      <c r="P368" s="34"/>
      <c r="Q368" s="35"/>
      <c r="R368" s="33">
        <f t="shared" ref="R368:AB368" si="114">SUM(R305:R307)</f>
        <v>0</v>
      </c>
      <c r="S368" s="33">
        <f t="shared" si="114"/>
        <v>0</v>
      </c>
      <c r="T368" s="33">
        <f t="shared" si="114"/>
        <v>0</v>
      </c>
      <c r="U368" s="33">
        <f>SUM(U305:U367)</f>
        <v>0</v>
      </c>
      <c r="V368" s="33">
        <f t="shared" si="114"/>
        <v>0</v>
      </c>
      <c r="W368" s="33">
        <f t="shared" si="114"/>
        <v>0</v>
      </c>
      <c r="X368" s="33">
        <f t="shared" si="114"/>
        <v>0</v>
      </c>
      <c r="Y368" s="33">
        <f>SUM(Y305:Y367)</f>
        <v>0</v>
      </c>
      <c r="Z368" s="33">
        <f t="shared" si="114"/>
        <v>0</v>
      </c>
      <c r="AA368" s="33">
        <f t="shared" si="114"/>
        <v>0</v>
      </c>
      <c r="AB368" s="33">
        <f t="shared" si="114"/>
        <v>58012000</v>
      </c>
      <c r="AC368" s="33">
        <f>SUM(AC305:AC367)</f>
        <v>58012000</v>
      </c>
      <c r="AD368" s="33">
        <f t="shared" ref="AD368:AH368" si="115">SUM(AD305:AD367)</f>
        <v>257141280</v>
      </c>
      <c r="AE368" s="33">
        <f t="shared" si="115"/>
        <v>166985000</v>
      </c>
      <c r="AF368" s="33">
        <f t="shared" si="115"/>
        <v>562807560</v>
      </c>
      <c r="AG368" s="33">
        <f t="shared" si="115"/>
        <v>986933840</v>
      </c>
      <c r="AH368" s="33">
        <f t="shared" si="115"/>
        <v>1044945840</v>
      </c>
      <c r="AI368" s="36">
        <f>IF(ISERROR(AH368/J368),0,AH368/J368)</f>
        <v>1</v>
      </c>
      <c r="AJ368" s="36">
        <f>IF(ISERROR(AH368/$AH$600),0,AH368/$AH$600)</f>
        <v>0.10007246300841825</v>
      </c>
    </row>
    <row r="369" spans="1:36" ht="12.75" customHeight="1" x14ac:dyDescent="0.25">
      <c r="A369" s="383" t="s">
        <v>64</v>
      </c>
      <c r="B369" s="384"/>
      <c r="C369" s="384"/>
      <c r="D369" s="384"/>
      <c r="E369" s="385"/>
      <c r="F369" s="9"/>
      <c r="G369" s="10"/>
      <c r="H369" s="11"/>
      <c r="I369" s="11"/>
      <c r="J369" s="396">
        <v>859526000</v>
      </c>
      <c r="K369" s="13"/>
      <c r="L369" s="14"/>
      <c r="M369" s="15"/>
      <c r="N369" s="15"/>
      <c r="O369" s="15"/>
      <c r="P369" s="10"/>
      <c r="Q369" s="16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7"/>
      <c r="AJ369" s="17"/>
    </row>
    <row r="370" spans="1:36" ht="24.95" customHeight="1" outlineLevel="1" x14ac:dyDescent="0.25">
      <c r="A370" s="19">
        <v>1</v>
      </c>
      <c r="B370" s="19"/>
      <c r="C370" s="40" t="s">
        <v>1072</v>
      </c>
      <c r="D370" s="41">
        <v>45561</v>
      </c>
      <c r="E370" s="70" t="s">
        <v>463</v>
      </c>
      <c r="F370" s="172" t="s">
        <v>702</v>
      </c>
      <c r="G370" s="165" t="s">
        <v>118</v>
      </c>
      <c r="H370" s="55"/>
      <c r="I370" s="55"/>
      <c r="J370" s="397"/>
      <c r="K370" s="57">
        <v>10564000</v>
      </c>
      <c r="L370" s="42" t="s">
        <v>703</v>
      </c>
      <c r="M370" s="47"/>
      <c r="N370" s="48"/>
      <c r="O370" s="47"/>
      <c r="P370" s="49"/>
      <c r="Q370" s="49"/>
      <c r="R370" s="24">
        <v>0</v>
      </c>
      <c r="S370" s="24">
        <v>0</v>
      </c>
      <c r="T370" s="24">
        <v>0</v>
      </c>
      <c r="U370" s="25">
        <f>SUM(R370:T370)</f>
        <v>0</v>
      </c>
      <c r="V370" s="24">
        <v>0</v>
      </c>
      <c r="W370" s="24">
        <v>0</v>
      </c>
      <c r="X370" s="24">
        <v>0</v>
      </c>
      <c r="Y370" s="25">
        <f>SUM(V370:X370)</f>
        <v>0</v>
      </c>
      <c r="Z370" s="24">
        <v>0</v>
      </c>
      <c r="AA370" s="24">
        <v>0</v>
      </c>
      <c r="AB370" s="24">
        <v>0</v>
      </c>
      <c r="AC370" s="25">
        <f>SUM(Z370:AB370)</f>
        <v>0</v>
      </c>
      <c r="AD370" s="24">
        <v>0</v>
      </c>
      <c r="AE370" s="24">
        <v>0</v>
      </c>
      <c r="AF370" s="57">
        <v>10564000</v>
      </c>
      <c r="AG370" s="25">
        <f>SUM(AD370:AF370)</f>
        <v>10564000</v>
      </c>
      <c r="AH370" s="25">
        <f>SUM(U370,Y370,AC370,AG370)</f>
        <v>10564000</v>
      </c>
      <c r="AI370" s="26">
        <f>IF(ISERROR(AH370/$J$369),0,AH370/$J$369)</f>
        <v>1.2290494993752371E-2</v>
      </c>
      <c r="AJ370" s="27">
        <f>IF(ISERROR(AH370/$AH$600),"-",AH370/$AH$600)</f>
        <v>1.0116940598767592E-3</v>
      </c>
    </row>
    <row r="371" spans="1:36" ht="24.95" customHeight="1" outlineLevel="1" x14ac:dyDescent="0.25">
      <c r="A371" s="19">
        <v>2</v>
      </c>
      <c r="B371" s="19"/>
      <c r="C371" s="40" t="s">
        <v>1073</v>
      </c>
      <c r="D371" s="41">
        <v>45590</v>
      </c>
      <c r="E371" s="70" t="s">
        <v>465</v>
      </c>
      <c r="F371" s="172" t="s">
        <v>702</v>
      </c>
      <c r="G371" s="165" t="s">
        <v>118</v>
      </c>
      <c r="H371" s="55"/>
      <c r="I371" s="55"/>
      <c r="J371" s="397"/>
      <c r="K371" s="57">
        <v>11318000</v>
      </c>
      <c r="L371" s="42" t="s">
        <v>703</v>
      </c>
      <c r="M371" s="47"/>
      <c r="N371" s="102"/>
      <c r="O371" s="47"/>
      <c r="P371" s="49"/>
      <c r="Q371" s="49"/>
      <c r="R371" s="24"/>
      <c r="S371" s="24"/>
      <c r="T371" s="24"/>
      <c r="U371" s="25">
        <f t="shared" ref="U371:U419" si="116">SUM(R371:T371)</f>
        <v>0</v>
      </c>
      <c r="V371" s="24"/>
      <c r="W371" s="24"/>
      <c r="X371" s="24"/>
      <c r="Y371" s="25">
        <f t="shared" ref="Y371:Y419" si="117">SUM(V371:X371)</f>
        <v>0</v>
      </c>
      <c r="Z371" s="24">
        <v>0</v>
      </c>
      <c r="AA371" s="24">
        <v>0</v>
      </c>
      <c r="AB371" s="24">
        <v>0</v>
      </c>
      <c r="AC371" s="25">
        <f t="shared" ref="AC371:AC419" si="118">SUM(Z371:AB371)</f>
        <v>0</v>
      </c>
      <c r="AD371" s="24"/>
      <c r="AE371" s="24"/>
      <c r="AF371" s="57">
        <v>11318000</v>
      </c>
      <c r="AG371" s="25">
        <f t="shared" ref="AG371:AG414" si="119">SUM(AD371:AF371)</f>
        <v>11318000</v>
      </c>
      <c r="AH371" s="25">
        <f t="shared" ref="AH371:AH414" si="120">SUM(U371,Y371,AC371,AG371)</f>
        <v>11318000</v>
      </c>
      <c r="AI371" s="26">
        <f t="shared" ref="AI371:AI422" si="121">IF(ISERROR(AH371/$J$369),0,AH371/$J$369)</f>
        <v>1.3167722675055787E-2</v>
      </c>
      <c r="AJ371" s="27">
        <f t="shared" ref="AJ371:AJ414" si="122">IF(ISERROR(AH371/$AH$600),"-",AH371/$AH$600)</f>
        <v>1.0839031966759902E-3</v>
      </c>
    </row>
    <row r="372" spans="1:36" ht="24.95" customHeight="1" outlineLevel="1" x14ac:dyDescent="0.25">
      <c r="A372" s="19">
        <v>3</v>
      </c>
      <c r="B372" s="19"/>
      <c r="C372" s="40" t="s">
        <v>1074</v>
      </c>
      <c r="D372" s="41">
        <v>45573</v>
      </c>
      <c r="E372" s="70" t="s">
        <v>467</v>
      </c>
      <c r="F372" s="172" t="s">
        <v>702</v>
      </c>
      <c r="G372" s="165" t="s">
        <v>118</v>
      </c>
      <c r="H372" s="55"/>
      <c r="I372" s="55"/>
      <c r="J372" s="397"/>
      <c r="K372" s="57">
        <v>11318000</v>
      </c>
      <c r="L372" s="42" t="s">
        <v>703</v>
      </c>
      <c r="M372" s="47"/>
      <c r="N372" s="102"/>
      <c r="O372" s="47"/>
      <c r="P372" s="49"/>
      <c r="Q372" s="49"/>
      <c r="R372" s="24"/>
      <c r="S372" s="24"/>
      <c r="T372" s="24"/>
      <c r="U372" s="25">
        <f t="shared" si="116"/>
        <v>0</v>
      </c>
      <c r="V372" s="24"/>
      <c r="W372" s="24"/>
      <c r="X372" s="24"/>
      <c r="Y372" s="25">
        <f t="shared" si="117"/>
        <v>0</v>
      </c>
      <c r="Z372" s="24">
        <v>0</v>
      </c>
      <c r="AA372" s="24">
        <v>0</v>
      </c>
      <c r="AB372" s="24">
        <v>0</v>
      </c>
      <c r="AC372" s="25">
        <f t="shared" si="118"/>
        <v>0</v>
      </c>
      <c r="AD372" s="24"/>
      <c r="AE372" s="24"/>
      <c r="AF372" s="57">
        <v>11318000</v>
      </c>
      <c r="AG372" s="25">
        <f t="shared" si="119"/>
        <v>11318000</v>
      </c>
      <c r="AH372" s="25">
        <f t="shared" si="120"/>
        <v>11318000</v>
      </c>
      <c r="AI372" s="26">
        <f t="shared" si="121"/>
        <v>1.3167722675055787E-2</v>
      </c>
      <c r="AJ372" s="27">
        <f t="shared" si="122"/>
        <v>1.0839031966759902E-3</v>
      </c>
    </row>
    <row r="373" spans="1:36" ht="24.95" customHeight="1" outlineLevel="1" x14ac:dyDescent="0.25">
      <c r="A373" s="19">
        <v>4</v>
      </c>
      <c r="B373" s="19"/>
      <c r="C373" s="40" t="s">
        <v>1075</v>
      </c>
      <c r="D373" s="41">
        <v>45561</v>
      </c>
      <c r="E373" s="70" t="s">
        <v>469</v>
      </c>
      <c r="F373" s="172" t="s">
        <v>702</v>
      </c>
      <c r="G373" s="165" t="s">
        <v>118</v>
      </c>
      <c r="H373" s="55"/>
      <c r="I373" s="55"/>
      <c r="J373" s="397"/>
      <c r="K373" s="57">
        <v>11318000</v>
      </c>
      <c r="L373" s="42" t="s">
        <v>703</v>
      </c>
      <c r="M373" s="47"/>
      <c r="N373" s="102"/>
      <c r="O373" s="47"/>
      <c r="P373" s="49"/>
      <c r="Q373" s="49"/>
      <c r="R373" s="24"/>
      <c r="S373" s="24"/>
      <c r="T373" s="24"/>
      <c r="U373" s="25">
        <f t="shared" si="116"/>
        <v>0</v>
      </c>
      <c r="V373" s="24"/>
      <c r="W373" s="24"/>
      <c r="X373" s="24"/>
      <c r="Y373" s="25">
        <f t="shared" si="117"/>
        <v>0</v>
      </c>
      <c r="Z373" s="24">
        <v>0</v>
      </c>
      <c r="AA373" s="24">
        <v>0</v>
      </c>
      <c r="AB373" s="24">
        <v>0</v>
      </c>
      <c r="AC373" s="25">
        <f t="shared" si="118"/>
        <v>0</v>
      </c>
      <c r="AD373" s="24"/>
      <c r="AE373" s="24"/>
      <c r="AF373" s="57">
        <v>11318000</v>
      </c>
      <c r="AG373" s="25">
        <f t="shared" si="119"/>
        <v>11318000</v>
      </c>
      <c r="AH373" s="25">
        <f t="shared" si="120"/>
        <v>11318000</v>
      </c>
      <c r="AI373" s="26">
        <f t="shared" si="121"/>
        <v>1.3167722675055787E-2</v>
      </c>
      <c r="AJ373" s="27">
        <f t="shared" si="122"/>
        <v>1.0839031966759902E-3</v>
      </c>
    </row>
    <row r="374" spans="1:36" ht="24.95" customHeight="1" outlineLevel="1" x14ac:dyDescent="0.25">
      <c r="A374" s="19">
        <v>5</v>
      </c>
      <c r="B374" s="19"/>
      <c r="C374" s="40" t="s">
        <v>1076</v>
      </c>
      <c r="D374" s="41">
        <v>45590</v>
      </c>
      <c r="E374" s="70" t="s">
        <v>471</v>
      </c>
      <c r="F374" s="172" t="s">
        <v>702</v>
      </c>
      <c r="G374" s="165" t="s">
        <v>118</v>
      </c>
      <c r="H374" s="55"/>
      <c r="I374" s="55"/>
      <c r="J374" s="397"/>
      <c r="K374" s="57">
        <v>11318000</v>
      </c>
      <c r="L374" s="42" t="s">
        <v>703</v>
      </c>
      <c r="M374" s="47"/>
      <c r="N374" s="102"/>
      <c r="O374" s="47"/>
      <c r="P374" s="49"/>
      <c r="Q374" s="49"/>
      <c r="R374" s="24"/>
      <c r="S374" s="24"/>
      <c r="T374" s="24"/>
      <c r="U374" s="25">
        <f t="shared" si="116"/>
        <v>0</v>
      </c>
      <c r="V374" s="24"/>
      <c r="W374" s="24"/>
      <c r="X374" s="24"/>
      <c r="Y374" s="25">
        <f t="shared" si="117"/>
        <v>0</v>
      </c>
      <c r="Z374" s="24">
        <v>0</v>
      </c>
      <c r="AA374" s="24">
        <v>0</v>
      </c>
      <c r="AB374" s="24">
        <v>0</v>
      </c>
      <c r="AC374" s="25">
        <f t="shared" si="118"/>
        <v>0</v>
      </c>
      <c r="AD374" s="24"/>
      <c r="AE374" s="24"/>
      <c r="AF374" s="57">
        <v>11318000</v>
      </c>
      <c r="AG374" s="25">
        <f t="shared" si="119"/>
        <v>11318000</v>
      </c>
      <c r="AH374" s="25">
        <f t="shared" si="120"/>
        <v>11318000</v>
      </c>
      <c r="AI374" s="26">
        <f t="shared" si="121"/>
        <v>1.3167722675055787E-2</v>
      </c>
      <c r="AJ374" s="27">
        <f t="shared" si="122"/>
        <v>1.0839031966759902E-3</v>
      </c>
    </row>
    <row r="375" spans="1:36" ht="24.95" customHeight="1" outlineLevel="1" x14ac:dyDescent="0.25">
      <c r="A375" s="19">
        <v>6</v>
      </c>
      <c r="B375" s="19"/>
      <c r="C375" s="40" t="s">
        <v>1077</v>
      </c>
      <c r="D375" s="41">
        <v>45560</v>
      </c>
      <c r="E375" s="70" t="s">
        <v>473</v>
      </c>
      <c r="F375" s="172" t="s">
        <v>702</v>
      </c>
      <c r="G375" s="165" t="s">
        <v>118</v>
      </c>
      <c r="H375" s="55"/>
      <c r="I375" s="55"/>
      <c r="J375" s="397"/>
      <c r="K375" s="57">
        <v>11318000</v>
      </c>
      <c r="L375" s="42" t="s">
        <v>703</v>
      </c>
      <c r="M375" s="47"/>
      <c r="N375" s="102"/>
      <c r="O375" s="47"/>
      <c r="P375" s="49"/>
      <c r="Q375" s="49"/>
      <c r="R375" s="24"/>
      <c r="S375" s="24"/>
      <c r="T375" s="24"/>
      <c r="U375" s="25">
        <f t="shared" si="116"/>
        <v>0</v>
      </c>
      <c r="V375" s="24"/>
      <c r="W375" s="24"/>
      <c r="X375" s="24"/>
      <c r="Y375" s="25">
        <f t="shared" si="117"/>
        <v>0</v>
      </c>
      <c r="Z375" s="24">
        <v>0</v>
      </c>
      <c r="AA375" s="24">
        <v>0</v>
      </c>
      <c r="AB375" s="24">
        <v>0</v>
      </c>
      <c r="AC375" s="25">
        <f t="shared" si="118"/>
        <v>0</v>
      </c>
      <c r="AD375" s="24"/>
      <c r="AE375" s="24"/>
      <c r="AF375" s="57">
        <v>11318000</v>
      </c>
      <c r="AG375" s="25">
        <f t="shared" si="119"/>
        <v>11318000</v>
      </c>
      <c r="AH375" s="25">
        <f t="shared" si="120"/>
        <v>11318000</v>
      </c>
      <c r="AI375" s="26">
        <f t="shared" si="121"/>
        <v>1.3167722675055787E-2</v>
      </c>
      <c r="AJ375" s="27">
        <f t="shared" si="122"/>
        <v>1.0839031966759902E-3</v>
      </c>
    </row>
    <row r="376" spans="1:36" ht="24.95" customHeight="1" outlineLevel="1" x14ac:dyDescent="0.25">
      <c r="A376" s="19">
        <v>7</v>
      </c>
      <c r="B376" s="19"/>
      <c r="C376" s="40" t="s">
        <v>1078</v>
      </c>
      <c r="D376" s="41">
        <v>45590</v>
      </c>
      <c r="E376" s="70" t="s">
        <v>477</v>
      </c>
      <c r="F376" s="172" t="s">
        <v>702</v>
      </c>
      <c r="G376" s="165" t="s">
        <v>118</v>
      </c>
      <c r="H376" s="55"/>
      <c r="I376" s="55"/>
      <c r="J376" s="397"/>
      <c r="K376" s="57">
        <v>11318000</v>
      </c>
      <c r="L376" s="42" t="s">
        <v>703</v>
      </c>
      <c r="M376" s="47"/>
      <c r="N376" s="102"/>
      <c r="O376" s="47"/>
      <c r="P376" s="49"/>
      <c r="Q376" s="49"/>
      <c r="R376" s="24"/>
      <c r="S376" s="24"/>
      <c r="T376" s="24"/>
      <c r="U376" s="25">
        <f t="shared" si="116"/>
        <v>0</v>
      </c>
      <c r="V376" s="24"/>
      <c r="W376" s="24"/>
      <c r="X376" s="24"/>
      <c r="Y376" s="25">
        <f t="shared" si="117"/>
        <v>0</v>
      </c>
      <c r="Z376" s="24">
        <v>0</v>
      </c>
      <c r="AA376" s="24">
        <v>0</v>
      </c>
      <c r="AB376" s="24">
        <v>0</v>
      </c>
      <c r="AC376" s="25">
        <f t="shared" si="118"/>
        <v>0</v>
      </c>
      <c r="AD376" s="24"/>
      <c r="AE376" s="24"/>
      <c r="AF376" s="57">
        <v>11318000</v>
      </c>
      <c r="AG376" s="25">
        <f t="shared" si="119"/>
        <v>11318000</v>
      </c>
      <c r="AH376" s="25">
        <f t="shared" si="120"/>
        <v>11318000</v>
      </c>
      <c r="AI376" s="26">
        <f t="shared" si="121"/>
        <v>1.3167722675055787E-2</v>
      </c>
      <c r="AJ376" s="27">
        <f t="shared" si="122"/>
        <v>1.0839031966759902E-3</v>
      </c>
    </row>
    <row r="377" spans="1:36" ht="24.95" customHeight="1" outlineLevel="1" x14ac:dyDescent="0.25">
      <c r="A377" s="19">
        <v>8</v>
      </c>
      <c r="B377" s="19"/>
      <c r="C377" s="40" t="s">
        <v>1079</v>
      </c>
      <c r="D377" s="41">
        <v>45608</v>
      </c>
      <c r="E377" s="70" t="s">
        <v>479</v>
      </c>
      <c r="F377" s="172" t="s">
        <v>702</v>
      </c>
      <c r="G377" s="165" t="s">
        <v>118</v>
      </c>
      <c r="H377" s="55"/>
      <c r="I377" s="55"/>
      <c r="J377" s="397"/>
      <c r="K377" s="57">
        <v>11318000</v>
      </c>
      <c r="L377" s="42" t="s">
        <v>703</v>
      </c>
      <c r="M377" s="47"/>
      <c r="N377" s="102"/>
      <c r="O377" s="47"/>
      <c r="P377" s="49"/>
      <c r="Q377" s="49"/>
      <c r="R377" s="24"/>
      <c r="S377" s="24"/>
      <c r="T377" s="24"/>
      <c r="U377" s="25">
        <f t="shared" si="116"/>
        <v>0</v>
      </c>
      <c r="V377" s="24"/>
      <c r="W377" s="24"/>
      <c r="X377" s="24"/>
      <c r="Y377" s="25">
        <f t="shared" si="117"/>
        <v>0</v>
      </c>
      <c r="Z377" s="24">
        <v>0</v>
      </c>
      <c r="AA377" s="24">
        <v>0</v>
      </c>
      <c r="AB377" s="24">
        <v>0</v>
      </c>
      <c r="AC377" s="25">
        <f t="shared" si="118"/>
        <v>0</v>
      </c>
      <c r="AD377" s="24"/>
      <c r="AE377" s="24"/>
      <c r="AF377" s="57">
        <v>11318000</v>
      </c>
      <c r="AG377" s="25">
        <f t="shared" si="119"/>
        <v>11318000</v>
      </c>
      <c r="AH377" s="25">
        <f t="shared" si="120"/>
        <v>11318000</v>
      </c>
      <c r="AI377" s="26">
        <f t="shared" si="121"/>
        <v>1.3167722675055787E-2</v>
      </c>
      <c r="AJ377" s="27">
        <f t="shared" si="122"/>
        <v>1.0839031966759902E-3</v>
      </c>
    </row>
    <row r="378" spans="1:36" ht="24.95" customHeight="1" outlineLevel="1" x14ac:dyDescent="0.25">
      <c r="A378" s="19">
        <v>9</v>
      </c>
      <c r="B378" s="19"/>
      <c r="C378" s="40" t="s">
        <v>1080</v>
      </c>
      <c r="D378" s="41">
        <v>45561</v>
      </c>
      <c r="E378" s="70" t="s">
        <v>1081</v>
      </c>
      <c r="F378" s="172" t="s">
        <v>702</v>
      </c>
      <c r="G378" s="165" t="s">
        <v>118</v>
      </c>
      <c r="H378" s="55"/>
      <c r="I378" s="55"/>
      <c r="J378" s="397"/>
      <c r="K378" s="57">
        <v>11644000</v>
      </c>
      <c r="L378" s="42" t="s">
        <v>703</v>
      </c>
      <c r="M378" s="47"/>
      <c r="N378" s="102"/>
      <c r="O378" s="47"/>
      <c r="P378" s="49"/>
      <c r="Q378" s="49"/>
      <c r="R378" s="24"/>
      <c r="S378" s="24"/>
      <c r="T378" s="24"/>
      <c r="U378" s="25">
        <f t="shared" si="116"/>
        <v>0</v>
      </c>
      <c r="V378" s="24"/>
      <c r="W378" s="24"/>
      <c r="X378" s="24"/>
      <c r="Y378" s="25">
        <f t="shared" si="117"/>
        <v>0</v>
      </c>
      <c r="Z378" s="24">
        <v>0</v>
      </c>
      <c r="AA378" s="24">
        <v>0</v>
      </c>
      <c r="AB378" s="24">
        <v>0</v>
      </c>
      <c r="AC378" s="25">
        <f t="shared" si="118"/>
        <v>0</v>
      </c>
      <c r="AD378" s="24"/>
      <c r="AE378" s="24"/>
      <c r="AF378" s="57">
        <v>11644000</v>
      </c>
      <c r="AG378" s="25">
        <f t="shared" si="119"/>
        <v>11644000</v>
      </c>
      <c r="AH378" s="25">
        <f t="shared" si="120"/>
        <v>11644000</v>
      </c>
      <c r="AI378" s="26">
        <f t="shared" si="121"/>
        <v>1.3547001486866017E-2</v>
      </c>
      <c r="AJ378" s="27">
        <f t="shared" si="122"/>
        <v>1.1151235926926339E-3</v>
      </c>
    </row>
    <row r="379" spans="1:36" ht="24.95" customHeight="1" outlineLevel="1" x14ac:dyDescent="0.25">
      <c r="A379" s="19">
        <v>10</v>
      </c>
      <c r="B379" s="19"/>
      <c r="C379" s="40" t="s">
        <v>1082</v>
      </c>
      <c r="D379" s="41">
        <v>45590</v>
      </c>
      <c r="E379" s="70" t="s">
        <v>483</v>
      </c>
      <c r="F379" s="172" t="s">
        <v>702</v>
      </c>
      <c r="G379" s="165" t="s">
        <v>118</v>
      </c>
      <c r="H379" s="55"/>
      <c r="I379" s="55"/>
      <c r="J379" s="397"/>
      <c r="K379" s="57">
        <v>9991000</v>
      </c>
      <c r="L379" s="42" t="s">
        <v>703</v>
      </c>
      <c r="M379" s="47"/>
      <c r="N379" s="102"/>
      <c r="O379" s="47"/>
      <c r="P379" s="49"/>
      <c r="Q379" s="49"/>
      <c r="R379" s="24"/>
      <c r="S379" s="24"/>
      <c r="T379" s="24"/>
      <c r="U379" s="25">
        <f t="shared" si="116"/>
        <v>0</v>
      </c>
      <c r="V379" s="24"/>
      <c r="W379" s="24"/>
      <c r="X379" s="24"/>
      <c r="Y379" s="25">
        <f t="shared" si="117"/>
        <v>0</v>
      </c>
      <c r="Z379" s="24">
        <v>0</v>
      </c>
      <c r="AA379" s="24">
        <v>0</v>
      </c>
      <c r="AB379" s="24">
        <v>0</v>
      </c>
      <c r="AC379" s="25">
        <f t="shared" si="118"/>
        <v>0</v>
      </c>
      <c r="AD379" s="24"/>
      <c r="AE379" s="24"/>
      <c r="AF379" s="57">
        <v>9991000</v>
      </c>
      <c r="AG379" s="25">
        <f t="shared" si="119"/>
        <v>9991000</v>
      </c>
      <c r="AH379" s="25">
        <f t="shared" si="120"/>
        <v>9991000</v>
      </c>
      <c r="AI379" s="26">
        <f t="shared" si="121"/>
        <v>1.1623848493239297E-2</v>
      </c>
      <c r="AJ379" s="27">
        <f t="shared" si="122"/>
        <v>9.5681894663278118E-4</v>
      </c>
    </row>
    <row r="380" spans="1:36" ht="24.95" customHeight="1" outlineLevel="1" x14ac:dyDescent="0.25">
      <c r="A380" s="19">
        <v>11</v>
      </c>
      <c r="B380" s="19"/>
      <c r="C380" s="40" t="s">
        <v>1083</v>
      </c>
      <c r="D380" s="41">
        <v>45628</v>
      </c>
      <c r="E380" s="70" t="s">
        <v>485</v>
      </c>
      <c r="F380" s="172" t="s">
        <v>702</v>
      </c>
      <c r="G380" s="165" t="s">
        <v>118</v>
      </c>
      <c r="H380" s="55"/>
      <c r="I380" s="55"/>
      <c r="J380" s="397"/>
      <c r="K380" s="57">
        <v>11318000</v>
      </c>
      <c r="L380" s="42" t="s">
        <v>703</v>
      </c>
      <c r="M380" s="47"/>
      <c r="N380" s="102"/>
      <c r="O380" s="47"/>
      <c r="P380" s="49"/>
      <c r="Q380" s="49"/>
      <c r="R380" s="24"/>
      <c r="S380" s="24"/>
      <c r="T380" s="24"/>
      <c r="U380" s="25">
        <f t="shared" si="116"/>
        <v>0</v>
      </c>
      <c r="V380" s="24"/>
      <c r="W380" s="24"/>
      <c r="X380" s="24"/>
      <c r="Y380" s="25">
        <f t="shared" si="117"/>
        <v>0</v>
      </c>
      <c r="Z380" s="24">
        <v>0</v>
      </c>
      <c r="AA380" s="24">
        <v>0</v>
      </c>
      <c r="AB380" s="24">
        <v>0</v>
      </c>
      <c r="AC380" s="25">
        <f t="shared" si="118"/>
        <v>0</v>
      </c>
      <c r="AD380" s="24"/>
      <c r="AE380" s="24"/>
      <c r="AF380" s="57">
        <v>11318000</v>
      </c>
      <c r="AG380" s="25">
        <f t="shared" si="119"/>
        <v>11318000</v>
      </c>
      <c r="AH380" s="25">
        <f t="shared" si="120"/>
        <v>11318000</v>
      </c>
      <c r="AI380" s="26">
        <f t="shared" si="121"/>
        <v>1.3167722675055787E-2</v>
      </c>
      <c r="AJ380" s="27">
        <f t="shared" si="122"/>
        <v>1.0839031966759902E-3</v>
      </c>
    </row>
    <row r="381" spans="1:36" ht="24.95" customHeight="1" outlineLevel="1" x14ac:dyDescent="0.25">
      <c r="A381" s="19">
        <v>12</v>
      </c>
      <c r="B381" s="19"/>
      <c r="C381" s="40" t="s">
        <v>1084</v>
      </c>
      <c r="D381" s="41">
        <v>45590</v>
      </c>
      <c r="E381" s="70" t="s">
        <v>487</v>
      </c>
      <c r="F381" s="172" t="s">
        <v>702</v>
      </c>
      <c r="G381" s="165" t="s">
        <v>118</v>
      </c>
      <c r="H381" s="55"/>
      <c r="I381" s="55"/>
      <c r="J381" s="397"/>
      <c r="K381" s="57">
        <v>40241000</v>
      </c>
      <c r="L381" s="42" t="s">
        <v>703</v>
      </c>
      <c r="M381" s="47"/>
      <c r="N381" s="102"/>
      <c r="O381" s="47"/>
      <c r="P381" s="49"/>
      <c r="Q381" s="49"/>
      <c r="R381" s="24"/>
      <c r="S381" s="24"/>
      <c r="T381" s="24"/>
      <c r="U381" s="25">
        <f t="shared" si="116"/>
        <v>0</v>
      </c>
      <c r="V381" s="24"/>
      <c r="W381" s="24"/>
      <c r="X381" s="24"/>
      <c r="Y381" s="25">
        <f t="shared" si="117"/>
        <v>0</v>
      </c>
      <c r="Z381" s="24">
        <v>0</v>
      </c>
      <c r="AA381" s="24">
        <v>0</v>
      </c>
      <c r="AB381" s="24">
        <v>0</v>
      </c>
      <c r="AC381" s="25">
        <f t="shared" si="118"/>
        <v>0</v>
      </c>
      <c r="AD381" s="24"/>
      <c r="AE381" s="24"/>
      <c r="AF381" s="57">
        <v>40241000</v>
      </c>
      <c r="AG381" s="25">
        <f t="shared" si="119"/>
        <v>40241000</v>
      </c>
      <c r="AH381" s="25">
        <f t="shared" si="120"/>
        <v>40241000</v>
      </c>
      <c r="AI381" s="26">
        <f t="shared" si="121"/>
        <v>4.681766461980208E-2</v>
      </c>
      <c r="AJ381" s="27">
        <f t="shared" si="122"/>
        <v>3.853803546336678E-3</v>
      </c>
    </row>
    <row r="382" spans="1:36" ht="24.95" customHeight="1" outlineLevel="1" x14ac:dyDescent="0.25">
      <c r="A382" s="19">
        <v>13</v>
      </c>
      <c r="B382" s="19"/>
      <c r="C382" s="40" t="s">
        <v>1085</v>
      </c>
      <c r="D382" s="41">
        <v>45561</v>
      </c>
      <c r="E382" s="70" t="s">
        <v>489</v>
      </c>
      <c r="F382" s="172" t="s">
        <v>702</v>
      </c>
      <c r="G382" s="165" t="s">
        <v>118</v>
      </c>
      <c r="H382" s="55"/>
      <c r="I382" s="55"/>
      <c r="J382" s="397"/>
      <c r="K382" s="57">
        <v>11644000</v>
      </c>
      <c r="L382" s="42" t="s">
        <v>703</v>
      </c>
      <c r="M382" s="47"/>
      <c r="N382" s="102"/>
      <c r="O382" s="47"/>
      <c r="P382" s="49"/>
      <c r="Q382" s="49"/>
      <c r="R382" s="24"/>
      <c r="S382" s="24"/>
      <c r="T382" s="24"/>
      <c r="U382" s="25">
        <f t="shared" si="116"/>
        <v>0</v>
      </c>
      <c r="V382" s="24"/>
      <c r="W382" s="24"/>
      <c r="X382" s="24"/>
      <c r="Y382" s="25">
        <f t="shared" si="117"/>
        <v>0</v>
      </c>
      <c r="Z382" s="24">
        <v>0</v>
      </c>
      <c r="AA382" s="24">
        <v>0</v>
      </c>
      <c r="AB382" s="24">
        <v>0</v>
      </c>
      <c r="AC382" s="25">
        <f t="shared" si="118"/>
        <v>0</v>
      </c>
      <c r="AD382" s="24"/>
      <c r="AE382" s="24"/>
      <c r="AF382" s="57">
        <v>11644000</v>
      </c>
      <c r="AG382" s="25">
        <f t="shared" si="119"/>
        <v>11644000</v>
      </c>
      <c r="AH382" s="25">
        <f t="shared" si="120"/>
        <v>11644000</v>
      </c>
      <c r="AI382" s="26">
        <f t="shared" si="121"/>
        <v>1.3547001486866017E-2</v>
      </c>
      <c r="AJ382" s="27">
        <f t="shared" si="122"/>
        <v>1.1151235926926339E-3</v>
      </c>
    </row>
    <row r="383" spans="1:36" ht="24.95" customHeight="1" outlineLevel="1" x14ac:dyDescent="0.25">
      <c r="A383" s="19">
        <v>14</v>
      </c>
      <c r="B383" s="19"/>
      <c r="C383" s="40" t="s">
        <v>1086</v>
      </c>
      <c r="D383" s="41">
        <v>45590</v>
      </c>
      <c r="E383" s="70" t="s">
        <v>491</v>
      </c>
      <c r="F383" s="172" t="s">
        <v>702</v>
      </c>
      <c r="G383" s="165" t="s">
        <v>118</v>
      </c>
      <c r="H383" s="55"/>
      <c r="I383" s="55"/>
      <c r="J383" s="397"/>
      <c r="K383" s="57">
        <v>9991000</v>
      </c>
      <c r="L383" s="42" t="s">
        <v>703</v>
      </c>
      <c r="M383" s="47"/>
      <c r="N383" s="102"/>
      <c r="O383" s="47"/>
      <c r="P383" s="49"/>
      <c r="Q383" s="49"/>
      <c r="R383" s="24"/>
      <c r="S383" s="24"/>
      <c r="T383" s="24"/>
      <c r="U383" s="25">
        <f t="shared" si="116"/>
        <v>0</v>
      </c>
      <c r="V383" s="24"/>
      <c r="W383" s="24"/>
      <c r="X383" s="24"/>
      <c r="Y383" s="25">
        <f t="shared" si="117"/>
        <v>0</v>
      </c>
      <c r="Z383" s="24">
        <v>0</v>
      </c>
      <c r="AA383" s="24">
        <v>0</v>
      </c>
      <c r="AB383" s="24">
        <v>0</v>
      </c>
      <c r="AC383" s="25">
        <f t="shared" si="118"/>
        <v>0</v>
      </c>
      <c r="AD383" s="24"/>
      <c r="AE383" s="24"/>
      <c r="AF383" s="57">
        <v>9991000</v>
      </c>
      <c r="AG383" s="25">
        <f t="shared" si="119"/>
        <v>9991000</v>
      </c>
      <c r="AH383" s="25">
        <f t="shared" si="120"/>
        <v>9991000</v>
      </c>
      <c r="AI383" s="26">
        <f t="shared" si="121"/>
        <v>1.1623848493239297E-2</v>
      </c>
      <c r="AJ383" s="27">
        <f t="shared" si="122"/>
        <v>9.5681894663278118E-4</v>
      </c>
    </row>
    <row r="384" spans="1:36" ht="24.95" customHeight="1" outlineLevel="1" x14ac:dyDescent="0.25">
      <c r="A384" s="19">
        <v>15</v>
      </c>
      <c r="B384" s="19"/>
      <c r="C384" s="40" t="s">
        <v>1087</v>
      </c>
      <c r="D384" s="41">
        <v>45561</v>
      </c>
      <c r="E384" s="70" t="s">
        <v>493</v>
      </c>
      <c r="F384" s="172" t="s">
        <v>702</v>
      </c>
      <c r="G384" s="165" t="s">
        <v>118</v>
      </c>
      <c r="H384" s="55"/>
      <c r="I384" s="55"/>
      <c r="J384" s="397"/>
      <c r="K384" s="57">
        <v>13204000</v>
      </c>
      <c r="L384" s="42" t="s">
        <v>703</v>
      </c>
      <c r="M384" s="47"/>
      <c r="N384" s="102"/>
      <c r="O384" s="47"/>
      <c r="P384" s="49"/>
      <c r="Q384" s="49"/>
      <c r="R384" s="24"/>
      <c r="S384" s="24"/>
      <c r="T384" s="24"/>
      <c r="U384" s="25">
        <f t="shared" si="116"/>
        <v>0</v>
      </c>
      <c r="V384" s="24"/>
      <c r="W384" s="24"/>
      <c r="X384" s="24"/>
      <c r="Y384" s="25">
        <f t="shared" si="117"/>
        <v>0</v>
      </c>
      <c r="Z384" s="24">
        <v>0</v>
      </c>
      <c r="AA384" s="24">
        <v>0</v>
      </c>
      <c r="AB384" s="24">
        <v>0</v>
      </c>
      <c r="AC384" s="25">
        <f t="shared" si="118"/>
        <v>0</v>
      </c>
      <c r="AD384" s="24"/>
      <c r="AE384" s="24"/>
      <c r="AF384" s="57">
        <v>13204000</v>
      </c>
      <c r="AG384" s="25">
        <f t="shared" si="119"/>
        <v>13204000</v>
      </c>
      <c r="AH384" s="25">
        <f t="shared" si="120"/>
        <v>13204000</v>
      </c>
      <c r="AI384" s="26">
        <f t="shared" si="121"/>
        <v>1.5361955310252395E-2</v>
      </c>
      <c r="AJ384" s="27">
        <f t="shared" si="122"/>
        <v>1.2645218067600084E-3</v>
      </c>
    </row>
    <row r="385" spans="1:36" ht="24.95" customHeight="1" outlineLevel="1" x14ac:dyDescent="0.25">
      <c r="A385" s="19">
        <v>16</v>
      </c>
      <c r="B385" s="19"/>
      <c r="C385" s="40" t="s">
        <v>1088</v>
      </c>
      <c r="D385" s="41">
        <v>45561</v>
      </c>
      <c r="E385" s="70" t="s">
        <v>495</v>
      </c>
      <c r="F385" s="172" t="s">
        <v>702</v>
      </c>
      <c r="G385" s="165" t="s">
        <v>118</v>
      </c>
      <c r="H385" s="55"/>
      <c r="I385" s="55"/>
      <c r="J385" s="397"/>
      <c r="K385" s="57">
        <v>13204000</v>
      </c>
      <c r="L385" s="42" t="s">
        <v>703</v>
      </c>
      <c r="M385" s="47"/>
      <c r="N385" s="102"/>
      <c r="O385" s="47"/>
      <c r="P385" s="49"/>
      <c r="Q385" s="49"/>
      <c r="R385" s="24"/>
      <c r="S385" s="24"/>
      <c r="T385" s="24"/>
      <c r="U385" s="25">
        <f t="shared" si="116"/>
        <v>0</v>
      </c>
      <c r="V385" s="24"/>
      <c r="W385" s="24"/>
      <c r="X385" s="24"/>
      <c r="Y385" s="25">
        <f t="shared" si="117"/>
        <v>0</v>
      </c>
      <c r="Z385" s="24">
        <v>0</v>
      </c>
      <c r="AA385" s="24">
        <v>0</v>
      </c>
      <c r="AB385" s="24">
        <v>0</v>
      </c>
      <c r="AC385" s="25">
        <f t="shared" si="118"/>
        <v>0</v>
      </c>
      <c r="AD385" s="24"/>
      <c r="AE385" s="24"/>
      <c r="AF385" s="57">
        <v>13204000</v>
      </c>
      <c r="AG385" s="25">
        <f t="shared" si="119"/>
        <v>13204000</v>
      </c>
      <c r="AH385" s="25">
        <f t="shared" si="120"/>
        <v>13204000</v>
      </c>
      <c r="AI385" s="26">
        <f t="shared" si="121"/>
        <v>1.5361955310252395E-2</v>
      </c>
      <c r="AJ385" s="27">
        <f t="shared" si="122"/>
        <v>1.2645218067600084E-3</v>
      </c>
    </row>
    <row r="386" spans="1:36" ht="24.95" customHeight="1" outlineLevel="1" x14ac:dyDescent="0.25">
      <c r="A386" s="19">
        <v>17</v>
      </c>
      <c r="B386" s="19"/>
      <c r="C386" s="40" t="s">
        <v>1089</v>
      </c>
      <c r="D386" s="41" t="s">
        <v>1090</v>
      </c>
      <c r="E386" s="70" t="s">
        <v>497</v>
      </c>
      <c r="F386" s="172" t="s">
        <v>702</v>
      </c>
      <c r="G386" s="165" t="s">
        <v>118</v>
      </c>
      <c r="H386" s="55"/>
      <c r="I386" s="55"/>
      <c r="J386" s="397"/>
      <c r="K386" s="57">
        <v>12110000</v>
      </c>
      <c r="L386" s="42" t="s">
        <v>703</v>
      </c>
      <c r="M386" s="47"/>
      <c r="N386" s="102"/>
      <c r="O386" s="47"/>
      <c r="P386" s="49"/>
      <c r="Q386" s="49"/>
      <c r="R386" s="24"/>
      <c r="S386" s="24"/>
      <c r="T386" s="24"/>
      <c r="U386" s="25">
        <f t="shared" si="116"/>
        <v>0</v>
      </c>
      <c r="V386" s="24"/>
      <c r="W386" s="24"/>
      <c r="X386" s="24"/>
      <c r="Y386" s="25">
        <f t="shared" si="117"/>
        <v>0</v>
      </c>
      <c r="Z386" s="24">
        <v>0</v>
      </c>
      <c r="AA386" s="24">
        <v>0</v>
      </c>
      <c r="AB386" s="24">
        <v>0</v>
      </c>
      <c r="AC386" s="25">
        <f t="shared" si="118"/>
        <v>0</v>
      </c>
      <c r="AD386" s="24"/>
      <c r="AE386" s="24"/>
      <c r="AF386" s="57">
        <v>12110000</v>
      </c>
      <c r="AG386" s="25">
        <f t="shared" si="119"/>
        <v>12110000</v>
      </c>
      <c r="AH386" s="25">
        <f t="shared" si="120"/>
        <v>12110000</v>
      </c>
      <c r="AI386" s="26">
        <f t="shared" si="121"/>
        <v>1.4089160770005793E-2</v>
      </c>
      <c r="AJ386" s="27">
        <f t="shared" si="122"/>
        <v>1.159751520740965E-3</v>
      </c>
    </row>
    <row r="387" spans="1:36" ht="24.95" customHeight="1" outlineLevel="1" x14ac:dyDescent="0.25">
      <c r="A387" s="19">
        <v>18</v>
      </c>
      <c r="B387" s="19"/>
      <c r="C387" s="40" t="s">
        <v>1091</v>
      </c>
      <c r="D387" s="41">
        <v>45561</v>
      </c>
      <c r="E387" s="70" t="s">
        <v>1092</v>
      </c>
      <c r="F387" s="172" t="s">
        <v>702</v>
      </c>
      <c r="G387" s="165" t="s">
        <v>118</v>
      </c>
      <c r="H387" s="55"/>
      <c r="I387" s="55"/>
      <c r="J387" s="397"/>
      <c r="K387" s="57">
        <v>13041000</v>
      </c>
      <c r="L387" s="42" t="s">
        <v>703</v>
      </c>
      <c r="M387" s="47"/>
      <c r="N387" s="102"/>
      <c r="O387" s="47"/>
      <c r="P387" s="49"/>
      <c r="Q387" s="49"/>
      <c r="R387" s="24"/>
      <c r="S387" s="24"/>
      <c r="T387" s="24"/>
      <c r="U387" s="25">
        <f t="shared" si="116"/>
        <v>0</v>
      </c>
      <c r="V387" s="24"/>
      <c r="W387" s="24"/>
      <c r="X387" s="24"/>
      <c r="Y387" s="25">
        <f t="shared" si="117"/>
        <v>0</v>
      </c>
      <c r="Z387" s="24">
        <v>0</v>
      </c>
      <c r="AA387" s="24">
        <v>0</v>
      </c>
      <c r="AB387" s="24">
        <v>0</v>
      </c>
      <c r="AC387" s="25">
        <f t="shared" si="118"/>
        <v>0</v>
      </c>
      <c r="AD387" s="24"/>
      <c r="AE387" s="24"/>
      <c r="AF387" s="57">
        <v>13041000</v>
      </c>
      <c r="AG387" s="25">
        <f t="shared" si="119"/>
        <v>13041000</v>
      </c>
      <c r="AH387" s="25">
        <f t="shared" si="120"/>
        <v>13041000</v>
      </c>
      <c r="AI387" s="26">
        <f t="shared" si="121"/>
        <v>1.517231590434728E-2</v>
      </c>
      <c r="AJ387" s="27">
        <f t="shared" si="122"/>
        <v>1.2489116087516865E-3</v>
      </c>
    </row>
    <row r="388" spans="1:36" ht="24.95" customHeight="1" outlineLevel="1" x14ac:dyDescent="0.25">
      <c r="A388" s="19">
        <v>19</v>
      </c>
      <c r="B388" s="19"/>
      <c r="C388" s="40" t="s">
        <v>1093</v>
      </c>
      <c r="D388" s="41">
        <v>45561</v>
      </c>
      <c r="E388" s="70" t="s">
        <v>499</v>
      </c>
      <c r="F388" s="172" t="s">
        <v>702</v>
      </c>
      <c r="G388" s="165" t="s">
        <v>118</v>
      </c>
      <c r="H388" s="55"/>
      <c r="I388" s="55"/>
      <c r="J388" s="397"/>
      <c r="K388" s="57">
        <v>11318000</v>
      </c>
      <c r="L388" s="42" t="s">
        <v>703</v>
      </c>
      <c r="M388" s="47"/>
      <c r="N388" s="102"/>
      <c r="O388" s="47"/>
      <c r="P388" s="49"/>
      <c r="Q388" s="49"/>
      <c r="R388" s="24"/>
      <c r="S388" s="24"/>
      <c r="T388" s="24"/>
      <c r="U388" s="25">
        <f t="shared" si="116"/>
        <v>0</v>
      </c>
      <c r="V388" s="24"/>
      <c r="W388" s="24"/>
      <c r="X388" s="24"/>
      <c r="Y388" s="25">
        <f t="shared" si="117"/>
        <v>0</v>
      </c>
      <c r="Z388" s="24">
        <v>0</v>
      </c>
      <c r="AA388" s="24">
        <v>0</v>
      </c>
      <c r="AB388" s="24">
        <v>0</v>
      </c>
      <c r="AC388" s="25">
        <f t="shared" si="118"/>
        <v>0</v>
      </c>
      <c r="AD388" s="24"/>
      <c r="AE388" s="24"/>
      <c r="AF388" s="57">
        <v>11318000</v>
      </c>
      <c r="AG388" s="25">
        <f t="shared" si="119"/>
        <v>11318000</v>
      </c>
      <c r="AH388" s="25">
        <f t="shared" si="120"/>
        <v>11318000</v>
      </c>
      <c r="AI388" s="26">
        <f t="shared" si="121"/>
        <v>1.3167722675055787E-2</v>
      </c>
      <c r="AJ388" s="27">
        <f t="shared" si="122"/>
        <v>1.0839031966759902E-3</v>
      </c>
    </row>
    <row r="389" spans="1:36" ht="24.95" customHeight="1" outlineLevel="1" x14ac:dyDescent="0.25">
      <c r="A389" s="19">
        <v>20</v>
      </c>
      <c r="B389" s="19"/>
      <c r="C389" s="40" t="s">
        <v>1094</v>
      </c>
      <c r="D389" s="41">
        <v>45561</v>
      </c>
      <c r="E389" s="70" t="s">
        <v>503</v>
      </c>
      <c r="F389" s="172" t="s">
        <v>702</v>
      </c>
      <c r="G389" s="165" t="s">
        <v>118</v>
      </c>
      <c r="H389" s="55"/>
      <c r="I389" s="55"/>
      <c r="J389" s="397"/>
      <c r="K389" s="57">
        <v>11318000</v>
      </c>
      <c r="L389" s="42" t="s">
        <v>703</v>
      </c>
      <c r="M389" s="47"/>
      <c r="N389" s="102"/>
      <c r="O389" s="47"/>
      <c r="P389" s="49"/>
      <c r="Q389" s="49"/>
      <c r="R389" s="24"/>
      <c r="S389" s="24"/>
      <c r="T389" s="24"/>
      <c r="U389" s="25">
        <f t="shared" si="116"/>
        <v>0</v>
      </c>
      <c r="V389" s="24"/>
      <c r="W389" s="24"/>
      <c r="X389" s="24"/>
      <c r="Y389" s="25">
        <f t="shared" si="117"/>
        <v>0</v>
      </c>
      <c r="Z389" s="24">
        <v>0</v>
      </c>
      <c r="AA389" s="24">
        <v>0</v>
      </c>
      <c r="AB389" s="24">
        <v>0</v>
      </c>
      <c r="AC389" s="25">
        <f t="shared" si="118"/>
        <v>0</v>
      </c>
      <c r="AD389" s="24"/>
      <c r="AE389" s="24"/>
      <c r="AF389" s="57">
        <v>11318000</v>
      </c>
      <c r="AG389" s="25">
        <f t="shared" si="119"/>
        <v>11318000</v>
      </c>
      <c r="AH389" s="25">
        <f t="shared" si="120"/>
        <v>11318000</v>
      </c>
      <c r="AI389" s="26">
        <f t="shared" si="121"/>
        <v>1.3167722675055787E-2</v>
      </c>
      <c r="AJ389" s="27">
        <f t="shared" si="122"/>
        <v>1.0839031966759902E-3</v>
      </c>
    </row>
    <row r="390" spans="1:36" ht="24.95" customHeight="1" outlineLevel="1" x14ac:dyDescent="0.25">
      <c r="A390" s="19">
        <v>21</v>
      </c>
      <c r="B390" s="19"/>
      <c r="C390" s="40" t="s">
        <v>1095</v>
      </c>
      <c r="D390" s="41">
        <v>45590</v>
      </c>
      <c r="E390" s="70" t="s">
        <v>505</v>
      </c>
      <c r="F390" s="172" t="s">
        <v>702</v>
      </c>
      <c r="G390" s="165" t="s">
        <v>118</v>
      </c>
      <c r="H390" s="55"/>
      <c r="I390" s="55"/>
      <c r="J390" s="397"/>
      <c r="K390" s="57">
        <v>9432000</v>
      </c>
      <c r="L390" s="42" t="s">
        <v>703</v>
      </c>
      <c r="M390" s="47"/>
      <c r="N390" s="102"/>
      <c r="O390" s="47"/>
      <c r="P390" s="49"/>
      <c r="Q390" s="49"/>
      <c r="R390" s="24"/>
      <c r="S390" s="24"/>
      <c r="T390" s="24"/>
      <c r="U390" s="25">
        <f t="shared" si="116"/>
        <v>0</v>
      </c>
      <c r="V390" s="24"/>
      <c r="W390" s="24"/>
      <c r="X390" s="24"/>
      <c r="Y390" s="25">
        <f t="shared" si="117"/>
        <v>0</v>
      </c>
      <c r="Z390" s="24">
        <v>0</v>
      </c>
      <c r="AA390" s="24">
        <v>0</v>
      </c>
      <c r="AB390" s="24">
        <v>0</v>
      </c>
      <c r="AC390" s="25">
        <f t="shared" si="118"/>
        <v>0</v>
      </c>
      <c r="AD390" s="24"/>
      <c r="AE390" s="24"/>
      <c r="AF390" s="57">
        <v>9432000</v>
      </c>
      <c r="AG390" s="25">
        <f t="shared" si="119"/>
        <v>9432000</v>
      </c>
      <c r="AH390" s="25">
        <f t="shared" si="120"/>
        <v>9432000</v>
      </c>
      <c r="AI390" s="26">
        <f t="shared" si="121"/>
        <v>1.0973490039859177E-2</v>
      </c>
      <c r="AJ390" s="27">
        <f t="shared" si="122"/>
        <v>9.0328458659197201E-4</v>
      </c>
    </row>
    <row r="391" spans="1:36" ht="24.95" customHeight="1" outlineLevel="1" x14ac:dyDescent="0.25">
      <c r="A391" s="19">
        <v>22</v>
      </c>
      <c r="B391" s="19"/>
      <c r="C391" s="40" t="s">
        <v>1096</v>
      </c>
      <c r="D391" s="41">
        <v>45561</v>
      </c>
      <c r="E391" s="70" t="s">
        <v>507</v>
      </c>
      <c r="F391" s="172" t="s">
        <v>702</v>
      </c>
      <c r="G391" s="165" t="s">
        <v>118</v>
      </c>
      <c r="H391" s="55"/>
      <c r="I391" s="55"/>
      <c r="J391" s="397"/>
      <c r="K391" s="57">
        <v>13041000</v>
      </c>
      <c r="L391" s="42" t="s">
        <v>703</v>
      </c>
      <c r="M391" s="47"/>
      <c r="N391" s="102"/>
      <c r="O391" s="47"/>
      <c r="P391" s="49"/>
      <c r="Q391" s="49"/>
      <c r="R391" s="24"/>
      <c r="S391" s="24"/>
      <c r="T391" s="24"/>
      <c r="U391" s="25">
        <f t="shared" si="116"/>
        <v>0</v>
      </c>
      <c r="V391" s="24"/>
      <c r="W391" s="24"/>
      <c r="X391" s="24"/>
      <c r="Y391" s="25">
        <f t="shared" si="117"/>
        <v>0</v>
      </c>
      <c r="Z391" s="24">
        <v>0</v>
      </c>
      <c r="AA391" s="24">
        <v>0</v>
      </c>
      <c r="AB391" s="24">
        <v>0</v>
      </c>
      <c r="AC391" s="25">
        <f t="shared" si="118"/>
        <v>0</v>
      </c>
      <c r="AD391" s="24"/>
      <c r="AE391" s="24"/>
      <c r="AF391" s="57">
        <v>13041000</v>
      </c>
      <c r="AG391" s="25">
        <f t="shared" si="119"/>
        <v>13041000</v>
      </c>
      <c r="AH391" s="25">
        <f t="shared" si="120"/>
        <v>13041000</v>
      </c>
      <c r="AI391" s="26">
        <f t="shared" si="121"/>
        <v>1.517231590434728E-2</v>
      </c>
      <c r="AJ391" s="27">
        <f t="shared" si="122"/>
        <v>1.2489116087516865E-3</v>
      </c>
    </row>
    <row r="392" spans="1:36" ht="24.95" customHeight="1" outlineLevel="1" x14ac:dyDescent="0.25">
      <c r="A392" s="19">
        <v>23</v>
      </c>
      <c r="B392" s="19"/>
      <c r="C392" s="40" t="s">
        <v>1097</v>
      </c>
      <c r="D392" s="41">
        <v>45561</v>
      </c>
      <c r="E392" s="70" t="s">
        <v>509</v>
      </c>
      <c r="F392" s="172" t="s">
        <v>702</v>
      </c>
      <c r="G392" s="165" t="s">
        <v>118</v>
      </c>
      <c r="H392" s="55"/>
      <c r="I392" s="55"/>
      <c r="J392" s="397"/>
      <c r="K392" s="57">
        <v>10564000</v>
      </c>
      <c r="L392" s="42" t="s">
        <v>703</v>
      </c>
      <c r="M392" s="47"/>
      <c r="N392" s="102"/>
      <c r="O392" s="47"/>
      <c r="P392" s="49"/>
      <c r="Q392" s="49"/>
      <c r="R392" s="24"/>
      <c r="S392" s="24"/>
      <c r="T392" s="24"/>
      <c r="U392" s="25">
        <f t="shared" si="116"/>
        <v>0</v>
      </c>
      <c r="V392" s="24"/>
      <c r="W392" s="24"/>
      <c r="X392" s="24"/>
      <c r="Y392" s="25">
        <f t="shared" si="117"/>
        <v>0</v>
      </c>
      <c r="Z392" s="24">
        <v>0</v>
      </c>
      <c r="AA392" s="24">
        <v>0</v>
      </c>
      <c r="AB392" s="24">
        <v>0</v>
      </c>
      <c r="AC392" s="25">
        <f t="shared" si="118"/>
        <v>0</v>
      </c>
      <c r="AD392" s="24"/>
      <c r="AE392" s="24"/>
      <c r="AF392" s="57">
        <v>10564000</v>
      </c>
      <c r="AG392" s="25">
        <f t="shared" si="119"/>
        <v>10564000</v>
      </c>
      <c r="AH392" s="25">
        <f t="shared" si="120"/>
        <v>10564000</v>
      </c>
      <c r="AI392" s="26">
        <f t="shared" si="121"/>
        <v>1.2290494993752371E-2</v>
      </c>
      <c r="AJ392" s="27">
        <f t="shared" si="122"/>
        <v>1.0116940598767592E-3</v>
      </c>
    </row>
    <row r="393" spans="1:36" ht="24.95" customHeight="1" outlineLevel="1" x14ac:dyDescent="0.25">
      <c r="A393" s="19">
        <v>24</v>
      </c>
      <c r="B393" s="19"/>
      <c r="C393" s="40" t="s">
        <v>1098</v>
      </c>
      <c r="D393" s="41">
        <v>45561</v>
      </c>
      <c r="E393" s="70" t="s">
        <v>513</v>
      </c>
      <c r="F393" s="172" t="s">
        <v>702</v>
      </c>
      <c r="G393" s="165" t="s">
        <v>118</v>
      </c>
      <c r="H393" s="55"/>
      <c r="I393" s="55"/>
      <c r="J393" s="397"/>
      <c r="K393" s="57">
        <v>9991000</v>
      </c>
      <c r="L393" s="42" t="s">
        <v>703</v>
      </c>
      <c r="M393" s="47"/>
      <c r="N393" s="102"/>
      <c r="O393" s="47"/>
      <c r="P393" s="49"/>
      <c r="Q393" s="49"/>
      <c r="R393" s="24"/>
      <c r="S393" s="24"/>
      <c r="T393" s="24"/>
      <c r="U393" s="25">
        <f t="shared" si="116"/>
        <v>0</v>
      </c>
      <c r="V393" s="24"/>
      <c r="W393" s="24"/>
      <c r="X393" s="24"/>
      <c r="Y393" s="25">
        <f t="shared" si="117"/>
        <v>0</v>
      </c>
      <c r="Z393" s="24">
        <v>0</v>
      </c>
      <c r="AA393" s="24">
        <v>0</v>
      </c>
      <c r="AB393" s="24">
        <v>0</v>
      </c>
      <c r="AC393" s="25">
        <f t="shared" si="118"/>
        <v>0</v>
      </c>
      <c r="AD393" s="24"/>
      <c r="AE393" s="24"/>
      <c r="AF393" s="57">
        <v>9991000</v>
      </c>
      <c r="AG393" s="25">
        <f t="shared" si="119"/>
        <v>9991000</v>
      </c>
      <c r="AH393" s="25">
        <f t="shared" si="120"/>
        <v>9991000</v>
      </c>
      <c r="AI393" s="26">
        <f t="shared" si="121"/>
        <v>1.1623848493239297E-2</v>
      </c>
      <c r="AJ393" s="27">
        <f t="shared" si="122"/>
        <v>9.5681894663278118E-4</v>
      </c>
    </row>
    <row r="394" spans="1:36" ht="24.95" customHeight="1" outlineLevel="1" x14ac:dyDescent="0.25">
      <c r="A394" s="19">
        <v>25</v>
      </c>
      <c r="B394" s="19"/>
      <c r="C394" s="40" t="s">
        <v>1099</v>
      </c>
      <c r="D394" s="41">
        <v>45590</v>
      </c>
      <c r="E394" s="70" t="s">
        <v>515</v>
      </c>
      <c r="F394" s="172" t="s">
        <v>702</v>
      </c>
      <c r="G394" s="165" t="s">
        <v>118</v>
      </c>
      <c r="H394" s="55"/>
      <c r="I394" s="55"/>
      <c r="J394" s="397"/>
      <c r="K394" s="57">
        <v>11318000</v>
      </c>
      <c r="L394" s="42" t="s">
        <v>703</v>
      </c>
      <c r="M394" s="47"/>
      <c r="N394" s="102"/>
      <c r="O394" s="47"/>
      <c r="P394" s="49"/>
      <c r="Q394" s="49"/>
      <c r="R394" s="24"/>
      <c r="S394" s="24"/>
      <c r="T394" s="24"/>
      <c r="U394" s="25">
        <f t="shared" si="116"/>
        <v>0</v>
      </c>
      <c r="V394" s="24"/>
      <c r="W394" s="24"/>
      <c r="X394" s="24"/>
      <c r="Y394" s="25">
        <f t="shared" si="117"/>
        <v>0</v>
      </c>
      <c r="Z394" s="24">
        <v>0</v>
      </c>
      <c r="AA394" s="24">
        <v>0</v>
      </c>
      <c r="AB394" s="24">
        <v>0</v>
      </c>
      <c r="AC394" s="25">
        <f t="shared" si="118"/>
        <v>0</v>
      </c>
      <c r="AD394" s="24"/>
      <c r="AE394" s="24"/>
      <c r="AF394" s="57">
        <v>11318000</v>
      </c>
      <c r="AG394" s="25">
        <f t="shared" si="119"/>
        <v>11318000</v>
      </c>
      <c r="AH394" s="25">
        <f t="shared" si="120"/>
        <v>11318000</v>
      </c>
      <c r="AI394" s="26">
        <f t="shared" si="121"/>
        <v>1.3167722675055787E-2</v>
      </c>
      <c r="AJ394" s="27">
        <f t="shared" si="122"/>
        <v>1.0839031966759902E-3</v>
      </c>
    </row>
    <row r="395" spans="1:36" ht="24.95" customHeight="1" outlineLevel="1" x14ac:dyDescent="0.25">
      <c r="A395" s="19">
        <v>26</v>
      </c>
      <c r="B395" s="19"/>
      <c r="C395" s="40" t="s">
        <v>1100</v>
      </c>
      <c r="D395" s="41">
        <v>45561</v>
      </c>
      <c r="E395" s="70" t="s">
        <v>517</v>
      </c>
      <c r="F395" s="172" t="s">
        <v>702</v>
      </c>
      <c r="G395" s="165" t="s">
        <v>118</v>
      </c>
      <c r="H395" s="55"/>
      <c r="I395" s="55"/>
      <c r="J395" s="397"/>
      <c r="K395" s="57">
        <v>9991000</v>
      </c>
      <c r="L395" s="42" t="s">
        <v>703</v>
      </c>
      <c r="M395" s="47"/>
      <c r="N395" s="102"/>
      <c r="O395" s="47"/>
      <c r="P395" s="49"/>
      <c r="Q395" s="49"/>
      <c r="R395" s="24"/>
      <c r="S395" s="24"/>
      <c r="T395" s="24"/>
      <c r="U395" s="25">
        <f t="shared" si="116"/>
        <v>0</v>
      </c>
      <c r="V395" s="24"/>
      <c r="W395" s="24"/>
      <c r="X395" s="24"/>
      <c r="Y395" s="25">
        <f t="shared" si="117"/>
        <v>0</v>
      </c>
      <c r="Z395" s="24">
        <v>0</v>
      </c>
      <c r="AA395" s="24">
        <v>0</v>
      </c>
      <c r="AB395" s="24">
        <v>0</v>
      </c>
      <c r="AC395" s="25">
        <f t="shared" si="118"/>
        <v>0</v>
      </c>
      <c r="AD395" s="24"/>
      <c r="AE395" s="24"/>
      <c r="AF395" s="57">
        <v>9991000</v>
      </c>
      <c r="AG395" s="25">
        <f t="shared" si="119"/>
        <v>9991000</v>
      </c>
      <c r="AH395" s="25">
        <f t="shared" si="120"/>
        <v>9991000</v>
      </c>
      <c r="AI395" s="26">
        <f t="shared" si="121"/>
        <v>1.1623848493239297E-2</v>
      </c>
      <c r="AJ395" s="27">
        <f t="shared" si="122"/>
        <v>9.5681894663278118E-4</v>
      </c>
    </row>
    <row r="396" spans="1:36" ht="24.95" customHeight="1" outlineLevel="1" x14ac:dyDescent="0.25">
      <c r="A396" s="19">
        <v>27</v>
      </c>
      <c r="B396" s="19"/>
      <c r="C396" s="40" t="s">
        <v>1101</v>
      </c>
      <c r="D396" s="41">
        <v>45653</v>
      </c>
      <c r="E396" s="70" t="s">
        <v>463</v>
      </c>
      <c r="F396" s="172" t="s">
        <v>702</v>
      </c>
      <c r="G396" s="165" t="s">
        <v>118</v>
      </c>
      <c r="H396" s="55"/>
      <c r="I396" s="55"/>
      <c r="J396" s="397"/>
      <c r="K396" s="57">
        <v>11528000</v>
      </c>
      <c r="L396" s="42" t="s">
        <v>703</v>
      </c>
      <c r="M396" s="47"/>
      <c r="N396" s="102"/>
      <c r="O396" s="47"/>
      <c r="P396" s="49"/>
      <c r="Q396" s="49"/>
      <c r="R396" s="24"/>
      <c r="S396" s="24"/>
      <c r="T396" s="24"/>
      <c r="U396" s="25">
        <f t="shared" si="116"/>
        <v>0</v>
      </c>
      <c r="V396" s="24"/>
      <c r="W396" s="24"/>
      <c r="X396" s="24"/>
      <c r="Y396" s="25">
        <f t="shared" si="117"/>
        <v>0</v>
      </c>
      <c r="Z396" s="24">
        <v>0</v>
      </c>
      <c r="AA396" s="24">
        <v>0</v>
      </c>
      <c r="AB396" s="24">
        <v>0</v>
      </c>
      <c r="AC396" s="25">
        <f t="shared" si="118"/>
        <v>0</v>
      </c>
      <c r="AD396" s="24"/>
      <c r="AE396" s="24"/>
      <c r="AF396" s="57">
        <v>11528000</v>
      </c>
      <c r="AG396" s="25">
        <f t="shared" si="119"/>
        <v>11528000</v>
      </c>
      <c r="AH396" s="25">
        <f t="shared" si="120"/>
        <v>11528000</v>
      </c>
      <c r="AI396" s="26">
        <f t="shared" si="121"/>
        <v>1.3412043382050107E-2</v>
      </c>
      <c r="AJ396" s="27">
        <f t="shared" si="122"/>
        <v>1.1040144947235214E-3</v>
      </c>
    </row>
    <row r="397" spans="1:36" ht="24.95" customHeight="1" outlineLevel="1" x14ac:dyDescent="0.25">
      <c r="A397" s="19">
        <v>28</v>
      </c>
      <c r="B397" s="19"/>
      <c r="C397" s="40" t="s">
        <v>1102</v>
      </c>
      <c r="D397" s="41">
        <v>45273</v>
      </c>
      <c r="E397" s="70" t="s">
        <v>465</v>
      </c>
      <c r="F397" s="172" t="s">
        <v>702</v>
      </c>
      <c r="G397" s="165" t="s">
        <v>118</v>
      </c>
      <c r="H397" s="55"/>
      <c r="I397" s="55"/>
      <c r="J397" s="397"/>
      <c r="K397" s="57">
        <v>26898000</v>
      </c>
      <c r="L397" s="42" t="s">
        <v>703</v>
      </c>
      <c r="M397" s="47"/>
      <c r="N397" s="102"/>
      <c r="O397" s="47"/>
      <c r="P397" s="49"/>
      <c r="Q397" s="49"/>
      <c r="R397" s="24"/>
      <c r="S397" s="24"/>
      <c r="T397" s="24"/>
      <c r="U397" s="25">
        <f t="shared" si="116"/>
        <v>0</v>
      </c>
      <c r="V397" s="24"/>
      <c r="W397" s="24"/>
      <c r="X397" s="24"/>
      <c r="Y397" s="25">
        <f t="shared" si="117"/>
        <v>0</v>
      </c>
      <c r="Z397" s="24">
        <v>0</v>
      </c>
      <c r="AA397" s="24">
        <v>0</v>
      </c>
      <c r="AB397" s="24">
        <v>0</v>
      </c>
      <c r="AC397" s="25">
        <f t="shared" si="118"/>
        <v>0</v>
      </c>
      <c r="AD397" s="24"/>
      <c r="AE397" s="24"/>
      <c r="AF397" s="57">
        <v>26898000</v>
      </c>
      <c r="AG397" s="25">
        <f t="shared" si="119"/>
        <v>26898000</v>
      </c>
      <c r="AH397" s="25">
        <f t="shared" si="120"/>
        <v>26898000</v>
      </c>
      <c r="AI397" s="26">
        <f t="shared" si="121"/>
        <v>3.1293992270158201E-2</v>
      </c>
      <c r="AJ397" s="27">
        <f t="shared" si="122"/>
        <v>2.5759699756309228E-3</v>
      </c>
    </row>
    <row r="398" spans="1:36" ht="24.95" customHeight="1" outlineLevel="1" x14ac:dyDescent="0.25">
      <c r="A398" s="19">
        <v>29</v>
      </c>
      <c r="B398" s="19"/>
      <c r="C398" s="40" t="s">
        <v>1103</v>
      </c>
      <c r="D398" s="41">
        <v>45273</v>
      </c>
      <c r="E398" s="70" t="s">
        <v>467</v>
      </c>
      <c r="F398" s="172" t="s">
        <v>702</v>
      </c>
      <c r="G398" s="165" t="s">
        <v>118</v>
      </c>
      <c r="H398" s="55"/>
      <c r="I398" s="55"/>
      <c r="J398" s="397"/>
      <c r="K398" s="57">
        <v>26898000</v>
      </c>
      <c r="L398" s="42" t="s">
        <v>703</v>
      </c>
      <c r="M398" s="47"/>
      <c r="N398" s="102"/>
      <c r="O398" s="47"/>
      <c r="P398" s="49"/>
      <c r="Q398" s="49"/>
      <c r="R398" s="24"/>
      <c r="S398" s="24"/>
      <c r="T398" s="24"/>
      <c r="U398" s="25">
        <f t="shared" si="116"/>
        <v>0</v>
      </c>
      <c r="V398" s="24"/>
      <c r="W398" s="24"/>
      <c r="X398" s="24"/>
      <c r="Y398" s="25">
        <f t="shared" si="117"/>
        <v>0</v>
      </c>
      <c r="Z398" s="24">
        <v>0</v>
      </c>
      <c r="AA398" s="24">
        <v>0</v>
      </c>
      <c r="AB398" s="24">
        <v>0</v>
      </c>
      <c r="AC398" s="25">
        <f t="shared" si="118"/>
        <v>0</v>
      </c>
      <c r="AD398" s="24"/>
      <c r="AE398" s="24"/>
      <c r="AF398" s="57">
        <v>26898000</v>
      </c>
      <c r="AG398" s="25">
        <f t="shared" si="119"/>
        <v>26898000</v>
      </c>
      <c r="AH398" s="25">
        <f t="shared" si="120"/>
        <v>26898000</v>
      </c>
      <c r="AI398" s="26">
        <f t="shared" si="121"/>
        <v>3.1293992270158201E-2</v>
      </c>
      <c r="AJ398" s="27">
        <f t="shared" si="122"/>
        <v>2.5759699756309228E-3</v>
      </c>
    </row>
    <row r="399" spans="1:36" ht="24.95" customHeight="1" outlineLevel="1" x14ac:dyDescent="0.25">
      <c r="A399" s="19">
        <v>30</v>
      </c>
      <c r="B399" s="19"/>
      <c r="C399" s="40" t="s">
        <v>1104</v>
      </c>
      <c r="D399" s="41">
        <v>45287</v>
      </c>
      <c r="E399" s="70" t="s">
        <v>469</v>
      </c>
      <c r="F399" s="172" t="s">
        <v>702</v>
      </c>
      <c r="G399" s="165" t="s">
        <v>118</v>
      </c>
      <c r="H399" s="55"/>
      <c r="I399" s="55"/>
      <c r="J399" s="397"/>
      <c r="K399" s="57">
        <v>26898000</v>
      </c>
      <c r="L399" s="42" t="s">
        <v>703</v>
      </c>
      <c r="M399" s="47"/>
      <c r="N399" s="102"/>
      <c r="O399" s="47"/>
      <c r="P399" s="49"/>
      <c r="Q399" s="49"/>
      <c r="R399" s="24"/>
      <c r="S399" s="24"/>
      <c r="T399" s="24"/>
      <c r="U399" s="25">
        <f t="shared" si="116"/>
        <v>0</v>
      </c>
      <c r="V399" s="24"/>
      <c r="W399" s="24"/>
      <c r="X399" s="24"/>
      <c r="Y399" s="25">
        <f t="shared" si="117"/>
        <v>0</v>
      </c>
      <c r="Z399" s="24">
        <v>0</v>
      </c>
      <c r="AA399" s="24">
        <v>0</v>
      </c>
      <c r="AB399" s="24">
        <v>0</v>
      </c>
      <c r="AC399" s="25">
        <f t="shared" si="118"/>
        <v>0</v>
      </c>
      <c r="AD399" s="24"/>
      <c r="AE399" s="24"/>
      <c r="AF399" s="57">
        <v>26898000</v>
      </c>
      <c r="AG399" s="25">
        <f t="shared" si="119"/>
        <v>26898000</v>
      </c>
      <c r="AH399" s="25">
        <f t="shared" si="120"/>
        <v>26898000</v>
      </c>
      <c r="AI399" s="26">
        <f t="shared" si="121"/>
        <v>3.1293992270158201E-2</v>
      </c>
      <c r="AJ399" s="27">
        <f t="shared" si="122"/>
        <v>2.5759699756309228E-3</v>
      </c>
    </row>
    <row r="400" spans="1:36" ht="24.95" customHeight="1" outlineLevel="1" x14ac:dyDescent="0.25">
      <c r="A400" s="19">
        <v>31</v>
      </c>
      <c r="B400" s="19"/>
      <c r="C400" s="40" t="s">
        <v>1105</v>
      </c>
      <c r="D400" s="41">
        <v>45273</v>
      </c>
      <c r="E400" s="70" t="s">
        <v>471</v>
      </c>
      <c r="F400" s="172" t="s">
        <v>702</v>
      </c>
      <c r="G400" s="165" t="s">
        <v>118</v>
      </c>
      <c r="H400" s="55"/>
      <c r="I400" s="55"/>
      <c r="J400" s="397"/>
      <c r="K400" s="57">
        <v>26898000</v>
      </c>
      <c r="L400" s="42" t="s">
        <v>703</v>
      </c>
      <c r="M400" s="47"/>
      <c r="N400" s="102"/>
      <c r="O400" s="47"/>
      <c r="P400" s="49"/>
      <c r="Q400" s="49"/>
      <c r="R400" s="24"/>
      <c r="S400" s="24"/>
      <c r="T400" s="24"/>
      <c r="U400" s="25">
        <f t="shared" si="116"/>
        <v>0</v>
      </c>
      <c r="V400" s="24"/>
      <c r="W400" s="24"/>
      <c r="X400" s="24"/>
      <c r="Y400" s="25">
        <f t="shared" si="117"/>
        <v>0</v>
      </c>
      <c r="Z400" s="24">
        <v>0</v>
      </c>
      <c r="AA400" s="24">
        <v>0</v>
      </c>
      <c r="AB400" s="24">
        <v>0</v>
      </c>
      <c r="AC400" s="25">
        <f t="shared" si="118"/>
        <v>0</v>
      </c>
      <c r="AD400" s="24"/>
      <c r="AE400" s="24"/>
      <c r="AF400" s="57">
        <v>26898000</v>
      </c>
      <c r="AG400" s="25">
        <f t="shared" si="119"/>
        <v>26898000</v>
      </c>
      <c r="AH400" s="25">
        <f t="shared" si="120"/>
        <v>26898000</v>
      </c>
      <c r="AI400" s="26">
        <f t="shared" si="121"/>
        <v>3.1293992270158201E-2</v>
      </c>
      <c r="AJ400" s="27">
        <f t="shared" si="122"/>
        <v>2.5759699756309228E-3</v>
      </c>
    </row>
    <row r="401" spans="1:36" ht="24.95" customHeight="1" outlineLevel="1" x14ac:dyDescent="0.25">
      <c r="A401" s="19">
        <v>32</v>
      </c>
      <c r="B401" s="19"/>
      <c r="C401" s="40" t="s">
        <v>1106</v>
      </c>
      <c r="D401" s="41">
        <v>45273</v>
      </c>
      <c r="E401" s="70" t="s">
        <v>473</v>
      </c>
      <c r="F401" s="172" t="s">
        <v>702</v>
      </c>
      <c r="G401" s="165" t="s">
        <v>118</v>
      </c>
      <c r="H401" s="55"/>
      <c r="I401" s="55"/>
      <c r="J401" s="397"/>
      <c r="K401" s="57">
        <v>13449000</v>
      </c>
      <c r="L401" s="42" t="s">
        <v>703</v>
      </c>
      <c r="M401" s="47"/>
      <c r="N401" s="102"/>
      <c r="O401" s="47"/>
      <c r="P401" s="49"/>
      <c r="Q401" s="49"/>
      <c r="R401" s="24"/>
      <c r="S401" s="24"/>
      <c r="T401" s="24"/>
      <c r="U401" s="25">
        <f t="shared" si="116"/>
        <v>0</v>
      </c>
      <c r="V401" s="24"/>
      <c r="W401" s="24"/>
      <c r="X401" s="24"/>
      <c r="Y401" s="25">
        <f t="shared" si="117"/>
        <v>0</v>
      </c>
      <c r="Z401" s="24">
        <v>0</v>
      </c>
      <c r="AA401" s="24">
        <v>0</v>
      </c>
      <c r="AB401" s="24">
        <v>0</v>
      </c>
      <c r="AC401" s="25">
        <f t="shared" si="118"/>
        <v>0</v>
      </c>
      <c r="AD401" s="24"/>
      <c r="AE401" s="24"/>
      <c r="AF401" s="57">
        <v>13449000</v>
      </c>
      <c r="AG401" s="25">
        <f t="shared" si="119"/>
        <v>13449000</v>
      </c>
      <c r="AH401" s="25">
        <f t="shared" si="120"/>
        <v>13449000</v>
      </c>
      <c r="AI401" s="26">
        <f t="shared" si="121"/>
        <v>1.5646996135079101E-2</v>
      </c>
      <c r="AJ401" s="27">
        <f t="shared" si="122"/>
        <v>1.2879849878154614E-3</v>
      </c>
    </row>
    <row r="402" spans="1:36" ht="24.95" customHeight="1" outlineLevel="1" x14ac:dyDescent="0.25">
      <c r="A402" s="19">
        <v>33</v>
      </c>
      <c r="B402" s="19"/>
      <c r="C402" s="40" t="s">
        <v>1107</v>
      </c>
      <c r="D402" s="41">
        <v>45273</v>
      </c>
      <c r="E402" s="70" t="s">
        <v>477</v>
      </c>
      <c r="F402" s="172" t="s">
        <v>702</v>
      </c>
      <c r="G402" s="165" t="s">
        <v>118</v>
      </c>
      <c r="H402" s="55"/>
      <c r="I402" s="55"/>
      <c r="J402" s="397"/>
      <c r="K402" s="57">
        <v>13449000</v>
      </c>
      <c r="L402" s="42" t="s">
        <v>703</v>
      </c>
      <c r="M402" s="47"/>
      <c r="N402" s="102"/>
      <c r="O402" s="47"/>
      <c r="P402" s="49"/>
      <c r="Q402" s="49"/>
      <c r="R402" s="24"/>
      <c r="S402" s="24"/>
      <c r="T402" s="24"/>
      <c r="U402" s="25">
        <f t="shared" si="116"/>
        <v>0</v>
      </c>
      <c r="V402" s="24"/>
      <c r="W402" s="24"/>
      <c r="X402" s="24"/>
      <c r="Y402" s="25">
        <f t="shared" si="117"/>
        <v>0</v>
      </c>
      <c r="Z402" s="24">
        <v>0</v>
      </c>
      <c r="AA402" s="24">
        <v>0</v>
      </c>
      <c r="AB402" s="24">
        <v>0</v>
      </c>
      <c r="AC402" s="25">
        <f t="shared" si="118"/>
        <v>0</v>
      </c>
      <c r="AD402" s="24"/>
      <c r="AE402" s="24"/>
      <c r="AF402" s="57">
        <v>13449000</v>
      </c>
      <c r="AG402" s="25">
        <f t="shared" si="119"/>
        <v>13449000</v>
      </c>
      <c r="AH402" s="25">
        <f t="shared" si="120"/>
        <v>13449000</v>
      </c>
      <c r="AI402" s="26">
        <f t="shared" si="121"/>
        <v>1.5646996135079101E-2</v>
      </c>
      <c r="AJ402" s="27">
        <f t="shared" si="122"/>
        <v>1.2879849878154614E-3</v>
      </c>
    </row>
    <row r="403" spans="1:36" ht="24.95" customHeight="1" outlineLevel="1" x14ac:dyDescent="0.25">
      <c r="A403" s="19">
        <v>34</v>
      </c>
      <c r="B403" s="19"/>
      <c r="C403" s="40" t="s">
        <v>1108</v>
      </c>
      <c r="D403" s="41">
        <v>45273</v>
      </c>
      <c r="E403" s="70" t="s">
        <v>479</v>
      </c>
      <c r="F403" s="172" t="s">
        <v>702</v>
      </c>
      <c r="G403" s="165" t="s">
        <v>118</v>
      </c>
      <c r="H403" s="55"/>
      <c r="I403" s="55"/>
      <c r="J403" s="397"/>
      <c r="K403" s="57">
        <v>11528000</v>
      </c>
      <c r="L403" s="42" t="s">
        <v>703</v>
      </c>
      <c r="M403" s="47"/>
      <c r="N403" s="102"/>
      <c r="O403" s="47"/>
      <c r="P403" s="49"/>
      <c r="Q403" s="49"/>
      <c r="R403" s="24"/>
      <c r="S403" s="24"/>
      <c r="T403" s="24"/>
      <c r="U403" s="25">
        <f t="shared" si="116"/>
        <v>0</v>
      </c>
      <c r="V403" s="24"/>
      <c r="W403" s="24"/>
      <c r="X403" s="24"/>
      <c r="Y403" s="25">
        <f t="shared" si="117"/>
        <v>0</v>
      </c>
      <c r="Z403" s="24">
        <v>0</v>
      </c>
      <c r="AA403" s="24">
        <v>0</v>
      </c>
      <c r="AB403" s="24">
        <v>0</v>
      </c>
      <c r="AC403" s="25">
        <f t="shared" si="118"/>
        <v>0</v>
      </c>
      <c r="AD403" s="24"/>
      <c r="AE403" s="24"/>
      <c r="AF403" s="57">
        <v>11528000</v>
      </c>
      <c r="AG403" s="25">
        <f t="shared" si="119"/>
        <v>11528000</v>
      </c>
      <c r="AH403" s="25">
        <f t="shared" si="120"/>
        <v>11528000</v>
      </c>
      <c r="AI403" s="26">
        <f t="shared" si="121"/>
        <v>1.3412043382050107E-2</v>
      </c>
      <c r="AJ403" s="27">
        <f t="shared" si="122"/>
        <v>1.1040144947235214E-3</v>
      </c>
    </row>
    <row r="404" spans="1:36" ht="24.95" customHeight="1" outlineLevel="1" x14ac:dyDescent="0.25">
      <c r="A404" s="19">
        <v>35</v>
      </c>
      <c r="B404" s="19"/>
      <c r="C404" s="40" t="s">
        <v>1109</v>
      </c>
      <c r="D404" s="41">
        <v>45286</v>
      </c>
      <c r="E404" s="70" t="s">
        <v>1081</v>
      </c>
      <c r="F404" s="172" t="s">
        <v>702</v>
      </c>
      <c r="G404" s="165" t="s">
        <v>118</v>
      </c>
      <c r="H404" s="55"/>
      <c r="I404" s="55"/>
      <c r="J404" s="397"/>
      <c r="K404" s="57">
        <v>26436000</v>
      </c>
      <c r="L404" s="42" t="s">
        <v>703</v>
      </c>
      <c r="M404" s="47"/>
      <c r="N404" s="102"/>
      <c r="O404" s="47"/>
      <c r="P404" s="49"/>
      <c r="Q404" s="49"/>
      <c r="R404" s="24"/>
      <c r="S404" s="24"/>
      <c r="T404" s="24"/>
      <c r="U404" s="25">
        <f t="shared" si="116"/>
        <v>0</v>
      </c>
      <c r="V404" s="24"/>
      <c r="W404" s="24"/>
      <c r="X404" s="24"/>
      <c r="Y404" s="25">
        <f t="shared" si="117"/>
        <v>0</v>
      </c>
      <c r="Z404" s="24">
        <v>0</v>
      </c>
      <c r="AA404" s="24">
        <v>0</v>
      </c>
      <c r="AB404" s="24">
        <v>0</v>
      </c>
      <c r="AC404" s="25">
        <f t="shared" si="118"/>
        <v>0</v>
      </c>
      <c r="AD404" s="24"/>
      <c r="AE404" s="24"/>
      <c r="AF404" s="57">
        <v>26436000</v>
      </c>
      <c r="AG404" s="25">
        <f t="shared" si="119"/>
        <v>26436000</v>
      </c>
      <c r="AH404" s="25">
        <f t="shared" si="120"/>
        <v>26436000</v>
      </c>
      <c r="AI404" s="26">
        <f t="shared" si="121"/>
        <v>3.0756486714770701E-2</v>
      </c>
      <c r="AJ404" s="27">
        <f t="shared" si="122"/>
        <v>2.5317251199263543E-3</v>
      </c>
    </row>
    <row r="405" spans="1:36" ht="24.95" customHeight="1" outlineLevel="1" x14ac:dyDescent="0.25">
      <c r="A405" s="19">
        <v>36</v>
      </c>
      <c r="B405" s="19"/>
      <c r="C405" s="40" t="s">
        <v>1110</v>
      </c>
      <c r="D405" s="41">
        <v>45273</v>
      </c>
      <c r="E405" s="70" t="s">
        <v>483</v>
      </c>
      <c r="F405" s="172" t="s">
        <v>702</v>
      </c>
      <c r="G405" s="165" t="s">
        <v>118</v>
      </c>
      <c r="H405" s="55"/>
      <c r="I405" s="55"/>
      <c r="J405" s="397"/>
      <c r="K405" s="57">
        <v>13614000</v>
      </c>
      <c r="L405" s="42" t="s">
        <v>703</v>
      </c>
      <c r="M405" s="47"/>
      <c r="N405" s="102"/>
      <c r="O405" s="47"/>
      <c r="P405" s="49"/>
      <c r="Q405" s="49"/>
      <c r="R405" s="24"/>
      <c r="S405" s="24"/>
      <c r="T405" s="24"/>
      <c r="U405" s="25">
        <f t="shared" si="116"/>
        <v>0</v>
      </c>
      <c r="V405" s="24"/>
      <c r="W405" s="24"/>
      <c r="X405" s="24"/>
      <c r="Y405" s="25">
        <f t="shared" si="117"/>
        <v>0</v>
      </c>
      <c r="Z405" s="24">
        <v>0</v>
      </c>
      <c r="AA405" s="24">
        <v>0</v>
      </c>
      <c r="AB405" s="24">
        <v>0</v>
      </c>
      <c r="AC405" s="25">
        <f t="shared" si="118"/>
        <v>0</v>
      </c>
      <c r="AD405" s="24"/>
      <c r="AE405" s="24"/>
      <c r="AF405" s="57">
        <v>13614000</v>
      </c>
      <c r="AG405" s="25">
        <f t="shared" si="119"/>
        <v>13614000</v>
      </c>
      <c r="AH405" s="25">
        <f t="shared" si="120"/>
        <v>13614000</v>
      </c>
      <c r="AI405" s="26">
        <f t="shared" si="121"/>
        <v>1.5838962404860352E-2</v>
      </c>
      <c r="AJ405" s="27">
        <f t="shared" si="122"/>
        <v>1.3037867219956643E-3</v>
      </c>
    </row>
    <row r="406" spans="1:36" ht="24.95" customHeight="1" outlineLevel="1" x14ac:dyDescent="0.25">
      <c r="A406" s="19">
        <v>37</v>
      </c>
      <c r="B406" s="19"/>
      <c r="C406" s="40" t="s">
        <v>1111</v>
      </c>
      <c r="D406" s="41">
        <v>45287</v>
      </c>
      <c r="E406" s="70" t="s">
        <v>485</v>
      </c>
      <c r="F406" s="172" t="s">
        <v>702</v>
      </c>
      <c r="G406" s="165" t="s">
        <v>118</v>
      </c>
      <c r="H406" s="55"/>
      <c r="I406" s="55"/>
      <c r="J406" s="397"/>
      <c r="K406" s="57">
        <v>11528000</v>
      </c>
      <c r="L406" s="42" t="s">
        <v>703</v>
      </c>
      <c r="M406" s="47"/>
      <c r="N406" s="102"/>
      <c r="O406" s="47"/>
      <c r="P406" s="49"/>
      <c r="Q406" s="49"/>
      <c r="R406" s="24"/>
      <c r="S406" s="24"/>
      <c r="T406" s="24"/>
      <c r="U406" s="25">
        <f t="shared" si="116"/>
        <v>0</v>
      </c>
      <c r="V406" s="24"/>
      <c r="W406" s="24"/>
      <c r="X406" s="24"/>
      <c r="Y406" s="25">
        <f t="shared" si="117"/>
        <v>0</v>
      </c>
      <c r="Z406" s="24">
        <v>0</v>
      </c>
      <c r="AA406" s="24">
        <v>0</v>
      </c>
      <c r="AB406" s="24">
        <v>0</v>
      </c>
      <c r="AC406" s="25">
        <f t="shared" si="118"/>
        <v>0</v>
      </c>
      <c r="AD406" s="24"/>
      <c r="AE406" s="24"/>
      <c r="AF406" s="57">
        <v>11528000</v>
      </c>
      <c r="AG406" s="25">
        <f t="shared" si="119"/>
        <v>11528000</v>
      </c>
      <c r="AH406" s="25">
        <f t="shared" si="120"/>
        <v>11528000</v>
      </c>
      <c r="AI406" s="26">
        <f t="shared" si="121"/>
        <v>1.3412043382050107E-2</v>
      </c>
      <c r="AJ406" s="27">
        <f t="shared" si="122"/>
        <v>1.1040144947235214E-3</v>
      </c>
    </row>
    <row r="407" spans="1:36" ht="24.95" customHeight="1" outlineLevel="1" x14ac:dyDescent="0.25">
      <c r="A407" s="19">
        <v>38</v>
      </c>
      <c r="B407" s="19"/>
      <c r="C407" s="40" t="s">
        <v>1112</v>
      </c>
      <c r="D407" s="41">
        <v>45287</v>
      </c>
      <c r="E407" s="70" t="s">
        <v>487</v>
      </c>
      <c r="F407" s="172" t="s">
        <v>702</v>
      </c>
      <c r="G407" s="165" t="s">
        <v>118</v>
      </c>
      <c r="H407" s="55"/>
      <c r="I407" s="55"/>
      <c r="J407" s="397"/>
      <c r="K407" s="57">
        <v>41236000</v>
      </c>
      <c r="L407" s="42" t="s">
        <v>703</v>
      </c>
      <c r="M407" s="47"/>
      <c r="N407" s="102"/>
      <c r="O407" s="47"/>
      <c r="P407" s="49"/>
      <c r="Q407" s="49"/>
      <c r="R407" s="24"/>
      <c r="S407" s="24"/>
      <c r="T407" s="24"/>
      <c r="U407" s="25">
        <f t="shared" si="116"/>
        <v>0</v>
      </c>
      <c r="V407" s="24"/>
      <c r="W407" s="24"/>
      <c r="X407" s="24"/>
      <c r="Y407" s="25">
        <f t="shared" si="117"/>
        <v>0</v>
      </c>
      <c r="Z407" s="24">
        <v>0</v>
      </c>
      <c r="AA407" s="24">
        <v>0</v>
      </c>
      <c r="AB407" s="24">
        <v>0</v>
      </c>
      <c r="AC407" s="25">
        <f t="shared" si="118"/>
        <v>0</v>
      </c>
      <c r="AD407" s="24"/>
      <c r="AE407" s="24"/>
      <c r="AF407" s="57">
        <v>41236000</v>
      </c>
      <c r="AG407" s="25">
        <f t="shared" si="119"/>
        <v>41236000</v>
      </c>
      <c r="AH407" s="25">
        <f t="shared" si="120"/>
        <v>41236000</v>
      </c>
      <c r="AI407" s="26">
        <f t="shared" si="121"/>
        <v>4.7975279398179929E-2</v>
      </c>
      <c r="AJ407" s="27">
        <f t="shared" si="122"/>
        <v>3.9490927918475992E-3</v>
      </c>
    </row>
    <row r="408" spans="1:36" ht="24.95" customHeight="1" outlineLevel="1" x14ac:dyDescent="0.25">
      <c r="A408" s="19">
        <v>39</v>
      </c>
      <c r="B408" s="19"/>
      <c r="C408" s="40" t="s">
        <v>1113</v>
      </c>
      <c r="D408" s="41">
        <v>45273</v>
      </c>
      <c r="E408" s="70" t="s">
        <v>489</v>
      </c>
      <c r="F408" s="172" t="s">
        <v>702</v>
      </c>
      <c r="G408" s="165" t="s">
        <v>118</v>
      </c>
      <c r="H408" s="55"/>
      <c r="I408" s="55"/>
      <c r="J408" s="397"/>
      <c r="K408" s="57">
        <v>26436000</v>
      </c>
      <c r="L408" s="42" t="s">
        <v>703</v>
      </c>
      <c r="M408" s="47"/>
      <c r="N408" s="102"/>
      <c r="O408" s="47"/>
      <c r="P408" s="49"/>
      <c r="Q408" s="49"/>
      <c r="R408" s="24"/>
      <c r="S408" s="24"/>
      <c r="T408" s="24"/>
      <c r="U408" s="25">
        <f t="shared" si="116"/>
        <v>0</v>
      </c>
      <c r="V408" s="24"/>
      <c r="W408" s="24"/>
      <c r="X408" s="24"/>
      <c r="Y408" s="25">
        <f t="shared" si="117"/>
        <v>0</v>
      </c>
      <c r="Z408" s="24">
        <v>0</v>
      </c>
      <c r="AA408" s="24">
        <v>0</v>
      </c>
      <c r="AB408" s="24">
        <v>0</v>
      </c>
      <c r="AC408" s="25">
        <f t="shared" si="118"/>
        <v>0</v>
      </c>
      <c r="AD408" s="24"/>
      <c r="AE408" s="24"/>
      <c r="AF408" s="57">
        <v>26436000</v>
      </c>
      <c r="AG408" s="25">
        <f t="shared" si="119"/>
        <v>26436000</v>
      </c>
      <c r="AH408" s="25">
        <f t="shared" si="120"/>
        <v>26436000</v>
      </c>
      <c r="AI408" s="26">
        <f t="shared" si="121"/>
        <v>3.0756486714770701E-2</v>
      </c>
      <c r="AJ408" s="27">
        <f t="shared" si="122"/>
        <v>2.5317251199263543E-3</v>
      </c>
    </row>
    <row r="409" spans="1:36" ht="24.95" customHeight="1" outlineLevel="1" x14ac:dyDescent="0.25">
      <c r="A409" s="19">
        <v>40</v>
      </c>
      <c r="B409" s="19"/>
      <c r="C409" s="40" t="s">
        <v>1114</v>
      </c>
      <c r="D409" s="41">
        <v>45287</v>
      </c>
      <c r="E409" s="70" t="s">
        <v>1115</v>
      </c>
      <c r="F409" s="172" t="s">
        <v>702</v>
      </c>
      <c r="G409" s="165" t="s">
        <v>118</v>
      </c>
      <c r="H409" s="55"/>
      <c r="I409" s="55"/>
      <c r="J409" s="397"/>
      <c r="K409" s="57">
        <v>13614000</v>
      </c>
      <c r="L409" s="42" t="s">
        <v>703</v>
      </c>
      <c r="M409" s="47"/>
      <c r="N409" s="102"/>
      <c r="O409" s="47"/>
      <c r="P409" s="49"/>
      <c r="Q409" s="49"/>
      <c r="R409" s="24"/>
      <c r="S409" s="24"/>
      <c r="T409" s="24"/>
      <c r="U409" s="25">
        <f t="shared" si="116"/>
        <v>0</v>
      </c>
      <c r="V409" s="24"/>
      <c r="W409" s="24"/>
      <c r="X409" s="24"/>
      <c r="Y409" s="25">
        <f t="shared" si="117"/>
        <v>0</v>
      </c>
      <c r="Z409" s="24">
        <v>0</v>
      </c>
      <c r="AA409" s="24">
        <v>0</v>
      </c>
      <c r="AB409" s="24">
        <v>0</v>
      </c>
      <c r="AC409" s="25">
        <f t="shared" si="118"/>
        <v>0</v>
      </c>
      <c r="AD409" s="24"/>
      <c r="AE409" s="24"/>
      <c r="AF409" s="57">
        <v>13614000</v>
      </c>
      <c r="AG409" s="25">
        <f t="shared" si="119"/>
        <v>13614000</v>
      </c>
      <c r="AH409" s="25">
        <f t="shared" si="120"/>
        <v>13614000</v>
      </c>
      <c r="AI409" s="26">
        <f t="shared" si="121"/>
        <v>1.5838962404860352E-2</v>
      </c>
      <c r="AJ409" s="27">
        <f t="shared" si="122"/>
        <v>1.3037867219956643E-3</v>
      </c>
    </row>
    <row r="410" spans="1:36" ht="24.95" customHeight="1" outlineLevel="1" x14ac:dyDescent="0.25">
      <c r="A410" s="19">
        <v>41</v>
      </c>
      <c r="B410" s="19"/>
      <c r="C410" s="40" t="s">
        <v>1116</v>
      </c>
      <c r="D410" s="41">
        <v>45286</v>
      </c>
      <c r="E410" s="70" t="s">
        <v>493</v>
      </c>
      <c r="F410" s="172" t="s">
        <v>702</v>
      </c>
      <c r="G410" s="165" t="s">
        <v>118</v>
      </c>
      <c r="H410" s="55"/>
      <c r="I410" s="55"/>
      <c r="J410" s="397"/>
      <c r="K410" s="57">
        <v>13449000</v>
      </c>
      <c r="L410" s="42" t="s">
        <v>703</v>
      </c>
      <c r="M410" s="47"/>
      <c r="N410" s="102"/>
      <c r="O410" s="47"/>
      <c r="P410" s="49"/>
      <c r="Q410" s="49"/>
      <c r="R410" s="24"/>
      <c r="S410" s="24"/>
      <c r="T410" s="24"/>
      <c r="U410" s="25">
        <f t="shared" si="116"/>
        <v>0</v>
      </c>
      <c r="V410" s="24"/>
      <c r="W410" s="24"/>
      <c r="X410" s="24"/>
      <c r="Y410" s="25">
        <f t="shared" si="117"/>
        <v>0</v>
      </c>
      <c r="Z410" s="24">
        <v>0</v>
      </c>
      <c r="AA410" s="24">
        <v>0</v>
      </c>
      <c r="AB410" s="24">
        <v>0</v>
      </c>
      <c r="AC410" s="25">
        <f t="shared" si="118"/>
        <v>0</v>
      </c>
      <c r="AD410" s="24"/>
      <c r="AE410" s="24"/>
      <c r="AF410" s="57">
        <v>13449000</v>
      </c>
      <c r="AG410" s="25">
        <f t="shared" si="119"/>
        <v>13449000</v>
      </c>
      <c r="AH410" s="25">
        <f t="shared" si="120"/>
        <v>13449000</v>
      </c>
      <c r="AI410" s="26">
        <f t="shared" si="121"/>
        <v>1.5646996135079101E-2</v>
      </c>
      <c r="AJ410" s="27">
        <f t="shared" si="122"/>
        <v>1.2879849878154614E-3</v>
      </c>
    </row>
    <row r="411" spans="1:36" ht="24.95" customHeight="1" outlineLevel="1" x14ac:dyDescent="0.25">
      <c r="A411" s="19">
        <v>42</v>
      </c>
      <c r="B411" s="19"/>
      <c r="C411" s="40" t="s">
        <v>1117</v>
      </c>
      <c r="D411" s="41">
        <v>45286</v>
      </c>
      <c r="E411" s="70" t="s">
        <v>495</v>
      </c>
      <c r="F411" s="172" t="s">
        <v>702</v>
      </c>
      <c r="G411" s="165" t="s">
        <v>118</v>
      </c>
      <c r="H411" s="55"/>
      <c r="I411" s="55"/>
      <c r="J411" s="397"/>
      <c r="K411" s="57">
        <v>26898000</v>
      </c>
      <c r="L411" s="42" t="s">
        <v>703</v>
      </c>
      <c r="M411" s="47"/>
      <c r="N411" s="102"/>
      <c r="O411" s="47"/>
      <c r="P411" s="49"/>
      <c r="Q411" s="49"/>
      <c r="R411" s="24"/>
      <c r="S411" s="24"/>
      <c r="T411" s="24"/>
      <c r="U411" s="25">
        <f t="shared" si="116"/>
        <v>0</v>
      </c>
      <c r="V411" s="24"/>
      <c r="W411" s="24"/>
      <c r="X411" s="24"/>
      <c r="Y411" s="25">
        <f t="shared" si="117"/>
        <v>0</v>
      </c>
      <c r="Z411" s="24">
        <v>0</v>
      </c>
      <c r="AA411" s="24">
        <v>0</v>
      </c>
      <c r="AB411" s="24">
        <v>0</v>
      </c>
      <c r="AC411" s="25">
        <f t="shared" si="118"/>
        <v>0</v>
      </c>
      <c r="AD411" s="24"/>
      <c r="AE411" s="24"/>
      <c r="AF411" s="57">
        <v>26898000</v>
      </c>
      <c r="AG411" s="25">
        <f t="shared" si="119"/>
        <v>26898000</v>
      </c>
      <c r="AH411" s="25">
        <f t="shared" si="120"/>
        <v>26898000</v>
      </c>
      <c r="AI411" s="26">
        <f t="shared" si="121"/>
        <v>3.1293992270158201E-2</v>
      </c>
      <c r="AJ411" s="27">
        <f t="shared" si="122"/>
        <v>2.5759699756309228E-3</v>
      </c>
    </row>
    <row r="412" spans="1:36" ht="24.95" customHeight="1" outlineLevel="1" x14ac:dyDescent="0.25">
      <c r="A412" s="19">
        <v>43</v>
      </c>
      <c r="B412" s="19"/>
      <c r="C412" s="40" t="s">
        <v>1118</v>
      </c>
      <c r="D412" s="41">
        <v>45272</v>
      </c>
      <c r="E412" s="70" t="s">
        <v>497</v>
      </c>
      <c r="F412" s="172" t="s">
        <v>702</v>
      </c>
      <c r="G412" s="165" t="s">
        <v>118</v>
      </c>
      <c r="H412" s="55"/>
      <c r="I412" s="55"/>
      <c r="J412" s="397"/>
      <c r="K412" s="57">
        <v>14162000</v>
      </c>
      <c r="L412" s="42" t="s">
        <v>703</v>
      </c>
      <c r="M412" s="47"/>
      <c r="N412" s="102"/>
      <c r="O412" s="47"/>
      <c r="P412" s="49"/>
      <c r="Q412" s="49"/>
      <c r="R412" s="24"/>
      <c r="S412" s="24"/>
      <c r="T412" s="24"/>
      <c r="U412" s="25">
        <f t="shared" si="116"/>
        <v>0</v>
      </c>
      <c r="V412" s="24"/>
      <c r="W412" s="24"/>
      <c r="X412" s="24"/>
      <c r="Y412" s="25">
        <f t="shared" si="117"/>
        <v>0</v>
      </c>
      <c r="Z412" s="24">
        <v>0</v>
      </c>
      <c r="AA412" s="24">
        <v>0</v>
      </c>
      <c r="AB412" s="24">
        <v>0</v>
      </c>
      <c r="AC412" s="25">
        <f t="shared" si="118"/>
        <v>0</v>
      </c>
      <c r="AD412" s="24"/>
      <c r="AE412" s="24"/>
      <c r="AF412" s="57">
        <v>14162000</v>
      </c>
      <c r="AG412" s="25">
        <f t="shared" si="119"/>
        <v>14162000</v>
      </c>
      <c r="AH412" s="25">
        <f t="shared" si="120"/>
        <v>14162000</v>
      </c>
      <c r="AI412" s="26">
        <f t="shared" si="121"/>
        <v>1.6476523106921721E-2</v>
      </c>
      <c r="AJ412" s="27">
        <f t="shared" si="122"/>
        <v>1.3562676330911268E-3</v>
      </c>
    </row>
    <row r="413" spans="1:36" ht="24.95" customHeight="1" outlineLevel="1" x14ac:dyDescent="0.25">
      <c r="A413" s="19">
        <v>44</v>
      </c>
      <c r="B413" s="19"/>
      <c r="C413" s="40" t="s">
        <v>1119</v>
      </c>
      <c r="D413" s="41">
        <v>45287</v>
      </c>
      <c r="E413" s="70" t="s">
        <v>1092</v>
      </c>
      <c r="F413" s="172" t="s">
        <v>702</v>
      </c>
      <c r="G413" s="165" t="s">
        <v>118</v>
      </c>
      <c r="H413" s="55"/>
      <c r="I413" s="55"/>
      <c r="J413" s="397"/>
      <c r="K413" s="57">
        <v>26436000</v>
      </c>
      <c r="L413" s="42" t="s">
        <v>703</v>
      </c>
      <c r="M413" s="47"/>
      <c r="N413" s="102"/>
      <c r="O413" s="47"/>
      <c r="P413" s="49"/>
      <c r="Q413" s="49"/>
      <c r="R413" s="24"/>
      <c r="S413" s="24"/>
      <c r="T413" s="24"/>
      <c r="U413" s="25">
        <f t="shared" si="116"/>
        <v>0</v>
      </c>
      <c r="V413" s="24"/>
      <c r="W413" s="24"/>
      <c r="X413" s="24"/>
      <c r="Y413" s="25">
        <f t="shared" si="117"/>
        <v>0</v>
      </c>
      <c r="Z413" s="24">
        <v>0</v>
      </c>
      <c r="AA413" s="24">
        <v>0</v>
      </c>
      <c r="AB413" s="24">
        <v>0</v>
      </c>
      <c r="AC413" s="25">
        <f t="shared" si="118"/>
        <v>0</v>
      </c>
      <c r="AD413" s="24"/>
      <c r="AE413" s="24"/>
      <c r="AF413" s="57">
        <v>26436000</v>
      </c>
      <c r="AG413" s="25">
        <f t="shared" si="119"/>
        <v>26436000</v>
      </c>
      <c r="AH413" s="25">
        <f t="shared" si="120"/>
        <v>26436000</v>
      </c>
      <c r="AI413" s="26">
        <f t="shared" si="121"/>
        <v>3.0756486714770701E-2</v>
      </c>
      <c r="AJ413" s="27">
        <f t="shared" si="122"/>
        <v>2.5317251199263543E-3</v>
      </c>
    </row>
    <row r="414" spans="1:36" ht="24.95" customHeight="1" outlineLevel="1" x14ac:dyDescent="0.25">
      <c r="A414" s="19">
        <v>45</v>
      </c>
      <c r="B414" s="19"/>
      <c r="C414" s="40" t="s">
        <v>1120</v>
      </c>
      <c r="D414" s="41">
        <v>45273</v>
      </c>
      <c r="E414" s="70" t="s">
        <v>499</v>
      </c>
      <c r="F414" s="172" t="s">
        <v>702</v>
      </c>
      <c r="G414" s="165" t="s">
        <v>118</v>
      </c>
      <c r="H414" s="55"/>
      <c r="I414" s="55"/>
      <c r="J414" s="397"/>
      <c r="K414" s="57">
        <v>25361000</v>
      </c>
      <c r="L414" s="42" t="s">
        <v>703</v>
      </c>
      <c r="M414" s="47"/>
      <c r="N414" s="102"/>
      <c r="O414" s="47"/>
      <c r="P414" s="49"/>
      <c r="Q414" s="49"/>
      <c r="R414" s="24"/>
      <c r="S414" s="24"/>
      <c r="T414" s="24"/>
      <c r="U414" s="25">
        <f t="shared" si="116"/>
        <v>0</v>
      </c>
      <c r="V414" s="24"/>
      <c r="W414" s="24"/>
      <c r="X414" s="24"/>
      <c r="Y414" s="25">
        <f t="shared" si="117"/>
        <v>0</v>
      </c>
      <c r="Z414" s="24">
        <v>0</v>
      </c>
      <c r="AA414" s="24">
        <v>0</v>
      </c>
      <c r="AB414" s="24">
        <v>0</v>
      </c>
      <c r="AC414" s="25">
        <f t="shared" si="118"/>
        <v>0</v>
      </c>
      <c r="AD414" s="24"/>
      <c r="AE414" s="24"/>
      <c r="AF414" s="57">
        <v>25361000</v>
      </c>
      <c r="AG414" s="25">
        <f t="shared" si="119"/>
        <v>25361000</v>
      </c>
      <c r="AH414" s="25">
        <f t="shared" si="120"/>
        <v>25361000</v>
      </c>
      <c r="AI414" s="26">
        <f t="shared" si="121"/>
        <v>2.9505797381347395E-2</v>
      </c>
      <c r="AJ414" s="27">
        <f t="shared" si="122"/>
        <v>2.4287744275401828E-3</v>
      </c>
    </row>
    <row r="415" spans="1:36" ht="24.95" customHeight="1" outlineLevel="1" x14ac:dyDescent="0.25">
      <c r="A415" s="19">
        <v>46</v>
      </c>
      <c r="B415" s="19"/>
      <c r="C415" s="40" t="s">
        <v>1121</v>
      </c>
      <c r="D415" s="41">
        <v>45287</v>
      </c>
      <c r="E415" s="70" t="s">
        <v>503</v>
      </c>
      <c r="F415" s="172" t="s">
        <v>702</v>
      </c>
      <c r="G415" s="165" t="s">
        <v>118</v>
      </c>
      <c r="H415" s="55"/>
      <c r="I415" s="55"/>
      <c r="J415" s="397"/>
      <c r="K415" s="57">
        <v>13833000</v>
      </c>
      <c r="L415" s="42" t="s">
        <v>703</v>
      </c>
      <c r="M415" s="47"/>
      <c r="N415" s="102"/>
      <c r="O415" s="47"/>
      <c r="P415" s="49"/>
      <c r="Q415" s="49"/>
      <c r="R415" s="24"/>
      <c r="S415" s="24"/>
      <c r="T415" s="24"/>
      <c r="U415" s="25">
        <f t="shared" si="116"/>
        <v>0</v>
      </c>
      <c r="V415" s="24"/>
      <c r="W415" s="24"/>
      <c r="X415" s="24"/>
      <c r="Y415" s="25">
        <f t="shared" si="117"/>
        <v>0</v>
      </c>
      <c r="Z415" s="24">
        <v>0</v>
      </c>
      <c r="AA415" s="24">
        <v>0</v>
      </c>
      <c r="AB415" s="24">
        <v>0</v>
      </c>
      <c r="AC415" s="25">
        <f t="shared" si="118"/>
        <v>0</v>
      </c>
      <c r="AD415" s="24"/>
      <c r="AE415" s="24"/>
      <c r="AF415" s="57">
        <v>13833000</v>
      </c>
      <c r="AG415" s="25">
        <f>SUM(AD415:AF415)</f>
        <v>13833000</v>
      </c>
      <c r="AH415" s="25">
        <f>SUM(U415,Y415,AC415,AG415)</f>
        <v>13833000</v>
      </c>
      <c r="AI415" s="26">
        <f>IF(ISERROR(AH415/$J$369),0,AH415/$J$369)</f>
        <v>1.6093753999297286E-2</v>
      </c>
      <c r="AJ415" s="27">
        <f>IF(ISERROR(AH415/$AH$600),"-",AH415/$AH$600)</f>
        <v>1.3247599328166612E-3</v>
      </c>
    </row>
    <row r="416" spans="1:36" ht="24.95" customHeight="1" outlineLevel="1" x14ac:dyDescent="0.25">
      <c r="A416" s="19">
        <v>47</v>
      </c>
      <c r="B416" s="19"/>
      <c r="C416" s="40" t="s">
        <v>1122</v>
      </c>
      <c r="D416" s="41">
        <v>45287</v>
      </c>
      <c r="E416" s="70" t="s">
        <v>505</v>
      </c>
      <c r="F416" s="172" t="s">
        <v>702</v>
      </c>
      <c r="G416" s="165" t="s">
        <v>118</v>
      </c>
      <c r="H416" s="55"/>
      <c r="I416" s="55"/>
      <c r="J416" s="397"/>
      <c r="K416" s="57">
        <v>21518000</v>
      </c>
      <c r="L416" s="42" t="s">
        <v>703</v>
      </c>
      <c r="M416" s="47"/>
      <c r="N416" s="102"/>
      <c r="O416" s="47"/>
      <c r="P416" s="49"/>
      <c r="Q416" s="49"/>
      <c r="R416" s="24"/>
      <c r="S416" s="24"/>
      <c r="T416" s="24"/>
      <c r="U416" s="25">
        <f t="shared" si="116"/>
        <v>0</v>
      </c>
      <c r="V416" s="24"/>
      <c r="W416" s="24"/>
      <c r="X416" s="24"/>
      <c r="Y416" s="25">
        <f t="shared" si="117"/>
        <v>0</v>
      </c>
      <c r="Z416" s="24">
        <v>0</v>
      </c>
      <c r="AA416" s="24">
        <v>0</v>
      </c>
      <c r="AB416" s="24">
        <v>0</v>
      </c>
      <c r="AC416" s="25">
        <f t="shared" si="118"/>
        <v>0</v>
      </c>
      <c r="AD416" s="24"/>
      <c r="AE416" s="24"/>
      <c r="AF416" s="57">
        <v>21518000</v>
      </c>
      <c r="AG416" s="25">
        <f t="shared" ref="AG416:AG419" si="123">SUM(AD416:AF416)</f>
        <v>21518000</v>
      </c>
      <c r="AH416" s="25">
        <f t="shared" ref="AH416:AH419" si="124">SUM(U416,Y416,AC416,AG416)</f>
        <v>21518000</v>
      </c>
      <c r="AI416" s="26">
        <f t="shared" si="121"/>
        <v>2.5034728443351334E-2</v>
      </c>
      <c r="AJ416" s="27">
        <f t="shared" ref="AJ416:AJ419" si="125">IF(ISERROR(AH416/$AH$600),"-",AH416/$AH$600)</f>
        <v>2.0607376732703618E-3</v>
      </c>
    </row>
    <row r="417" spans="1:36" ht="24.95" customHeight="1" outlineLevel="1" x14ac:dyDescent="0.25">
      <c r="A417" s="19">
        <v>48</v>
      </c>
      <c r="B417" s="19"/>
      <c r="C417" s="40" t="s">
        <v>1123</v>
      </c>
      <c r="D417" s="41">
        <v>45273</v>
      </c>
      <c r="E417" s="70" t="s">
        <v>507</v>
      </c>
      <c r="F417" s="172" t="s">
        <v>702</v>
      </c>
      <c r="G417" s="165" t="s">
        <v>118</v>
      </c>
      <c r="H417" s="55"/>
      <c r="I417" s="55"/>
      <c r="J417" s="397"/>
      <c r="K417" s="57">
        <v>26436000</v>
      </c>
      <c r="L417" s="42" t="s">
        <v>703</v>
      </c>
      <c r="M417" s="47"/>
      <c r="N417" s="102"/>
      <c r="O417" s="47"/>
      <c r="P417" s="49"/>
      <c r="Q417" s="49"/>
      <c r="R417" s="24"/>
      <c r="S417" s="24"/>
      <c r="T417" s="24"/>
      <c r="U417" s="25">
        <f t="shared" si="116"/>
        <v>0</v>
      </c>
      <c r="V417" s="24"/>
      <c r="W417" s="24"/>
      <c r="X417" s="24"/>
      <c r="Y417" s="25">
        <f t="shared" si="117"/>
        <v>0</v>
      </c>
      <c r="Z417" s="24">
        <v>0</v>
      </c>
      <c r="AA417" s="24">
        <v>0</v>
      </c>
      <c r="AB417" s="24">
        <v>0</v>
      </c>
      <c r="AC417" s="25">
        <f t="shared" si="118"/>
        <v>0</v>
      </c>
      <c r="AD417" s="24"/>
      <c r="AE417" s="24"/>
      <c r="AF417" s="57">
        <v>26436000</v>
      </c>
      <c r="AG417" s="25">
        <f t="shared" si="123"/>
        <v>26436000</v>
      </c>
      <c r="AH417" s="25">
        <f t="shared" si="124"/>
        <v>26436000</v>
      </c>
      <c r="AI417" s="26">
        <f t="shared" si="121"/>
        <v>3.0756486714770701E-2</v>
      </c>
      <c r="AJ417" s="27">
        <f t="shared" si="125"/>
        <v>2.5317251199263543E-3</v>
      </c>
    </row>
    <row r="418" spans="1:36" ht="24.95" customHeight="1" outlineLevel="1" x14ac:dyDescent="0.25">
      <c r="A418" s="19">
        <v>49</v>
      </c>
      <c r="B418" s="19"/>
      <c r="C418" s="40" t="s">
        <v>1124</v>
      </c>
      <c r="D418" s="112">
        <v>45287</v>
      </c>
      <c r="E418" s="192" t="s">
        <v>509</v>
      </c>
      <c r="F418" s="172" t="s">
        <v>702</v>
      </c>
      <c r="G418" s="165" t="s">
        <v>118</v>
      </c>
      <c r="H418" s="263"/>
      <c r="I418" s="263"/>
      <c r="J418" s="397"/>
      <c r="K418" s="57">
        <v>10759000</v>
      </c>
      <c r="L418" s="42" t="s">
        <v>703</v>
      </c>
      <c r="M418" s="47"/>
      <c r="N418" s="102"/>
      <c r="O418" s="47"/>
      <c r="P418" s="265"/>
      <c r="Q418" s="265"/>
      <c r="R418" s="24"/>
      <c r="S418" s="24"/>
      <c r="T418" s="24"/>
      <c r="U418" s="25">
        <f t="shared" si="116"/>
        <v>0</v>
      </c>
      <c r="V418" s="24"/>
      <c r="W418" s="24"/>
      <c r="X418" s="24"/>
      <c r="Y418" s="25">
        <f t="shared" si="117"/>
        <v>0</v>
      </c>
      <c r="Z418" s="24">
        <v>0</v>
      </c>
      <c r="AA418" s="24">
        <v>0</v>
      </c>
      <c r="AB418" s="24">
        <v>0</v>
      </c>
      <c r="AC418" s="25">
        <f t="shared" si="118"/>
        <v>0</v>
      </c>
      <c r="AD418" s="24"/>
      <c r="AE418" s="24"/>
      <c r="AF418" s="57">
        <v>10759000</v>
      </c>
      <c r="AG418" s="25">
        <f t="shared" si="123"/>
        <v>10759000</v>
      </c>
      <c r="AH418" s="25">
        <f t="shared" si="124"/>
        <v>10759000</v>
      </c>
      <c r="AI418" s="26">
        <f t="shared" si="121"/>
        <v>1.2517364221675667E-2</v>
      </c>
      <c r="AJ418" s="27">
        <f t="shared" si="125"/>
        <v>1.0303688366351809E-3</v>
      </c>
    </row>
    <row r="419" spans="1:36" ht="24.95" customHeight="1" outlineLevel="1" x14ac:dyDescent="0.25">
      <c r="A419" s="19">
        <v>50</v>
      </c>
      <c r="B419" s="19"/>
      <c r="C419" s="269" t="s">
        <v>1125</v>
      </c>
      <c r="D419" s="187">
        <v>45273</v>
      </c>
      <c r="E419" s="172" t="s">
        <v>511</v>
      </c>
      <c r="F419" s="270" t="s">
        <v>702</v>
      </c>
      <c r="G419" s="262" t="s">
        <v>118</v>
      </c>
      <c r="H419" s="235"/>
      <c r="I419" s="235"/>
      <c r="J419" s="397"/>
      <c r="K419" s="57">
        <v>26436000</v>
      </c>
      <c r="L419" s="42" t="s">
        <v>703</v>
      </c>
      <c r="M419" s="47"/>
      <c r="N419" s="102"/>
      <c r="O419" s="264"/>
      <c r="P419" s="165"/>
      <c r="Q419" s="165"/>
      <c r="R419" s="161"/>
      <c r="S419" s="24"/>
      <c r="T419" s="24"/>
      <c r="U419" s="25">
        <f t="shared" si="116"/>
        <v>0</v>
      </c>
      <c r="V419" s="24"/>
      <c r="W419" s="24"/>
      <c r="X419" s="24"/>
      <c r="Y419" s="25">
        <f t="shared" si="117"/>
        <v>0</v>
      </c>
      <c r="Z419" s="24">
        <v>0</v>
      </c>
      <c r="AA419" s="24">
        <v>0</v>
      </c>
      <c r="AB419" s="24">
        <v>0</v>
      </c>
      <c r="AC419" s="25">
        <f t="shared" si="118"/>
        <v>0</v>
      </c>
      <c r="AD419" s="24"/>
      <c r="AE419" s="24"/>
      <c r="AF419" s="57">
        <v>26436000</v>
      </c>
      <c r="AG419" s="25">
        <f t="shared" si="123"/>
        <v>26436000</v>
      </c>
      <c r="AH419" s="25">
        <f t="shared" si="124"/>
        <v>26436000</v>
      </c>
      <c r="AI419" s="26">
        <f t="shared" si="121"/>
        <v>3.0756486714770701E-2</v>
      </c>
      <c r="AJ419" s="27">
        <f t="shared" si="125"/>
        <v>2.5317251199263543E-3</v>
      </c>
    </row>
    <row r="420" spans="1:36" ht="24.95" customHeight="1" outlineLevel="1" x14ac:dyDescent="0.25">
      <c r="A420" s="18">
        <v>51</v>
      </c>
      <c r="B420" s="108"/>
      <c r="C420" s="269" t="s">
        <v>1126</v>
      </c>
      <c r="D420" s="187">
        <v>45287</v>
      </c>
      <c r="E420" s="172" t="s">
        <v>513</v>
      </c>
      <c r="F420" s="270" t="s">
        <v>702</v>
      </c>
      <c r="G420" s="262" t="s">
        <v>118</v>
      </c>
      <c r="H420" s="235"/>
      <c r="I420" s="235"/>
      <c r="J420" s="397"/>
      <c r="K420" s="57">
        <v>13614000</v>
      </c>
      <c r="L420" s="42" t="s">
        <v>703</v>
      </c>
      <c r="M420" s="47"/>
      <c r="N420" s="102"/>
      <c r="O420" s="264"/>
      <c r="P420" s="165"/>
      <c r="Q420" s="165"/>
      <c r="R420" s="161"/>
      <c r="S420" s="24"/>
      <c r="T420" s="24"/>
      <c r="U420" s="25">
        <f t="shared" ref="U420:U422" si="126">SUM(R420:T420)</f>
        <v>0</v>
      </c>
      <c r="V420" s="24"/>
      <c r="W420" s="24"/>
      <c r="X420" s="24"/>
      <c r="Y420" s="25">
        <f t="shared" ref="Y420:Y422" si="127">SUM(V420:X420)</f>
        <v>0</v>
      </c>
      <c r="Z420" s="24">
        <v>0</v>
      </c>
      <c r="AA420" s="24">
        <v>0</v>
      </c>
      <c r="AB420" s="24">
        <v>0</v>
      </c>
      <c r="AC420" s="25">
        <f t="shared" ref="AC420:AC422" si="128">SUM(Z420:AB420)</f>
        <v>0</v>
      </c>
      <c r="AD420" s="24"/>
      <c r="AE420" s="24"/>
      <c r="AF420" s="57">
        <v>13614000</v>
      </c>
      <c r="AG420" s="25">
        <f t="shared" ref="AG420:AG422" si="129">SUM(AD420:AF420)</f>
        <v>13614000</v>
      </c>
      <c r="AH420" s="25">
        <f t="shared" ref="AH420:AH422" si="130">SUM(U420,Y420,AC420,AG420)</f>
        <v>13614000</v>
      </c>
      <c r="AI420" s="26">
        <f t="shared" si="121"/>
        <v>1.5838962404860352E-2</v>
      </c>
      <c r="AJ420" s="27">
        <f t="shared" ref="AJ420:AJ422" si="131">IF(ISERROR(AH420/$AH$600),"-",AH420/$AH$600)</f>
        <v>1.3037867219956643E-3</v>
      </c>
    </row>
    <row r="421" spans="1:36" ht="24.95" customHeight="1" outlineLevel="1" x14ac:dyDescent="0.25">
      <c r="A421" s="18">
        <v>52</v>
      </c>
      <c r="B421" s="108"/>
      <c r="C421" s="269" t="s">
        <v>1127</v>
      </c>
      <c r="D421" s="187">
        <v>45287</v>
      </c>
      <c r="E421" s="172" t="s">
        <v>515</v>
      </c>
      <c r="F421" s="270" t="s">
        <v>702</v>
      </c>
      <c r="G421" s="262" t="s">
        <v>118</v>
      </c>
      <c r="H421" s="235"/>
      <c r="I421" s="235"/>
      <c r="J421" s="397"/>
      <c r="K421" s="57">
        <v>13449000</v>
      </c>
      <c r="L421" s="42" t="s">
        <v>703</v>
      </c>
      <c r="M421" s="47"/>
      <c r="N421" s="102"/>
      <c r="O421" s="264"/>
      <c r="P421" s="165"/>
      <c r="Q421" s="165"/>
      <c r="R421" s="161"/>
      <c r="S421" s="24"/>
      <c r="T421" s="24"/>
      <c r="U421" s="25">
        <f t="shared" si="126"/>
        <v>0</v>
      </c>
      <c r="V421" s="24"/>
      <c r="W421" s="24"/>
      <c r="X421" s="24"/>
      <c r="Y421" s="25">
        <f t="shared" si="127"/>
        <v>0</v>
      </c>
      <c r="Z421" s="24">
        <v>0</v>
      </c>
      <c r="AA421" s="24">
        <v>0</v>
      </c>
      <c r="AB421" s="24">
        <v>0</v>
      </c>
      <c r="AC421" s="25">
        <f t="shared" si="128"/>
        <v>0</v>
      </c>
      <c r="AD421" s="24"/>
      <c r="AE421" s="24"/>
      <c r="AF421" s="57">
        <v>13449000</v>
      </c>
      <c r="AG421" s="25">
        <f t="shared" si="129"/>
        <v>13449000</v>
      </c>
      <c r="AH421" s="25">
        <f t="shared" si="130"/>
        <v>13449000</v>
      </c>
      <c r="AI421" s="26">
        <f t="shared" si="121"/>
        <v>1.5646996135079101E-2</v>
      </c>
      <c r="AJ421" s="27">
        <f t="shared" si="131"/>
        <v>1.2879849878154614E-3</v>
      </c>
    </row>
    <row r="422" spans="1:36" ht="24.95" customHeight="1" outlineLevel="1" x14ac:dyDescent="0.25">
      <c r="A422" s="18">
        <v>53</v>
      </c>
      <c r="B422" s="108"/>
      <c r="C422" s="269" t="s">
        <v>1128</v>
      </c>
      <c r="D422" s="187">
        <v>45273</v>
      </c>
      <c r="E422" s="172" t="s">
        <v>517</v>
      </c>
      <c r="F422" s="270" t="s">
        <v>702</v>
      </c>
      <c r="G422" s="262" t="s">
        <v>118</v>
      </c>
      <c r="H422" s="235"/>
      <c r="I422" s="235"/>
      <c r="J422" s="400"/>
      <c r="K422" s="57">
        <v>13614000</v>
      </c>
      <c r="L422" s="42" t="s">
        <v>703</v>
      </c>
      <c r="M422" s="47"/>
      <c r="N422" s="102"/>
      <c r="O422" s="264"/>
      <c r="P422" s="165"/>
      <c r="Q422" s="165"/>
      <c r="R422" s="161"/>
      <c r="S422" s="24"/>
      <c r="T422" s="24"/>
      <c r="U422" s="25">
        <f t="shared" si="126"/>
        <v>0</v>
      </c>
      <c r="V422" s="24"/>
      <c r="W422" s="24"/>
      <c r="X422" s="24"/>
      <c r="Y422" s="25">
        <f t="shared" si="127"/>
        <v>0</v>
      </c>
      <c r="Z422" s="24">
        <v>0</v>
      </c>
      <c r="AA422" s="24">
        <v>0</v>
      </c>
      <c r="AB422" s="24">
        <v>0</v>
      </c>
      <c r="AC422" s="25">
        <f t="shared" si="128"/>
        <v>0</v>
      </c>
      <c r="AD422" s="24"/>
      <c r="AE422" s="24"/>
      <c r="AF422" s="57">
        <v>13614000</v>
      </c>
      <c r="AG422" s="25">
        <f t="shared" si="129"/>
        <v>13614000</v>
      </c>
      <c r="AH422" s="25">
        <f t="shared" si="130"/>
        <v>13614000</v>
      </c>
      <c r="AI422" s="26">
        <f t="shared" si="121"/>
        <v>1.5838962404860352E-2</v>
      </c>
      <c r="AJ422" s="27">
        <f t="shared" si="131"/>
        <v>1.3037867219956643E-3</v>
      </c>
    </row>
    <row r="423" spans="1:36" s="37" customFormat="1" ht="12.75" customHeight="1" x14ac:dyDescent="0.25">
      <c r="A423" s="417" t="s">
        <v>65</v>
      </c>
      <c r="B423" s="418"/>
      <c r="C423" s="419"/>
      <c r="D423" s="418"/>
      <c r="E423" s="418"/>
      <c r="F423" s="419"/>
      <c r="G423" s="419"/>
      <c r="H423" s="418"/>
      <c r="I423" s="420"/>
      <c r="J423" s="174">
        <f>+J369</f>
        <v>859526000</v>
      </c>
      <c r="K423" s="174">
        <f>SUM(K370:K422)</f>
        <v>859526000</v>
      </c>
      <c r="L423" s="32"/>
      <c r="M423" s="33">
        <f>SUM(M370:M419)</f>
        <v>0</v>
      </c>
      <c r="N423" s="33">
        <f>SUM(N370:N419)</f>
        <v>0</v>
      </c>
      <c r="O423" s="33">
        <f>SUM(O370:O419)</f>
        <v>0</v>
      </c>
      <c r="P423" s="163"/>
      <c r="Q423" s="164"/>
      <c r="R423" s="33">
        <f>SUM(R370:R419)</f>
        <v>0</v>
      </c>
      <c r="S423" s="33">
        <f>SUM(S370:S419)</f>
        <v>0</v>
      </c>
      <c r="T423" s="33">
        <f>SUM(T370:T419)</f>
        <v>0</v>
      </c>
      <c r="U423" s="33">
        <f>SUM(U370:U422)</f>
        <v>0</v>
      </c>
      <c r="V423" s="33">
        <f>SUM(V370:V419)</f>
        <v>0</v>
      </c>
      <c r="W423" s="33">
        <f>SUM(W370:W419)</f>
        <v>0</v>
      </c>
      <c r="X423" s="33">
        <f>SUM(X370:X419)</f>
        <v>0</v>
      </c>
      <c r="Y423" s="33">
        <f>SUM(Y370:Y422)</f>
        <v>0</v>
      </c>
      <c r="Z423" s="33">
        <f>SUM(Z370:Z419)</f>
        <v>0</v>
      </c>
      <c r="AA423" s="33">
        <f>SUM(AA370:AA419)</f>
        <v>0</v>
      </c>
      <c r="AB423" s="33">
        <f>SUM(AB370:AB419)</f>
        <v>0</v>
      </c>
      <c r="AC423" s="33">
        <f>SUM(AC370:AC422)</f>
        <v>0</v>
      </c>
      <c r="AD423" s="33">
        <f>SUM(AD370:AD419)</f>
        <v>0</v>
      </c>
      <c r="AE423" s="33">
        <f>SUM(AE370:AE419)</f>
        <v>0</v>
      </c>
      <c r="AF423" s="33">
        <f>SUM(AF370:AF422)</f>
        <v>859526000</v>
      </c>
      <c r="AG423" s="33">
        <f>SUM(AG370:AG422)</f>
        <v>859526000</v>
      </c>
      <c r="AH423" s="33">
        <f>SUM(AH370:AH422)</f>
        <v>859526000</v>
      </c>
      <c r="AI423" s="36">
        <f>IF(ISERROR(AH423/J423),0,AH423/J423)</f>
        <v>1</v>
      </c>
      <c r="AJ423" s="36">
        <f>IF(ISERROR(AH423/$AH$600),0,AH423/$AH$600)</f>
        <v>8.2315159836201371E-2</v>
      </c>
    </row>
    <row r="424" spans="1:36" ht="12.75" customHeight="1" x14ac:dyDescent="0.25">
      <c r="A424" s="421" t="s">
        <v>66</v>
      </c>
      <c r="B424" s="421"/>
      <c r="C424" s="421"/>
      <c r="D424" s="421"/>
      <c r="E424" s="421"/>
      <c r="F424" s="149"/>
      <c r="G424" s="150"/>
      <c r="H424" s="151"/>
      <c r="I424" s="151"/>
      <c r="J424" s="396">
        <v>210904140</v>
      </c>
      <c r="K424" s="152"/>
      <c r="L424" s="267"/>
      <c r="M424" s="15"/>
      <c r="N424" s="15"/>
      <c r="O424" s="15"/>
      <c r="P424" s="170"/>
      <c r="Q424" s="171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7"/>
      <c r="AJ424" s="17"/>
    </row>
    <row r="425" spans="1:36" ht="24.95" customHeight="1" outlineLevel="1" x14ac:dyDescent="0.25">
      <c r="A425" s="156">
        <v>1</v>
      </c>
      <c r="B425" s="212"/>
      <c r="C425" s="186" t="s">
        <v>258</v>
      </c>
      <c r="D425" s="235">
        <v>45532</v>
      </c>
      <c r="E425" s="198" t="s">
        <v>1129</v>
      </c>
      <c r="F425" s="172" t="s">
        <v>702</v>
      </c>
      <c r="G425" s="165" t="s">
        <v>118</v>
      </c>
      <c r="H425" s="235"/>
      <c r="I425" s="235"/>
      <c r="J425" s="397"/>
      <c r="K425" s="266">
        <v>9432000</v>
      </c>
      <c r="L425" s="42" t="s">
        <v>703</v>
      </c>
      <c r="M425" s="62"/>
      <c r="N425" s="62"/>
      <c r="O425" s="268"/>
      <c r="P425" s="150"/>
      <c r="Q425" s="150"/>
      <c r="R425" s="240"/>
      <c r="S425" s="63"/>
      <c r="T425" s="63"/>
      <c r="U425" s="25">
        <f>SUM(R425:T425)</f>
        <v>0</v>
      </c>
      <c r="V425" s="24"/>
      <c r="W425" s="24"/>
      <c r="X425" s="24"/>
      <c r="Y425" s="25">
        <f>SUM(V425:X425)</f>
        <v>0</v>
      </c>
      <c r="Z425" s="24"/>
      <c r="AA425" s="24"/>
      <c r="AB425" s="63">
        <v>9432000</v>
      </c>
      <c r="AC425" s="25">
        <f>SUM(Z425:AB425)</f>
        <v>9432000</v>
      </c>
      <c r="AD425" s="24"/>
      <c r="AE425" s="24"/>
      <c r="AF425" s="24"/>
      <c r="AG425" s="25">
        <f>SUM(AD425:AF425)</f>
        <v>0</v>
      </c>
      <c r="AH425" s="25">
        <f>SUM(U425,Y425,AC425,AG425)</f>
        <v>9432000</v>
      </c>
      <c r="AI425" s="26">
        <f>IF(ISERROR(AH425/$J$424),0,AH425/$J$424)</f>
        <v>4.4721739459453E-2</v>
      </c>
      <c r="AJ425" s="27">
        <f>IF(ISERROR(AH425/$AH$600),"-",AH425/$AH$600)</f>
        <v>9.0328458659197201E-4</v>
      </c>
    </row>
    <row r="426" spans="1:36" ht="24.95" customHeight="1" outlineLevel="1" x14ac:dyDescent="0.25">
      <c r="A426" s="156">
        <v>2</v>
      </c>
      <c r="B426" s="156"/>
      <c r="C426" s="186" t="s">
        <v>1130</v>
      </c>
      <c r="D426" s="235">
        <v>45532</v>
      </c>
      <c r="E426" s="198" t="s">
        <v>527</v>
      </c>
      <c r="F426" s="172" t="s">
        <v>702</v>
      </c>
      <c r="G426" s="165" t="s">
        <v>118</v>
      </c>
      <c r="H426" s="158"/>
      <c r="I426" s="158"/>
      <c r="J426" s="397"/>
      <c r="K426" s="266">
        <v>13204000</v>
      </c>
      <c r="L426" s="42" t="s">
        <v>703</v>
      </c>
      <c r="M426" s="24"/>
      <c r="N426" s="24"/>
      <c r="O426" s="169"/>
      <c r="P426" s="157"/>
      <c r="Q426" s="157"/>
      <c r="R426" s="161"/>
      <c r="S426" s="24"/>
      <c r="T426" s="24"/>
      <c r="U426" s="25">
        <f>SUM(R426:T426)</f>
        <v>0</v>
      </c>
      <c r="V426" s="24"/>
      <c r="W426" s="24"/>
      <c r="X426" s="24"/>
      <c r="Y426" s="25">
        <f>SUM(V426:X426)</f>
        <v>0</v>
      </c>
      <c r="Z426" s="24"/>
      <c r="AA426" s="24"/>
      <c r="AB426" s="63">
        <v>13204000</v>
      </c>
      <c r="AC426" s="25">
        <f>SUM(Z426:AB426)</f>
        <v>13204000</v>
      </c>
      <c r="AD426" s="24"/>
      <c r="AE426" s="24"/>
      <c r="AF426" s="24"/>
      <c r="AG426" s="25">
        <f>SUM(AD426:AF426)</f>
        <v>0</v>
      </c>
      <c r="AH426" s="25">
        <f>SUM(U426,Y426,AC426,AG426)</f>
        <v>13204000</v>
      </c>
      <c r="AI426" s="26">
        <f>IF(ISERROR(AH426/$J$424),0,AH426/$J$424)</f>
        <v>6.2606642050743996E-2</v>
      </c>
      <c r="AJ426" s="27">
        <f>IF(ISERROR(AH426/$AH$600),"-",AH426/$AH$600)</f>
        <v>1.2645218067600084E-3</v>
      </c>
    </row>
    <row r="427" spans="1:36" ht="24.95" customHeight="1" outlineLevel="1" x14ac:dyDescent="0.25">
      <c r="A427" s="156">
        <v>3</v>
      </c>
      <c r="B427" s="156"/>
      <c r="C427" s="186" t="s">
        <v>1131</v>
      </c>
      <c r="D427" s="235">
        <v>45641</v>
      </c>
      <c r="E427" s="198" t="s">
        <v>525</v>
      </c>
      <c r="F427" s="172" t="s">
        <v>702</v>
      </c>
      <c r="G427" s="165" t="s">
        <v>118</v>
      </c>
      <c r="H427" s="158"/>
      <c r="I427" s="158"/>
      <c r="J427" s="397"/>
      <c r="K427" s="266">
        <v>24096000</v>
      </c>
      <c r="L427" s="42" t="s">
        <v>703</v>
      </c>
      <c r="M427" s="24"/>
      <c r="N427" s="24"/>
      <c r="O427" s="169"/>
      <c r="P427" s="157"/>
      <c r="Q427" s="157"/>
      <c r="R427" s="161"/>
      <c r="S427" s="24"/>
      <c r="T427" s="24"/>
      <c r="U427" s="25">
        <f t="shared" ref="U427:U438" si="132">SUM(R427:T427)</f>
        <v>0</v>
      </c>
      <c r="V427" s="24"/>
      <c r="W427" s="24"/>
      <c r="X427" s="24"/>
      <c r="Y427" s="25">
        <f t="shared" ref="Y427:Y438" si="133">SUM(V427:X427)</f>
        <v>0</v>
      </c>
      <c r="Z427" s="24"/>
      <c r="AA427" s="24"/>
      <c r="AB427" s="31"/>
      <c r="AC427" s="25">
        <f t="shared" ref="AC427:AC428" si="134">SUM(Z427:AB427)</f>
        <v>0</v>
      </c>
      <c r="AD427" s="24"/>
      <c r="AE427" s="24"/>
      <c r="AF427" s="266">
        <v>24096000</v>
      </c>
      <c r="AG427" s="25">
        <f t="shared" ref="AG427:AG431" si="135">SUM(AD427:AF427)</f>
        <v>24096000</v>
      </c>
      <c r="AH427" s="25">
        <f t="shared" ref="AH427:AH431" si="136">SUM(U427,Y427,AC427,AG427)</f>
        <v>24096000</v>
      </c>
      <c r="AI427" s="26">
        <f t="shared" ref="AI427:AI433" si="137">IF(ISERROR(AH427/$J$424),0,AH427/$J$424)</f>
        <v>0.11425095780481123</v>
      </c>
      <c r="AJ427" s="27">
        <f t="shared" ref="AJ427:AJ431" si="138">IF(ISERROR(AH427/$AH$600),"-",AH427/$AH$600)</f>
        <v>2.3076277988252924E-3</v>
      </c>
    </row>
    <row r="428" spans="1:36" ht="24.95" customHeight="1" outlineLevel="1" x14ac:dyDescent="0.25">
      <c r="A428" s="156">
        <v>4</v>
      </c>
      <c r="B428" s="156"/>
      <c r="C428" s="186" t="s">
        <v>1132</v>
      </c>
      <c r="D428" s="235">
        <v>45627</v>
      </c>
      <c r="E428" s="198" t="s">
        <v>519</v>
      </c>
      <c r="F428" s="172" t="s">
        <v>702</v>
      </c>
      <c r="G428" s="165" t="s">
        <v>118</v>
      </c>
      <c r="H428" s="158"/>
      <c r="I428" s="158"/>
      <c r="J428" s="397"/>
      <c r="K428" s="266">
        <v>7685000</v>
      </c>
      <c r="L428" s="42" t="s">
        <v>703</v>
      </c>
      <c r="M428" s="24"/>
      <c r="N428" s="24"/>
      <c r="O428" s="169"/>
      <c r="P428" s="157"/>
      <c r="Q428" s="157"/>
      <c r="R428" s="161"/>
      <c r="S428" s="24"/>
      <c r="T428" s="24"/>
      <c r="U428" s="25">
        <f t="shared" si="132"/>
        <v>0</v>
      </c>
      <c r="V428" s="24"/>
      <c r="W428" s="24"/>
      <c r="X428" s="24"/>
      <c r="Y428" s="25">
        <f t="shared" si="133"/>
        <v>0</v>
      </c>
      <c r="Z428" s="24"/>
      <c r="AA428" s="24"/>
      <c r="AB428" s="31"/>
      <c r="AC428" s="25">
        <f t="shared" si="134"/>
        <v>0</v>
      </c>
      <c r="AD428" s="24"/>
      <c r="AE428" s="24"/>
      <c r="AF428" s="266">
        <v>7685000</v>
      </c>
      <c r="AG428" s="25">
        <f t="shared" si="135"/>
        <v>7685000</v>
      </c>
      <c r="AH428" s="25">
        <f t="shared" si="136"/>
        <v>7685000</v>
      </c>
      <c r="AI428" s="26">
        <f t="shared" si="137"/>
        <v>3.6438355358979678E-2</v>
      </c>
      <c r="AJ428" s="27">
        <f t="shared" si="138"/>
        <v>7.359777404537007E-4</v>
      </c>
    </row>
    <row r="429" spans="1:36" ht="24.95" customHeight="1" outlineLevel="1" x14ac:dyDescent="0.25">
      <c r="A429" s="156">
        <v>5</v>
      </c>
      <c r="B429" s="156"/>
      <c r="C429" s="186" t="s">
        <v>1133</v>
      </c>
      <c r="D429" s="235">
        <v>45597</v>
      </c>
      <c r="E429" s="198" t="s">
        <v>1134</v>
      </c>
      <c r="F429" s="172" t="s">
        <v>702</v>
      </c>
      <c r="G429" s="165" t="s">
        <v>118</v>
      </c>
      <c r="H429" s="158"/>
      <c r="I429" s="158"/>
      <c r="J429" s="397"/>
      <c r="K429" s="266">
        <v>13833000</v>
      </c>
      <c r="L429" s="42" t="s">
        <v>703</v>
      </c>
      <c r="M429" s="24"/>
      <c r="N429" s="24"/>
      <c r="O429" s="169"/>
      <c r="P429" s="157"/>
      <c r="Q429" s="157"/>
      <c r="R429" s="161"/>
      <c r="S429" s="24"/>
      <c r="T429" s="24"/>
      <c r="U429" s="25">
        <f t="shared" si="132"/>
        <v>0</v>
      </c>
      <c r="V429" s="24"/>
      <c r="W429" s="24"/>
      <c r="X429" s="24"/>
      <c r="Y429" s="25">
        <f t="shared" si="133"/>
        <v>0</v>
      </c>
      <c r="Z429" s="24"/>
      <c r="AA429" s="24"/>
      <c r="AB429" s="31"/>
      <c r="AC429" s="25">
        <f t="shared" ref="AC429:AC438" si="139">SUM(Z429:AB429)</f>
        <v>0</v>
      </c>
      <c r="AD429" s="24"/>
      <c r="AE429" s="266">
        <v>13833000</v>
      </c>
      <c r="AF429" s="24"/>
      <c r="AG429" s="25">
        <f t="shared" si="135"/>
        <v>13833000</v>
      </c>
      <c r="AH429" s="25">
        <f t="shared" si="136"/>
        <v>13833000</v>
      </c>
      <c r="AI429" s="26">
        <f t="shared" si="137"/>
        <v>6.5589039646163416E-2</v>
      </c>
      <c r="AJ429" s="27">
        <f t="shared" si="138"/>
        <v>1.3247599328166612E-3</v>
      </c>
    </row>
    <row r="430" spans="1:36" ht="24.95" customHeight="1" outlineLevel="1" x14ac:dyDescent="0.25">
      <c r="A430" s="156">
        <v>6</v>
      </c>
      <c r="B430" s="156"/>
      <c r="C430" s="186" t="s">
        <v>796</v>
      </c>
      <c r="D430" s="235">
        <v>45597</v>
      </c>
      <c r="E430" s="198" t="s">
        <v>521</v>
      </c>
      <c r="F430" s="172" t="s">
        <v>702</v>
      </c>
      <c r="G430" s="165" t="s">
        <v>118</v>
      </c>
      <c r="H430" s="158"/>
      <c r="I430" s="158"/>
      <c r="J430" s="397"/>
      <c r="K430" s="266">
        <v>9607000</v>
      </c>
      <c r="L430" s="42" t="s">
        <v>703</v>
      </c>
      <c r="M430" s="24"/>
      <c r="N430" s="24"/>
      <c r="O430" s="169"/>
      <c r="P430" s="157"/>
      <c r="Q430" s="157"/>
      <c r="R430" s="161"/>
      <c r="S430" s="24"/>
      <c r="T430" s="24"/>
      <c r="U430" s="25">
        <f t="shared" si="132"/>
        <v>0</v>
      </c>
      <c r="V430" s="24"/>
      <c r="W430" s="24"/>
      <c r="X430" s="24"/>
      <c r="Y430" s="25">
        <f t="shared" si="133"/>
        <v>0</v>
      </c>
      <c r="Z430" s="24"/>
      <c r="AA430" s="24"/>
      <c r="AB430" s="31"/>
      <c r="AC430" s="25">
        <f t="shared" si="139"/>
        <v>0</v>
      </c>
      <c r="AD430" s="24"/>
      <c r="AE430" s="266">
        <v>9607000</v>
      </c>
      <c r="AF430" s="24"/>
      <c r="AG430" s="25">
        <f t="shared" si="135"/>
        <v>9607000</v>
      </c>
      <c r="AH430" s="25">
        <f t="shared" si="136"/>
        <v>9607000</v>
      </c>
      <c r="AI430" s="26">
        <f t="shared" si="137"/>
        <v>4.555150031668416E-2</v>
      </c>
      <c r="AJ430" s="27">
        <f t="shared" si="138"/>
        <v>9.2004400163158133E-4</v>
      </c>
    </row>
    <row r="431" spans="1:36" ht="24.95" customHeight="1" outlineLevel="1" x14ac:dyDescent="0.25">
      <c r="A431" s="156">
        <v>7</v>
      </c>
      <c r="B431" s="156"/>
      <c r="C431" s="186" t="s">
        <v>1131</v>
      </c>
      <c r="D431" s="235">
        <v>45597</v>
      </c>
      <c r="E431" s="198" t="s">
        <v>1135</v>
      </c>
      <c r="F431" s="172" t="s">
        <v>702</v>
      </c>
      <c r="G431" s="165" t="s">
        <v>118</v>
      </c>
      <c r="H431" s="158"/>
      <c r="I431" s="158"/>
      <c r="J431" s="397"/>
      <c r="K431" s="266">
        <v>13449000</v>
      </c>
      <c r="L431" s="42" t="s">
        <v>703</v>
      </c>
      <c r="M431" s="24"/>
      <c r="N431" s="24"/>
      <c r="O431" s="169"/>
      <c r="P431" s="157"/>
      <c r="Q431" s="157"/>
      <c r="R431" s="161"/>
      <c r="S431" s="24"/>
      <c r="T431" s="24"/>
      <c r="U431" s="25">
        <f t="shared" si="132"/>
        <v>0</v>
      </c>
      <c r="V431" s="24"/>
      <c r="W431" s="24"/>
      <c r="X431" s="24"/>
      <c r="Y431" s="25">
        <f t="shared" si="133"/>
        <v>0</v>
      </c>
      <c r="Z431" s="24"/>
      <c r="AA431" s="24"/>
      <c r="AB431" s="31"/>
      <c r="AC431" s="25">
        <f t="shared" si="139"/>
        <v>0</v>
      </c>
      <c r="AD431" s="24"/>
      <c r="AE431" s="266">
        <v>13449000</v>
      </c>
      <c r="AF431" s="24"/>
      <c r="AG431" s="25">
        <f t="shared" si="135"/>
        <v>13449000</v>
      </c>
      <c r="AH431" s="25">
        <f t="shared" si="136"/>
        <v>13449000</v>
      </c>
      <c r="AI431" s="26">
        <f t="shared" si="137"/>
        <v>6.3768307250867629E-2</v>
      </c>
      <c r="AJ431" s="27">
        <f t="shared" si="138"/>
        <v>1.2879849878154614E-3</v>
      </c>
    </row>
    <row r="432" spans="1:36" ht="24.95" customHeight="1" outlineLevel="1" x14ac:dyDescent="0.25">
      <c r="A432" s="156">
        <v>8</v>
      </c>
      <c r="B432" s="156"/>
      <c r="C432" s="186" t="s">
        <v>1136</v>
      </c>
      <c r="D432" s="235">
        <v>45576</v>
      </c>
      <c r="E432" s="198" t="s">
        <v>1135</v>
      </c>
      <c r="F432" s="172" t="s">
        <v>702</v>
      </c>
      <c r="G432" s="165" t="s">
        <v>118</v>
      </c>
      <c r="H432" s="158"/>
      <c r="I432" s="158"/>
      <c r="J432" s="397"/>
      <c r="K432" s="266">
        <v>9432000</v>
      </c>
      <c r="L432" s="42" t="s">
        <v>703</v>
      </c>
      <c r="M432" s="24"/>
      <c r="N432" s="24"/>
      <c r="O432" s="169"/>
      <c r="P432" s="157"/>
      <c r="Q432" s="157"/>
      <c r="R432" s="161"/>
      <c r="S432" s="24"/>
      <c r="T432" s="24"/>
      <c r="U432" s="25">
        <f t="shared" si="132"/>
        <v>0</v>
      </c>
      <c r="V432" s="24"/>
      <c r="W432" s="24"/>
      <c r="X432" s="24"/>
      <c r="Y432" s="25">
        <f t="shared" si="133"/>
        <v>0</v>
      </c>
      <c r="Z432" s="24"/>
      <c r="AA432" s="24"/>
      <c r="AB432" s="31"/>
      <c r="AC432" s="25">
        <f t="shared" si="139"/>
        <v>0</v>
      </c>
      <c r="AD432" s="24"/>
      <c r="AE432" s="266">
        <v>9432000</v>
      </c>
      <c r="AF432" s="24"/>
      <c r="AG432" s="25">
        <f>SUM(AD432:AF432)</f>
        <v>9432000</v>
      </c>
      <c r="AH432" s="25">
        <f>SUM(U432,Y432,AC432,AG432)</f>
        <v>9432000</v>
      </c>
      <c r="AI432" s="26">
        <f t="shared" si="137"/>
        <v>4.4721739459453E-2</v>
      </c>
      <c r="AJ432" s="27">
        <f>IF(ISERROR(AH432/$AH$600),"-",AH432/$AH$600)</f>
        <v>9.0328458659197201E-4</v>
      </c>
    </row>
    <row r="433" spans="1:36" ht="24.95" customHeight="1" outlineLevel="1" x14ac:dyDescent="0.25">
      <c r="A433" s="156">
        <v>9</v>
      </c>
      <c r="B433" s="156"/>
      <c r="C433" s="186" t="s">
        <v>1137</v>
      </c>
      <c r="D433" s="235">
        <v>45597</v>
      </c>
      <c r="E433" s="198" t="s">
        <v>525</v>
      </c>
      <c r="F433" s="172" t="s">
        <v>702</v>
      </c>
      <c r="G433" s="165" t="s">
        <v>118</v>
      </c>
      <c r="H433" s="158"/>
      <c r="I433" s="158"/>
      <c r="J433" s="397"/>
      <c r="K433" s="266">
        <v>27491000</v>
      </c>
      <c r="L433" s="42" t="s">
        <v>703</v>
      </c>
      <c r="M433" s="24"/>
      <c r="N433" s="24"/>
      <c r="O433" s="169"/>
      <c r="P433" s="157"/>
      <c r="Q433" s="157"/>
      <c r="R433" s="161"/>
      <c r="S433" s="24"/>
      <c r="T433" s="24"/>
      <c r="U433" s="25">
        <f t="shared" si="132"/>
        <v>0</v>
      </c>
      <c r="V433" s="24"/>
      <c r="W433" s="24"/>
      <c r="X433" s="24"/>
      <c r="Y433" s="25">
        <f t="shared" si="133"/>
        <v>0</v>
      </c>
      <c r="Z433" s="24"/>
      <c r="AA433" s="24"/>
      <c r="AB433" s="31"/>
      <c r="AC433" s="25">
        <f t="shared" si="139"/>
        <v>0</v>
      </c>
      <c r="AD433" s="24"/>
      <c r="AE433" s="266">
        <v>27491000</v>
      </c>
      <c r="AF433" s="266"/>
      <c r="AG433" s="25">
        <f t="shared" ref="AG433:AG434" si="140">SUM(AD433:AF433)</f>
        <v>27491000</v>
      </c>
      <c r="AH433" s="25">
        <f t="shared" ref="AH433:AH434" si="141">SUM(U433,Y433,AC433,AG433)</f>
        <v>27491000</v>
      </c>
      <c r="AI433" s="26">
        <f t="shared" si="137"/>
        <v>0.13034831843509567</v>
      </c>
      <c r="AJ433" s="27">
        <f t="shared" ref="AJ433:AJ434" si="142">IF(ISERROR(AH433/$AH$600),"-",AH433/$AH$600)</f>
        <v>2.632760450593713E-3</v>
      </c>
    </row>
    <row r="434" spans="1:36" ht="24.95" customHeight="1" outlineLevel="1" x14ac:dyDescent="0.25">
      <c r="A434" s="156">
        <v>10</v>
      </c>
      <c r="B434" s="156"/>
      <c r="C434" s="186" t="s">
        <v>863</v>
      </c>
      <c r="D434" s="235">
        <v>45545</v>
      </c>
      <c r="E434" s="198" t="s">
        <v>1134</v>
      </c>
      <c r="F434" s="172" t="s">
        <v>702</v>
      </c>
      <c r="G434" s="165" t="s">
        <v>118</v>
      </c>
      <c r="H434" s="158"/>
      <c r="I434" s="158"/>
      <c r="J434" s="397"/>
      <c r="K434" s="266">
        <v>9432000</v>
      </c>
      <c r="L434" s="42" t="s">
        <v>703</v>
      </c>
      <c r="M434" s="24"/>
      <c r="N434" s="24"/>
      <c r="O434" s="169"/>
      <c r="P434" s="157"/>
      <c r="Q434" s="157"/>
      <c r="R434" s="161"/>
      <c r="S434" s="24"/>
      <c r="T434" s="24"/>
      <c r="U434" s="25">
        <f t="shared" si="132"/>
        <v>0</v>
      </c>
      <c r="V434" s="24"/>
      <c r="W434" s="24"/>
      <c r="X434" s="24"/>
      <c r="Y434" s="25">
        <f t="shared" si="133"/>
        <v>0</v>
      </c>
      <c r="Z434" s="24"/>
      <c r="AA434" s="24"/>
      <c r="AB434" s="31"/>
      <c r="AC434" s="25">
        <f t="shared" si="139"/>
        <v>0</v>
      </c>
      <c r="AD434" s="24"/>
      <c r="AE434" s="266">
        <v>9432000</v>
      </c>
      <c r="AF434" s="24"/>
      <c r="AG434" s="25">
        <f t="shared" si="140"/>
        <v>9432000</v>
      </c>
      <c r="AH434" s="25">
        <f t="shared" si="141"/>
        <v>9432000</v>
      </c>
      <c r="AI434" s="26">
        <f>IF(ISERROR(AH434/$J$424),0,AH434/$J$424)</f>
        <v>4.4721739459453E-2</v>
      </c>
      <c r="AJ434" s="27">
        <f t="shared" si="142"/>
        <v>9.0328458659197201E-4</v>
      </c>
    </row>
    <row r="435" spans="1:36" ht="24.95" customHeight="1" outlineLevel="1" x14ac:dyDescent="0.25">
      <c r="A435" s="118">
        <v>11</v>
      </c>
      <c r="B435" s="118"/>
      <c r="C435" s="186" t="s">
        <v>1138</v>
      </c>
      <c r="D435" s="123">
        <v>45597</v>
      </c>
      <c r="E435" s="198" t="s">
        <v>1139</v>
      </c>
      <c r="F435" s="172" t="s">
        <v>702</v>
      </c>
      <c r="G435" s="165" t="s">
        <v>118</v>
      </c>
      <c r="H435" s="21"/>
      <c r="I435" s="21"/>
      <c r="J435" s="397"/>
      <c r="K435" s="125">
        <v>9442000</v>
      </c>
      <c r="L435" s="42" t="s">
        <v>703</v>
      </c>
      <c r="M435" s="24"/>
      <c r="N435" s="24"/>
      <c r="O435" s="169"/>
      <c r="P435" s="157"/>
      <c r="Q435" s="157"/>
      <c r="R435" s="161"/>
      <c r="S435" s="24"/>
      <c r="T435" s="24"/>
      <c r="U435" s="25">
        <f t="shared" si="132"/>
        <v>0</v>
      </c>
      <c r="V435" s="24"/>
      <c r="W435" s="24"/>
      <c r="X435" s="24"/>
      <c r="Y435" s="25">
        <f t="shared" si="133"/>
        <v>0</v>
      </c>
      <c r="Z435" s="24"/>
      <c r="AA435" s="24"/>
      <c r="AB435" s="31"/>
      <c r="AC435" s="25">
        <f t="shared" si="139"/>
        <v>0</v>
      </c>
      <c r="AD435" s="24"/>
      <c r="AE435" s="125">
        <v>9442000</v>
      </c>
      <c r="AF435" s="24"/>
      <c r="AG435" s="25">
        <f>SUM(AD435:AF435)</f>
        <v>9442000</v>
      </c>
      <c r="AH435" s="25">
        <f>SUM(U435,Y435,AC435,AG435)</f>
        <v>9442000</v>
      </c>
      <c r="AI435" s="26">
        <f>IF(ISERROR(AH435/$J$424),0,AH435/$J$424)</f>
        <v>4.4769154365580495E-2</v>
      </c>
      <c r="AJ435" s="27">
        <f>IF(ISERROR(AH435/$AH$600),"-",AH435/$AH$600)</f>
        <v>9.042422674513783E-4</v>
      </c>
    </row>
    <row r="436" spans="1:36" ht="24.95" customHeight="1" outlineLevel="1" x14ac:dyDescent="0.25">
      <c r="A436" s="19">
        <v>12</v>
      </c>
      <c r="B436" s="19"/>
      <c r="C436" s="186" t="s">
        <v>1140</v>
      </c>
      <c r="D436" s="55">
        <v>45597</v>
      </c>
      <c r="E436" s="198" t="s">
        <v>527</v>
      </c>
      <c r="F436" s="172" t="s">
        <v>702</v>
      </c>
      <c r="G436" s="165" t="s">
        <v>118</v>
      </c>
      <c r="H436" s="29"/>
      <c r="I436" s="29"/>
      <c r="J436" s="397"/>
      <c r="K436" s="63">
        <v>22671000</v>
      </c>
      <c r="L436" s="42" t="s">
        <v>703</v>
      </c>
      <c r="M436" s="24"/>
      <c r="N436" s="24"/>
      <c r="O436" s="169"/>
      <c r="P436" s="157"/>
      <c r="Q436" s="157"/>
      <c r="R436" s="161"/>
      <c r="S436" s="24"/>
      <c r="T436" s="24"/>
      <c r="U436" s="25">
        <f t="shared" si="132"/>
        <v>0</v>
      </c>
      <c r="V436" s="24"/>
      <c r="W436" s="24"/>
      <c r="X436" s="24"/>
      <c r="Y436" s="25">
        <f t="shared" si="133"/>
        <v>0</v>
      </c>
      <c r="Z436" s="24"/>
      <c r="AA436" s="24"/>
      <c r="AB436" s="31"/>
      <c r="AC436" s="25">
        <f t="shared" si="139"/>
        <v>0</v>
      </c>
      <c r="AD436" s="24"/>
      <c r="AE436" s="63">
        <v>22671000</v>
      </c>
      <c r="AF436" s="24"/>
      <c r="AG436" s="25">
        <f t="shared" ref="AG436:AG437" si="143">SUM(AD436:AF436)</f>
        <v>22671000</v>
      </c>
      <c r="AH436" s="25">
        <f t="shared" ref="AH436:AH437" si="144">SUM(U436,Y436,AC436,AG436)</f>
        <v>22671000</v>
      </c>
      <c r="AI436" s="26">
        <f t="shared" ref="AI436:AI438" si="145">IF(ISERROR(AH436/$J$424),0,AH436/$J$424)</f>
        <v>0.10749433368164324</v>
      </c>
      <c r="AJ436" s="27">
        <f t="shared" ref="AJ436:AJ437" si="146">IF(ISERROR(AH436/$AH$600),"-",AH436/$AH$600)</f>
        <v>2.1711582763599023E-3</v>
      </c>
    </row>
    <row r="437" spans="1:36" ht="24.95" customHeight="1" outlineLevel="1" x14ac:dyDescent="0.25">
      <c r="A437" s="19">
        <v>13</v>
      </c>
      <c r="B437" s="19"/>
      <c r="C437" s="186" t="s">
        <v>1141</v>
      </c>
      <c r="D437" s="55">
        <v>45302</v>
      </c>
      <c r="E437" s="198" t="s">
        <v>523</v>
      </c>
      <c r="F437" s="172" t="s">
        <v>702</v>
      </c>
      <c r="G437" s="165" t="s">
        <v>118</v>
      </c>
      <c r="H437" s="29"/>
      <c r="I437" s="29"/>
      <c r="J437" s="397"/>
      <c r="K437" s="63">
        <v>27227000</v>
      </c>
      <c r="L437" s="42" t="s">
        <v>703</v>
      </c>
      <c r="M437" s="24"/>
      <c r="N437" s="24"/>
      <c r="O437" s="169"/>
      <c r="P437" s="157"/>
      <c r="Q437" s="157"/>
      <c r="R437" s="161"/>
      <c r="S437" s="24"/>
      <c r="T437" s="24"/>
      <c r="U437" s="25">
        <f t="shared" si="132"/>
        <v>0</v>
      </c>
      <c r="V437" s="24"/>
      <c r="W437" s="24"/>
      <c r="X437" s="24"/>
      <c r="Y437" s="25">
        <f t="shared" si="133"/>
        <v>0</v>
      </c>
      <c r="Z437" s="24"/>
      <c r="AA437" s="24"/>
      <c r="AB437" s="31"/>
      <c r="AC437" s="25">
        <f t="shared" si="139"/>
        <v>0</v>
      </c>
      <c r="AD437" s="24"/>
      <c r="AE437" s="63">
        <v>27227000</v>
      </c>
      <c r="AF437" s="24"/>
      <c r="AG437" s="25">
        <f t="shared" si="143"/>
        <v>27227000</v>
      </c>
      <c r="AH437" s="25">
        <f t="shared" si="144"/>
        <v>27227000</v>
      </c>
      <c r="AI437" s="26">
        <f t="shared" si="145"/>
        <v>0.12909656491332983</v>
      </c>
      <c r="AJ437" s="27">
        <f t="shared" si="146"/>
        <v>2.6074776759053885E-3</v>
      </c>
    </row>
    <row r="438" spans="1:36" ht="24.95" customHeight="1" outlineLevel="1" x14ac:dyDescent="0.25">
      <c r="A438" s="19">
        <v>14</v>
      </c>
      <c r="B438" s="19"/>
      <c r="C438" s="186" t="s">
        <v>863</v>
      </c>
      <c r="D438" s="55">
        <v>45545</v>
      </c>
      <c r="E438" s="198" t="s">
        <v>523</v>
      </c>
      <c r="F438" s="172" t="s">
        <v>702</v>
      </c>
      <c r="G438" s="165" t="s">
        <v>118</v>
      </c>
      <c r="H438" s="29"/>
      <c r="I438" s="29"/>
      <c r="J438" s="397"/>
      <c r="K438" s="63">
        <v>13903140</v>
      </c>
      <c r="L438" s="42" t="s">
        <v>703</v>
      </c>
      <c r="M438" s="24"/>
      <c r="N438" s="24"/>
      <c r="O438" s="169"/>
      <c r="P438" s="157"/>
      <c r="Q438" s="157"/>
      <c r="R438" s="161"/>
      <c r="S438" s="24"/>
      <c r="T438" s="24"/>
      <c r="U438" s="25">
        <f t="shared" si="132"/>
        <v>0</v>
      </c>
      <c r="V438" s="24"/>
      <c r="W438" s="24"/>
      <c r="X438" s="24"/>
      <c r="Y438" s="25">
        <f t="shared" si="133"/>
        <v>0</v>
      </c>
      <c r="Z438" s="24"/>
      <c r="AA438" s="24"/>
      <c r="AB438" s="31"/>
      <c r="AC438" s="25">
        <f t="shared" si="139"/>
        <v>0</v>
      </c>
      <c r="AD438" s="63">
        <v>13903140</v>
      </c>
      <c r="AE438" s="24"/>
      <c r="AF438" s="24"/>
      <c r="AG438" s="25">
        <f>SUM(AD438:AF438)</f>
        <v>13903140</v>
      </c>
      <c r="AH438" s="25">
        <f>SUM(U438,Y438,AC438,AG438)</f>
        <v>13903140</v>
      </c>
      <c r="AI438" s="26">
        <f t="shared" si="145"/>
        <v>6.5921607797741671E-2</v>
      </c>
      <c r="AJ438" s="27">
        <f>IF(ISERROR(AH438/$AH$600),"-",AH438/$AH$600)</f>
        <v>1.3314771063645367E-3</v>
      </c>
    </row>
    <row r="439" spans="1:36" s="37" customFormat="1" ht="12.75" customHeight="1" x14ac:dyDescent="0.25">
      <c r="A439" s="356" t="s">
        <v>67</v>
      </c>
      <c r="B439" s="356"/>
      <c r="C439" s="356"/>
      <c r="D439" s="356"/>
      <c r="E439" s="356"/>
      <c r="F439" s="356"/>
      <c r="G439" s="356"/>
      <c r="H439" s="356"/>
      <c r="I439" s="356"/>
      <c r="J439" s="33">
        <f>+J424</f>
        <v>210904140</v>
      </c>
      <c r="K439" s="33">
        <f>SUM(K425:K438)</f>
        <v>210904140</v>
      </c>
      <c r="L439" s="32"/>
      <c r="M439" s="33">
        <f>SUM(M425:M426)</f>
        <v>0</v>
      </c>
      <c r="N439" s="33">
        <f>SUM(N425:N426)</f>
        <v>0</v>
      </c>
      <c r="O439" s="33">
        <f>SUM(O425:O426)</f>
        <v>0</v>
      </c>
      <c r="P439" s="163"/>
      <c r="Q439" s="164"/>
      <c r="R439" s="33">
        <f t="shared" ref="R439:AB439" si="147">SUM(R425:R426)</f>
        <v>0</v>
      </c>
      <c r="S439" s="33">
        <f t="shared" si="147"/>
        <v>0</v>
      </c>
      <c r="T439" s="33">
        <f t="shared" si="147"/>
        <v>0</v>
      </c>
      <c r="U439" s="33">
        <f>SUM(U425:U438)</f>
        <v>0</v>
      </c>
      <c r="V439" s="33">
        <f t="shared" si="147"/>
        <v>0</v>
      </c>
      <c r="W439" s="33">
        <f t="shared" si="147"/>
        <v>0</v>
      </c>
      <c r="X439" s="33">
        <f t="shared" si="147"/>
        <v>0</v>
      </c>
      <c r="Y439" s="33">
        <f>SUM(Y425:Y438)</f>
        <v>0</v>
      </c>
      <c r="Z439" s="33">
        <f t="shared" si="147"/>
        <v>0</v>
      </c>
      <c r="AA439" s="33">
        <f t="shared" si="147"/>
        <v>0</v>
      </c>
      <c r="AB439" s="33">
        <f t="shared" si="147"/>
        <v>22636000</v>
      </c>
      <c r="AC439" s="33">
        <f t="shared" ref="AC439:AH439" si="148">SUM(AC425:AC438)</f>
        <v>22636000</v>
      </c>
      <c r="AD439" s="33">
        <f t="shared" si="148"/>
        <v>13903140</v>
      </c>
      <c r="AE439" s="33">
        <f t="shared" si="148"/>
        <v>142584000</v>
      </c>
      <c r="AF439" s="33">
        <f t="shared" si="148"/>
        <v>31781000</v>
      </c>
      <c r="AG439" s="33">
        <f t="shared" si="148"/>
        <v>188268140</v>
      </c>
      <c r="AH439" s="33">
        <f t="shared" si="148"/>
        <v>210904140</v>
      </c>
      <c r="AI439" s="36">
        <f>IF(ISERROR(AH439/J439),0,AH439/J439)</f>
        <v>1</v>
      </c>
      <c r="AJ439" s="36">
        <f>IF(ISERROR(AH439/$AH$600),0,AH439/$AH$600)</f>
        <v>2.019788580475354E-2</v>
      </c>
    </row>
    <row r="440" spans="1:36" ht="12.75" customHeight="1" x14ac:dyDescent="0.25">
      <c r="A440" s="388" t="s">
        <v>68</v>
      </c>
      <c r="B440" s="389"/>
      <c r="C440" s="411"/>
      <c r="D440" s="411"/>
      <c r="E440" s="412"/>
      <c r="F440" s="231"/>
      <c r="G440" s="232"/>
      <c r="H440" s="233"/>
      <c r="I440" s="233"/>
      <c r="J440" s="381">
        <v>101792000</v>
      </c>
      <c r="K440" s="179"/>
      <c r="L440" s="180"/>
      <c r="M440" s="15"/>
      <c r="N440" s="15"/>
      <c r="O440" s="15"/>
      <c r="P440" s="10"/>
      <c r="Q440" s="16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7"/>
      <c r="AJ440" s="17"/>
    </row>
    <row r="441" spans="1:36" ht="24.95" customHeight="1" outlineLevel="1" x14ac:dyDescent="0.25">
      <c r="A441" s="19">
        <v>1</v>
      </c>
      <c r="B441" s="18"/>
      <c r="C441" s="186" t="s">
        <v>848</v>
      </c>
      <c r="D441" s="235">
        <v>45546</v>
      </c>
      <c r="E441" s="172" t="s">
        <v>1142</v>
      </c>
      <c r="F441" s="172" t="s">
        <v>702</v>
      </c>
      <c r="G441" s="165" t="s">
        <v>118</v>
      </c>
      <c r="H441" s="158"/>
      <c r="I441" s="158"/>
      <c r="J441" s="399"/>
      <c r="K441" s="266">
        <v>26408000</v>
      </c>
      <c r="L441" s="172" t="s">
        <v>703</v>
      </c>
      <c r="M441" s="161"/>
      <c r="N441" s="24"/>
      <c r="O441" s="24"/>
      <c r="P441" s="22"/>
      <c r="Q441" s="22"/>
      <c r="R441" s="24"/>
      <c r="S441" s="24"/>
      <c r="T441" s="24"/>
      <c r="U441" s="25">
        <f>SUM(R441:T441)</f>
        <v>0</v>
      </c>
      <c r="V441" s="24"/>
      <c r="W441" s="24"/>
      <c r="X441" s="24"/>
      <c r="Y441" s="25">
        <f>SUM(V441:X441)</f>
        <v>0</v>
      </c>
      <c r="Z441" s="24"/>
      <c r="AA441" s="24"/>
      <c r="AB441" s="24"/>
      <c r="AC441" s="25">
        <f>SUM(Z441:AB441)</f>
        <v>0</v>
      </c>
      <c r="AD441" s="24"/>
      <c r="AE441" s="266">
        <v>26408000</v>
      </c>
      <c r="AF441" s="24"/>
      <c r="AG441" s="25">
        <f>SUM(AD441:AF441)</f>
        <v>26408000</v>
      </c>
      <c r="AH441" s="25">
        <f>SUM(U441,Y441,AC441,AG441)</f>
        <v>26408000</v>
      </c>
      <c r="AI441" s="26">
        <f>IF(ISERROR(AH441/$J$440),0,AH441/$J$440)</f>
        <v>0.25943099654196794</v>
      </c>
      <c r="AJ441" s="27">
        <f>IF(ISERROR(AH441/$AH$600),"-",AH441/$AH$600)</f>
        <v>2.5290436135200168E-3</v>
      </c>
    </row>
    <row r="442" spans="1:36" ht="24.95" customHeight="1" outlineLevel="1" x14ac:dyDescent="0.25">
      <c r="A442" s="19">
        <v>2</v>
      </c>
      <c r="B442" s="18"/>
      <c r="C442" s="186" t="s">
        <v>835</v>
      </c>
      <c r="D442" s="235">
        <v>45538</v>
      </c>
      <c r="E442" s="172" t="s">
        <v>1143</v>
      </c>
      <c r="F442" s="172" t="s">
        <v>702</v>
      </c>
      <c r="G442" s="165" t="s">
        <v>118</v>
      </c>
      <c r="H442" s="158"/>
      <c r="I442" s="158"/>
      <c r="J442" s="399"/>
      <c r="K442" s="266">
        <v>16977000</v>
      </c>
      <c r="L442" s="172" t="s">
        <v>703</v>
      </c>
      <c r="M442" s="161"/>
      <c r="N442" s="24"/>
      <c r="O442" s="24"/>
      <c r="P442" s="22"/>
      <c r="Q442" s="22"/>
      <c r="R442" s="24"/>
      <c r="S442" s="24"/>
      <c r="T442" s="24"/>
      <c r="U442" s="25">
        <f t="shared" ref="U442:U444" si="149">SUM(R442:T442)</f>
        <v>0</v>
      </c>
      <c r="V442" s="24"/>
      <c r="W442" s="24"/>
      <c r="X442" s="24"/>
      <c r="Y442" s="25">
        <f t="shared" ref="Y442:Y444" si="150">SUM(V442:X442)</f>
        <v>0</v>
      </c>
      <c r="Z442" s="24"/>
      <c r="AA442" s="24"/>
      <c r="AB442" s="24"/>
      <c r="AC442" s="25">
        <f t="shared" ref="AC442:AC444" si="151">SUM(Z442:AB442)</f>
        <v>0</v>
      </c>
      <c r="AD442" s="266">
        <v>16977000</v>
      </c>
      <c r="AE442" s="24"/>
      <c r="AF442" s="24"/>
      <c r="AG442" s="25">
        <f t="shared" ref="AG442:AG444" si="152">SUM(AD442:AF442)</f>
        <v>16977000</v>
      </c>
      <c r="AH442" s="25">
        <f t="shared" ref="AH442:AH444" si="153">SUM(U442,Y442,AC442,AG442)</f>
        <v>16977000</v>
      </c>
      <c r="AI442" s="26">
        <f t="shared" ref="AI442:AI444" si="154">IF(ISERROR(AH442/$J$440),0,AH442/$J$440)</f>
        <v>0.16678127947186419</v>
      </c>
      <c r="AJ442" s="27">
        <f t="shared" ref="AJ442:AJ444" si="155">IF(ISERROR(AH442/$AH$600),"-",AH442/$AH$600)</f>
        <v>1.6258547950139853E-3</v>
      </c>
    </row>
    <row r="443" spans="1:36" ht="24.95" customHeight="1" outlineLevel="1" x14ac:dyDescent="0.25">
      <c r="A443" s="19">
        <v>3</v>
      </c>
      <c r="B443" s="18"/>
      <c r="C443" s="186" t="s">
        <v>1144</v>
      </c>
      <c r="D443" s="235">
        <v>45279</v>
      </c>
      <c r="E443" s="172" t="s">
        <v>1143</v>
      </c>
      <c r="F443" s="172" t="s">
        <v>702</v>
      </c>
      <c r="G443" s="165" t="s">
        <v>118</v>
      </c>
      <c r="H443" s="158"/>
      <c r="I443" s="158"/>
      <c r="J443" s="399"/>
      <c r="K443" s="266">
        <v>17676000</v>
      </c>
      <c r="L443" s="172" t="s">
        <v>703</v>
      </c>
      <c r="M443" s="161"/>
      <c r="N443" s="24"/>
      <c r="O443" s="24"/>
      <c r="P443" s="22"/>
      <c r="Q443" s="22"/>
      <c r="R443" s="24"/>
      <c r="S443" s="24"/>
      <c r="T443" s="24"/>
      <c r="U443" s="25">
        <f t="shared" si="149"/>
        <v>0</v>
      </c>
      <c r="V443" s="24"/>
      <c r="W443" s="24"/>
      <c r="X443" s="24"/>
      <c r="Y443" s="25">
        <f t="shared" si="150"/>
        <v>0</v>
      </c>
      <c r="Z443" s="24"/>
      <c r="AA443" s="24"/>
      <c r="AB443" s="24"/>
      <c r="AC443" s="25">
        <f t="shared" si="151"/>
        <v>0</v>
      </c>
      <c r="AD443" s="266">
        <v>17676000</v>
      </c>
      <c r="AE443" s="24"/>
      <c r="AF443" s="24"/>
      <c r="AG443" s="25">
        <f t="shared" si="152"/>
        <v>17676000</v>
      </c>
      <c r="AH443" s="25">
        <f t="shared" si="153"/>
        <v>17676000</v>
      </c>
      <c r="AI443" s="26">
        <f t="shared" si="154"/>
        <v>0.17364822382898459</v>
      </c>
      <c r="AJ443" s="27">
        <f t="shared" si="155"/>
        <v>1.692796687086482E-3</v>
      </c>
    </row>
    <row r="444" spans="1:36" ht="24.95" customHeight="1" outlineLevel="1" x14ac:dyDescent="0.25">
      <c r="A444" s="19">
        <v>4</v>
      </c>
      <c r="B444" s="18"/>
      <c r="C444" s="186" t="s">
        <v>1145</v>
      </c>
      <c r="D444" s="235">
        <v>45279</v>
      </c>
      <c r="E444" s="172" t="s">
        <v>529</v>
      </c>
      <c r="F444" s="172" t="s">
        <v>702</v>
      </c>
      <c r="G444" s="165" t="s">
        <v>118</v>
      </c>
      <c r="H444" s="158"/>
      <c r="I444" s="158"/>
      <c r="J444" s="399"/>
      <c r="K444" s="266">
        <v>40731000</v>
      </c>
      <c r="L444" s="172" t="s">
        <v>703</v>
      </c>
      <c r="M444" s="161"/>
      <c r="N444" s="24"/>
      <c r="O444" s="24"/>
      <c r="P444" s="22"/>
      <c r="Q444" s="22"/>
      <c r="R444" s="24"/>
      <c r="S444" s="24"/>
      <c r="T444" s="24"/>
      <c r="U444" s="25">
        <f t="shared" si="149"/>
        <v>0</v>
      </c>
      <c r="V444" s="24"/>
      <c r="W444" s="24"/>
      <c r="X444" s="24"/>
      <c r="Y444" s="25">
        <f t="shared" si="150"/>
        <v>0</v>
      </c>
      <c r="Z444" s="24"/>
      <c r="AA444" s="24"/>
      <c r="AB444" s="24"/>
      <c r="AC444" s="25">
        <f t="shared" si="151"/>
        <v>0</v>
      </c>
      <c r="AD444" s="266">
        <v>40731000</v>
      </c>
      <c r="AE444" s="24"/>
      <c r="AF444" s="24"/>
      <c r="AG444" s="25">
        <f t="shared" si="152"/>
        <v>40731000</v>
      </c>
      <c r="AH444" s="25">
        <f t="shared" si="153"/>
        <v>40731000</v>
      </c>
      <c r="AI444" s="26">
        <f t="shared" si="154"/>
        <v>0.4001395001571833</v>
      </c>
      <c r="AJ444" s="27">
        <f t="shared" si="155"/>
        <v>3.900729908447584E-3</v>
      </c>
    </row>
    <row r="445" spans="1:36" s="37" customFormat="1" ht="12.75" customHeight="1" x14ac:dyDescent="0.25">
      <c r="A445" s="376" t="s">
        <v>69</v>
      </c>
      <c r="B445" s="378"/>
      <c r="C445" s="378"/>
      <c r="D445" s="378"/>
      <c r="E445" s="378"/>
      <c r="F445" s="378"/>
      <c r="G445" s="378"/>
      <c r="H445" s="378"/>
      <c r="I445" s="379"/>
      <c r="J445" s="33">
        <f>+J440</f>
        <v>101792000</v>
      </c>
      <c r="K445" s="33">
        <f>SUM(K441:K444)</f>
        <v>101792000</v>
      </c>
      <c r="L445" s="32"/>
      <c r="M445" s="33">
        <f>SUM(M441:M444)</f>
        <v>0</v>
      </c>
      <c r="N445" s="33">
        <f>SUM(N441:N444)</f>
        <v>0</v>
      </c>
      <c r="O445" s="33">
        <f>SUM(O441:O444)</f>
        <v>0</v>
      </c>
      <c r="P445" s="34"/>
      <c r="Q445" s="35"/>
      <c r="R445" s="33">
        <f>SUM(R441:R444)</f>
        <v>0</v>
      </c>
      <c r="S445" s="33">
        <f>SUM(S441:S444)</f>
        <v>0</v>
      </c>
      <c r="T445" s="33">
        <f>SUM(T441:T444)</f>
        <v>0</v>
      </c>
      <c r="U445" s="33">
        <f t="shared" ref="U445:AH445" si="156">SUM(U441:U444)</f>
        <v>0</v>
      </c>
      <c r="V445" s="33">
        <f t="shared" si="156"/>
        <v>0</v>
      </c>
      <c r="W445" s="33">
        <f t="shared" si="156"/>
        <v>0</v>
      </c>
      <c r="X445" s="33">
        <f t="shared" si="156"/>
        <v>0</v>
      </c>
      <c r="Y445" s="33">
        <f t="shared" si="156"/>
        <v>0</v>
      </c>
      <c r="Z445" s="33">
        <f t="shared" si="156"/>
        <v>0</v>
      </c>
      <c r="AA445" s="33">
        <f t="shared" si="156"/>
        <v>0</v>
      </c>
      <c r="AB445" s="33">
        <f t="shared" si="156"/>
        <v>0</v>
      </c>
      <c r="AC445" s="33">
        <f t="shared" si="156"/>
        <v>0</v>
      </c>
      <c r="AD445" s="33">
        <f t="shared" si="156"/>
        <v>75384000</v>
      </c>
      <c r="AE445" s="33">
        <f t="shared" si="156"/>
        <v>26408000</v>
      </c>
      <c r="AF445" s="33">
        <f t="shared" si="156"/>
        <v>0</v>
      </c>
      <c r="AG445" s="33">
        <f t="shared" si="156"/>
        <v>101792000</v>
      </c>
      <c r="AH445" s="33">
        <f t="shared" si="156"/>
        <v>101792000</v>
      </c>
      <c r="AI445" s="36">
        <f>IF(ISERROR(AH445/J445),0,AH445/J445)</f>
        <v>1</v>
      </c>
      <c r="AJ445" s="36">
        <f>IF(ISERROR(AH445/$AH$600),0,AH445/$AH$600)</f>
        <v>9.7484250040680686E-3</v>
      </c>
    </row>
    <row r="446" spans="1:36" ht="12.75" customHeight="1" x14ac:dyDescent="0.25">
      <c r="A446" s="383" t="s">
        <v>70</v>
      </c>
      <c r="B446" s="384"/>
      <c r="C446" s="384"/>
      <c r="D446" s="384"/>
      <c r="E446" s="385"/>
      <c r="F446" s="9"/>
      <c r="G446" s="10"/>
      <c r="H446" s="11"/>
      <c r="I446" s="11"/>
      <c r="J446" s="396">
        <v>360756000</v>
      </c>
      <c r="K446" s="13"/>
      <c r="L446" s="14"/>
      <c r="M446" s="15"/>
      <c r="N446" s="15"/>
      <c r="O446" s="15"/>
      <c r="P446" s="10"/>
      <c r="Q446" s="16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7"/>
      <c r="AJ446" s="17"/>
    </row>
    <row r="447" spans="1:36" ht="24.95" customHeight="1" outlineLevel="1" x14ac:dyDescent="0.25">
      <c r="A447" s="19">
        <v>1</v>
      </c>
      <c r="B447" s="19"/>
      <c r="C447" s="43" t="s">
        <v>289</v>
      </c>
      <c r="D447" s="55">
        <v>45533</v>
      </c>
      <c r="E447" s="42" t="s">
        <v>1146</v>
      </c>
      <c r="F447" s="42" t="s">
        <v>702</v>
      </c>
      <c r="G447" s="43" t="s">
        <v>118</v>
      </c>
      <c r="H447" s="29"/>
      <c r="I447" s="29"/>
      <c r="J447" s="397"/>
      <c r="K447" s="63">
        <v>27491000</v>
      </c>
      <c r="L447" s="42" t="s">
        <v>703</v>
      </c>
      <c r="M447" s="24"/>
      <c r="N447" s="24"/>
      <c r="O447" s="24"/>
      <c r="P447" s="22"/>
      <c r="Q447" s="22"/>
      <c r="R447" s="24"/>
      <c r="S447" s="24"/>
      <c r="T447" s="24"/>
      <c r="U447" s="25">
        <f>SUM(R447:T447)</f>
        <v>0</v>
      </c>
      <c r="V447" s="24"/>
      <c r="W447" s="24"/>
      <c r="X447" s="24"/>
      <c r="Y447" s="25">
        <f>SUM(V447:X447)</f>
        <v>0</v>
      </c>
      <c r="Z447" s="24"/>
      <c r="AA447" s="63">
        <v>27491000</v>
      </c>
      <c r="AB447" s="24"/>
      <c r="AC447" s="25">
        <f>SUM(Z447:AB447)</f>
        <v>27491000</v>
      </c>
      <c r="AD447" s="24"/>
      <c r="AE447" s="24"/>
      <c r="AF447" s="24"/>
      <c r="AG447" s="25">
        <f>SUM(AD447:AF447)</f>
        <v>0</v>
      </c>
      <c r="AH447" s="25">
        <f>SUM(U447,Y447,AC447,AG447)</f>
        <v>27491000</v>
      </c>
      <c r="AI447" s="26">
        <f>IF(ISERROR(AH447/$J$446),0,AH447/$J$446)</f>
        <v>7.6203860781248273E-2</v>
      </c>
      <c r="AJ447" s="27">
        <f t="shared" ref="AJ447:AJ456" si="157">IF(ISERROR(AH447/$AH$600),"-",AH447/$AH$600)</f>
        <v>2.632760450593713E-3</v>
      </c>
    </row>
    <row r="448" spans="1:36" ht="24.95" customHeight="1" outlineLevel="1" x14ac:dyDescent="0.25">
      <c r="A448" s="19">
        <v>2</v>
      </c>
      <c r="B448" s="19"/>
      <c r="C448" s="43" t="s">
        <v>306</v>
      </c>
      <c r="D448" s="55">
        <v>45533</v>
      </c>
      <c r="E448" s="42" t="s">
        <v>1147</v>
      </c>
      <c r="F448" s="42" t="s">
        <v>702</v>
      </c>
      <c r="G448" s="43" t="s">
        <v>118</v>
      </c>
      <c r="H448" s="29"/>
      <c r="I448" s="29"/>
      <c r="J448" s="397"/>
      <c r="K448" s="63">
        <v>26436000</v>
      </c>
      <c r="L448" s="42" t="s">
        <v>703</v>
      </c>
      <c r="M448" s="24"/>
      <c r="N448" s="24"/>
      <c r="O448" s="24"/>
      <c r="P448" s="22"/>
      <c r="Q448" s="22"/>
      <c r="R448" s="24"/>
      <c r="S448" s="24"/>
      <c r="T448" s="24"/>
      <c r="U448" s="25">
        <f t="shared" ref="U448:U468" si="158">SUM(R448:T448)</f>
        <v>0</v>
      </c>
      <c r="V448" s="24"/>
      <c r="W448" s="24"/>
      <c r="X448" s="24"/>
      <c r="Y448" s="25">
        <f t="shared" ref="Y448:Y468" si="159">SUM(V448:X448)</f>
        <v>0</v>
      </c>
      <c r="Z448" s="24"/>
      <c r="AA448" s="63">
        <v>26436000</v>
      </c>
      <c r="AB448" s="24"/>
      <c r="AC448" s="25">
        <f t="shared" ref="AC448:AC468" si="160">SUM(Z448:AB448)</f>
        <v>26436000</v>
      </c>
      <c r="AD448" s="24"/>
      <c r="AE448" s="24"/>
      <c r="AF448" s="24"/>
      <c r="AG448" s="25">
        <f t="shared" ref="AG448:AG456" si="161">SUM(AD448:AF448)</f>
        <v>0</v>
      </c>
      <c r="AH448" s="25">
        <f t="shared" ref="AH448:AH456" si="162">SUM(U448,Y448,AC448,AG448)</f>
        <v>26436000</v>
      </c>
      <c r="AI448" s="26">
        <f t="shared" ref="AI448:AI456" si="163">IF(ISERROR(AH448/$J$446),0,AH448/$J$446)</f>
        <v>7.3279446495692374E-2</v>
      </c>
      <c r="AJ448" s="27">
        <f t="shared" si="157"/>
        <v>2.5317251199263543E-3</v>
      </c>
    </row>
    <row r="449" spans="1:36" ht="24.95" customHeight="1" outlineLevel="1" x14ac:dyDescent="0.25">
      <c r="A449" s="19">
        <v>3</v>
      </c>
      <c r="B449" s="19"/>
      <c r="C449" s="43" t="s">
        <v>304</v>
      </c>
      <c r="D449" s="55">
        <v>45533</v>
      </c>
      <c r="E449" s="42" t="s">
        <v>1148</v>
      </c>
      <c r="F449" s="42" t="s">
        <v>702</v>
      </c>
      <c r="G449" s="43" t="s">
        <v>118</v>
      </c>
      <c r="H449" s="29"/>
      <c r="I449" s="29"/>
      <c r="J449" s="397"/>
      <c r="K449" s="63">
        <v>21902000</v>
      </c>
      <c r="L449" s="42" t="s">
        <v>703</v>
      </c>
      <c r="M449" s="24"/>
      <c r="N449" s="24"/>
      <c r="O449" s="24"/>
      <c r="P449" s="22"/>
      <c r="Q449" s="22"/>
      <c r="R449" s="24"/>
      <c r="S449" s="24"/>
      <c r="T449" s="24"/>
      <c r="U449" s="25">
        <f t="shared" si="158"/>
        <v>0</v>
      </c>
      <c r="V449" s="24"/>
      <c r="W449" s="24"/>
      <c r="X449" s="24"/>
      <c r="Y449" s="25">
        <f t="shared" si="159"/>
        <v>0</v>
      </c>
      <c r="Z449" s="24"/>
      <c r="AA449" s="63">
        <v>21902000</v>
      </c>
      <c r="AB449" s="24"/>
      <c r="AC449" s="25">
        <f t="shared" si="160"/>
        <v>21902000</v>
      </c>
      <c r="AD449" s="24"/>
      <c r="AE449" s="24"/>
      <c r="AF449" s="24"/>
      <c r="AG449" s="25">
        <f t="shared" si="161"/>
        <v>0</v>
      </c>
      <c r="AH449" s="25">
        <f t="shared" si="162"/>
        <v>21902000</v>
      </c>
      <c r="AI449" s="26">
        <f t="shared" si="163"/>
        <v>6.0711394959473995E-2</v>
      </c>
      <c r="AJ449" s="27">
        <f t="shared" si="157"/>
        <v>2.0975126182715617E-3</v>
      </c>
    </row>
    <row r="450" spans="1:36" ht="24.95" customHeight="1" outlineLevel="1" x14ac:dyDescent="0.25">
      <c r="A450" s="19">
        <v>4</v>
      </c>
      <c r="B450" s="19"/>
      <c r="C450" s="43" t="s">
        <v>303</v>
      </c>
      <c r="D450" s="55">
        <v>45533</v>
      </c>
      <c r="E450" s="42" t="s">
        <v>1149</v>
      </c>
      <c r="F450" s="42" t="s">
        <v>702</v>
      </c>
      <c r="G450" s="43" t="s">
        <v>118</v>
      </c>
      <c r="H450" s="29"/>
      <c r="I450" s="29"/>
      <c r="J450" s="397"/>
      <c r="K450" s="63">
        <v>13449000</v>
      </c>
      <c r="L450" s="42" t="s">
        <v>703</v>
      </c>
      <c r="M450" s="24"/>
      <c r="N450" s="24"/>
      <c r="O450" s="24"/>
      <c r="P450" s="22"/>
      <c r="Q450" s="22"/>
      <c r="R450" s="24"/>
      <c r="S450" s="24"/>
      <c r="T450" s="24"/>
      <c r="U450" s="25">
        <f t="shared" si="158"/>
        <v>0</v>
      </c>
      <c r="V450" s="24"/>
      <c r="W450" s="24"/>
      <c r="X450" s="24"/>
      <c r="Y450" s="25">
        <f t="shared" si="159"/>
        <v>0</v>
      </c>
      <c r="Z450" s="24"/>
      <c r="AA450" s="63">
        <v>13449000</v>
      </c>
      <c r="AB450" s="24"/>
      <c r="AC450" s="25">
        <f t="shared" si="160"/>
        <v>13449000</v>
      </c>
      <c r="AD450" s="24"/>
      <c r="AE450" s="24"/>
      <c r="AF450" s="24"/>
      <c r="AG450" s="25">
        <f t="shared" si="161"/>
        <v>0</v>
      </c>
      <c r="AH450" s="25">
        <f t="shared" si="162"/>
        <v>13449000</v>
      </c>
      <c r="AI450" s="26">
        <f t="shared" si="163"/>
        <v>3.7280045238332837E-2</v>
      </c>
      <c r="AJ450" s="27">
        <f t="shared" si="157"/>
        <v>1.2879849878154614E-3</v>
      </c>
    </row>
    <row r="451" spans="1:36" ht="24.95" customHeight="1" outlineLevel="1" x14ac:dyDescent="0.25">
      <c r="A451" s="19">
        <v>5</v>
      </c>
      <c r="B451" s="19"/>
      <c r="C451" s="43" t="s">
        <v>301</v>
      </c>
      <c r="D451" s="55">
        <v>45533</v>
      </c>
      <c r="E451" s="42" t="s">
        <v>1150</v>
      </c>
      <c r="F451" s="42" t="s">
        <v>702</v>
      </c>
      <c r="G451" s="43" t="s">
        <v>118</v>
      </c>
      <c r="H451" s="29"/>
      <c r="I451" s="29"/>
      <c r="J451" s="397"/>
      <c r="K451" s="63">
        <v>13449000</v>
      </c>
      <c r="L451" s="42" t="s">
        <v>703</v>
      </c>
      <c r="M451" s="24"/>
      <c r="N451" s="24"/>
      <c r="O451" s="24"/>
      <c r="P451" s="22"/>
      <c r="Q451" s="22"/>
      <c r="R451" s="24"/>
      <c r="S451" s="24"/>
      <c r="T451" s="24"/>
      <c r="U451" s="25">
        <f t="shared" si="158"/>
        <v>0</v>
      </c>
      <c r="V451" s="24"/>
      <c r="W451" s="24"/>
      <c r="X451" s="24"/>
      <c r="Y451" s="25">
        <f t="shared" si="159"/>
        <v>0</v>
      </c>
      <c r="Z451" s="24"/>
      <c r="AA451" s="63">
        <v>13449000</v>
      </c>
      <c r="AB451" s="24"/>
      <c r="AC451" s="25">
        <f t="shared" si="160"/>
        <v>13449000</v>
      </c>
      <c r="AD451" s="24"/>
      <c r="AE451" s="24"/>
      <c r="AF451" s="24"/>
      <c r="AG451" s="25">
        <f t="shared" si="161"/>
        <v>0</v>
      </c>
      <c r="AH451" s="25">
        <f t="shared" si="162"/>
        <v>13449000</v>
      </c>
      <c r="AI451" s="26">
        <f t="shared" si="163"/>
        <v>3.7280045238332837E-2</v>
      </c>
      <c r="AJ451" s="27">
        <f t="shared" si="157"/>
        <v>1.2879849878154614E-3</v>
      </c>
    </row>
    <row r="452" spans="1:36" ht="24.95" customHeight="1" outlineLevel="1" x14ac:dyDescent="0.25">
      <c r="A452" s="19">
        <v>6</v>
      </c>
      <c r="B452" s="19"/>
      <c r="C452" s="43" t="s">
        <v>1151</v>
      </c>
      <c r="D452" s="55">
        <v>45533</v>
      </c>
      <c r="E452" s="42" t="s">
        <v>1152</v>
      </c>
      <c r="F452" s="42" t="s">
        <v>702</v>
      </c>
      <c r="G452" s="43" t="s">
        <v>118</v>
      </c>
      <c r="H452" s="29"/>
      <c r="I452" s="29"/>
      <c r="J452" s="397"/>
      <c r="K452" s="63">
        <v>13449000</v>
      </c>
      <c r="L452" s="42" t="s">
        <v>703</v>
      </c>
      <c r="M452" s="24"/>
      <c r="N452" s="24"/>
      <c r="O452" s="24"/>
      <c r="P452" s="22"/>
      <c r="Q452" s="22"/>
      <c r="R452" s="24"/>
      <c r="S452" s="24"/>
      <c r="T452" s="24"/>
      <c r="U452" s="25">
        <f t="shared" si="158"/>
        <v>0</v>
      </c>
      <c r="V452" s="24"/>
      <c r="W452" s="24"/>
      <c r="X452" s="24"/>
      <c r="Y452" s="25">
        <f t="shared" si="159"/>
        <v>0</v>
      </c>
      <c r="Z452" s="24"/>
      <c r="AA452" s="63">
        <v>13449000</v>
      </c>
      <c r="AB452" s="24"/>
      <c r="AC452" s="25">
        <f t="shared" si="160"/>
        <v>13449000</v>
      </c>
      <c r="AD452" s="24"/>
      <c r="AE452" s="24"/>
      <c r="AF452" s="24"/>
      <c r="AG452" s="25">
        <f t="shared" si="161"/>
        <v>0</v>
      </c>
      <c r="AH452" s="25">
        <f t="shared" si="162"/>
        <v>13449000</v>
      </c>
      <c r="AI452" s="26">
        <f t="shared" si="163"/>
        <v>3.7280045238332837E-2</v>
      </c>
      <c r="AJ452" s="27">
        <f t="shared" si="157"/>
        <v>1.2879849878154614E-3</v>
      </c>
    </row>
    <row r="453" spans="1:36" ht="24.95" customHeight="1" outlineLevel="1" x14ac:dyDescent="0.25">
      <c r="A453" s="19">
        <v>7</v>
      </c>
      <c r="B453" s="19"/>
      <c r="C453" s="43" t="s">
        <v>297</v>
      </c>
      <c r="D453" s="55">
        <v>45533</v>
      </c>
      <c r="E453" s="42" t="s">
        <v>1153</v>
      </c>
      <c r="F453" s="42" t="s">
        <v>702</v>
      </c>
      <c r="G453" s="43" t="s">
        <v>118</v>
      </c>
      <c r="H453" s="29"/>
      <c r="I453" s="29"/>
      <c r="J453" s="397"/>
      <c r="K453" s="63">
        <v>26898000</v>
      </c>
      <c r="L453" s="42" t="s">
        <v>703</v>
      </c>
      <c r="M453" s="24"/>
      <c r="N453" s="24"/>
      <c r="O453" s="24"/>
      <c r="P453" s="22"/>
      <c r="Q453" s="22"/>
      <c r="R453" s="24"/>
      <c r="S453" s="24"/>
      <c r="T453" s="24"/>
      <c r="U453" s="25">
        <f t="shared" si="158"/>
        <v>0</v>
      </c>
      <c r="V453" s="24"/>
      <c r="W453" s="24"/>
      <c r="X453" s="24"/>
      <c r="Y453" s="25">
        <f t="shared" si="159"/>
        <v>0</v>
      </c>
      <c r="Z453" s="24"/>
      <c r="AA453" s="63">
        <v>26898000</v>
      </c>
      <c r="AB453" s="24"/>
      <c r="AC453" s="25">
        <f t="shared" si="160"/>
        <v>26898000</v>
      </c>
      <c r="AD453" s="24"/>
      <c r="AE453" s="24"/>
      <c r="AF453" s="24"/>
      <c r="AG453" s="25">
        <f t="shared" si="161"/>
        <v>0</v>
      </c>
      <c r="AH453" s="25">
        <f t="shared" si="162"/>
        <v>26898000</v>
      </c>
      <c r="AI453" s="26">
        <f t="shared" si="163"/>
        <v>7.4560090476665675E-2</v>
      </c>
      <c r="AJ453" s="27">
        <f t="shared" si="157"/>
        <v>2.5759699756309228E-3</v>
      </c>
    </row>
    <row r="454" spans="1:36" ht="24.95" customHeight="1" outlineLevel="1" x14ac:dyDescent="0.25">
      <c r="A454" s="19">
        <v>8</v>
      </c>
      <c r="B454" s="19"/>
      <c r="C454" s="43" t="s">
        <v>295</v>
      </c>
      <c r="D454" s="55">
        <v>45533</v>
      </c>
      <c r="E454" s="42" t="s">
        <v>1154</v>
      </c>
      <c r="F454" s="42" t="s">
        <v>702</v>
      </c>
      <c r="G454" s="43" t="s">
        <v>118</v>
      </c>
      <c r="H454" s="29"/>
      <c r="I454" s="29"/>
      <c r="J454" s="397"/>
      <c r="K454" s="63">
        <v>13449000</v>
      </c>
      <c r="L454" s="42" t="s">
        <v>703</v>
      </c>
      <c r="M454" s="24"/>
      <c r="N454" s="24"/>
      <c r="O454" s="24"/>
      <c r="P454" s="106"/>
      <c r="Q454" s="106"/>
      <c r="R454" s="24"/>
      <c r="S454" s="24"/>
      <c r="T454" s="24"/>
      <c r="U454" s="25">
        <f t="shared" si="158"/>
        <v>0</v>
      </c>
      <c r="V454" s="24"/>
      <c r="W454" s="24"/>
      <c r="X454" s="24"/>
      <c r="Y454" s="25">
        <f t="shared" si="159"/>
        <v>0</v>
      </c>
      <c r="Z454" s="24"/>
      <c r="AA454" s="63">
        <v>13449000</v>
      </c>
      <c r="AB454" s="24"/>
      <c r="AC454" s="25">
        <f t="shared" si="160"/>
        <v>13449000</v>
      </c>
      <c r="AD454" s="24"/>
      <c r="AE454" s="24"/>
      <c r="AF454" s="24"/>
      <c r="AG454" s="25">
        <f t="shared" si="161"/>
        <v>0</v>
      </c>
      <c r="AH454" s="25">
        <f t="shared" si="162"/>
        <v>13449000</v>
      </c>
      <c r="AI454" s="26">
        <f t="shared" si="163"/>
        <v>3.7280045238332837E-2</v>
      </c>
      <c r="AJ454" s="27">
        <f t="shared" si="157"/>
        <v>1.2879849878154614E-3</v>
      </c>
    </row>
    <row r="455" spans="1:36" ht="24.95" customHeight="1" outlineLevel="1" x14ac:dyDescent="0.25">
      <c r="A455" s="110">
        <v>9</v>
      </c>
      <c r="B455" s="110"/>
      <c r="C455" s="137" t="s">
        <v>293</v>
      </c>
      <c r="D455" s="263">
        <v>45533</v>
      </c>
      <c r="E455" s="113" t="s">
        <v>1155</v>
      </c>
      <c r="F455" s="113" t="s">
        <v>702</v>
      </c>
      <c r="G455" s="137" t="s">
        <v>118</v>
      </c>
      <c r="H455" s="178"/>
      <c r="I455" s="178"/>
      <c r="J455" s="397"/>
      <c r="K455" s="63">
        <v>13449000</v>
      </c>
      <c r="L455" s="42" t="s">
        <v>703</v>
      </c>
      <c r="M455" s="24"/>
      <c r="N455" s="24"/>
      <c r="O455" s="169"/>
      <c r="P455" s="157"/>
      <c r="Q455" s="157"/>
      <c r="R455" s="161"/>
      <c r="S455" s="24"/>
      <c r="T455" s="24"/>
      <c r="U455" s="25">
        <f t="shared" si="158"/>
        <v>0</v>
      </c>
      <c r="V455" s="24"/>
      <c r="W455" s="24"/>
      <c r="X455" s="24"/>
      <c r="Y455" s="25">
        <f t="shared" si="159"/>
        <v>0</v>
      </c>
      <c r="Z455" s="24"/>
      <c r="AA455" s="63">
        <v>13449000</v>
      </c>
      <c r="AB455" s="24"/>
      <c r="AC455" s="25">
        <f t="shared" si="160"/>
        <v>13449000</v>
      </c>
      <c r="AD455" s="24"/>
      <c r="AE455" s="24"/>
      <c r="AF455" s="24"/>
      <c r="AG455" s="25">
        <f t="shared" si="161"/>
        <v>0</v>
      </c>
      <c r="AH455" s="25">
        <f t="shared" si="162"/>
        <v>13449000</v>
      </c>
      <c r="AI455" s="26">
        <f t="shared" si="163"/>
        <v>3.7280045238332837E-2</v>
      </c>
      <c r="AJ455" s="27">
        <f t="shared" si="157"/>
        <v>1.2879849878154614E-3</v>
      </c>
    </row>
    <row r="456" spans="1:36" ht="24.95" customHeight="1" outlineLevel="1" x14ac:dyDescent="0.25">
      <c r="A456" s="156">
        <v>10</v>
      </c>
      <c r="B456" s="156"/>
      <c r="C456" s="165" t="s">
        <v>291</v>
      </c>
      <c r="D456" s="235">
        <v>45533</v>
      </c>
      <c r="E456" s="172" t="s">
        <v>1156</v>
      </c>
      <c r="F456" s="172" t="s">
        <v>702</v>
      </c>
      <c r="G456" s="165" t="s">
        <v>118</v>
      </c>
      <c r="H456" s="158"/>
      <c r="I456" s="158"/>
      <c r="J456" s="397"/>
      <c r="K456" s="63">
        <v>13449000</v>
      </c>
      <c r="L456" s="42" t="s">
        <v>703</v>
      </c>
      <c r="M456" s="24"/>
      <c r="N456" s="24"/>
      <c r="O456" s="169"/>
      <c r="P456" s="157"/>
      <c r="Q456" s="157"/>
      <c r="R456" s="161"/>
      <c r="S456" s="24"/>
      <c r="T456" s="24"/>
      <c r="U456" s="25">
        <f t="shared" si="158"/>
        <v>0</v>
      </c>
      <c r="V456" s="24"/>
      <c r="W456" s="24"/>
      <c r="X456" s="24"/>
      <c r="Y456" s="25">
        <f t="shared" si="159"/>
        <v>0</v>
      </c>
      <c r="Z456" s="24"/>
      <c r="AA456" s="63">
        <v>13449000</v>
      </c>
      <c r="AB456" s="24"/>
      <c r="AC456" s="25">
        <f t="shared" si="160"/>
        <v>13449000</v>
      </c>
      <c r="AD456" s="24"/>
      <c r="AE456" s="24"/>
      <c r="AF456" s="24"/>
      <c r="AG456" s="25">
        <f t="shared" si="161"/>
        <v>0</v>
      </c>
      <c r="AH456" s="25">
        <f t="shared" si="162"/>
        <v>13449000</v>
      </c>
      <c r="AI456" s="26">
        <f t="shared" si="163"/>
        <v>3.7280045238332837E-2</v>
      </c>
      <c r="AJ456" s="27">
        <f t="shared" si="157"/>
        <v>1.2879849878154614E-3</v>
      </c>
    </row>
    <row r="457" spans="1:36" ht="24.95" customHeight="1" outlineLevel="1" x14ac:dyDescent="0.25">
      <c r="A457" s="156">
        <v>11</v>
      </c>
      <c r="B457" s="156"/>
      <c r="C457" s="165" t="s">
        <v>1157</v>
      </c>
      <c r="D457" s="235">
        <v>45540</v>
      </c>
      <c r="E457" s="172" t="s">
        <v>1158</v>
      </c>
      <c r="F457" s="172" t="s">
        <v>702</v>
      </c>
      <c r="G457" s="165" t="s">
        <v>118</v>
      </c>
      <c r="H457" s="158"/>
      <c r="I457" s="158"/>
      <c r="J457" s="397"/>
      <c r="K457" s="63">
        <v>26828000</v>
      </c>
      <c r="L457" s="42" t="s">
        <v>703</v>
      </c>
      <c r="M457" s="24"/>
      <c r="N457" s="24"/>
      <c r="O457" s="169"/>
      <c r="P457" s="157"/>
      <c r="Q457" s="157"/>
      <c r="R457" s="161"/>
      <c r="S457" s="24"/>
      <c r="T457" s="24"/>
      <c r="U457" s="25">
        <f t="shared" si="158"/>
        <v>0</v>
      </c>
      <c r="V457" s="24"/>
      <c r="W457" s="24"/>
      <c r="X457" s="24"/>
      <c r="Y457" s="25">
        <f t="shared" si="159"/>
        <v>0</v>
      </c>
      <c r="Z457" s="24"/>
      <c r="AA457" s="63"/>
      <c r="AB457" s="24"/>
      <c r="AC457" s="25">
        <f t="shared" si="160"/>
        <v>0</v>
      </c>
      <c r="AD457" s="63">
        <v>26828000</v>
      </c>
      <c r="AE457" s="24"/>
      <c r="AF457" s="24"/>
      <c r="AG457" s="25">
        <f t="shared" ref="AG457:AG467" si="164">SUM(AD457:AF457)</f>
        <v>26828000</v>
      </c>
      <c r="AH457" s="25">
        <f t="shared" ref="AH457:AH467" si="165">SUM(U457,Y457,AC457,AG457)</f>
        <v>26828000</v>
      </c>
      <c r="AI457" s="26">
        <f t="shared" ref="AI457:AI467" si="166">IF(ISERROR(AH457/$J$446),0,AH457/$J$446)</f>
        <v>7.4366053509851537E-2</v>
      </c>
      <c r="AJ457" s="27">
        <f t="shared" ref="AJ457:AJ467" si="167">IF(ISERROR(AH457/$AH$600),"-",AH457/$AH$600)</f>
        <v>2.5692662096150789E-3</v>
      </c>
    </row>
    <row r="458" spans="1:36" ht="24.95" customHeight="1" outlineLevel="1" x14ac:dyDescent="0.25">
      <c r="A458" s="156">
        <v>12</v>
      </c>
      <c r="B458" s="156"/>
      <c r="C458" s="165" t="s">
        <v>1159</v>
      </c>
      <c r="D458" s="235">
        <v>45540</v>
      </c>
      <c r="E458" s="172" t="s">
        <v>540</v>
      </c>
      <c r="F458" s="172" t="s">
        <v>702</v>
      </c>
      <c r="G458" s="165" t="s">
        <v>118</v>
      </c>
      <c r="H458" s="158"/>
      <c r="I458" s="158"/>
      <c r="J458" s="397"/>
      <c r="K458" s="63">
        <v>13204000</v>
      </c>
      <c r="L458" s="42" t="s">
        <v>703</v>
      </c>
      <c r="M458" s="24"/>
      <c r="N458" s="24"/>
      <c r="O458" s="169"/>
      <c r="P458" s="157"/>
      <c r="Q458" s="157"/>
      <c r="R458" s="161"/>
      <c r="S458" s="24"/>
      <c r="T458" s="24"/>
      <c r="U458" s="25">
        <f t="shared" si="158"/>
        <v>0</v>
      </c>
      <c r="V458" s="24"/>
      <c r="W458" s="24"/>
      <c r="X458" s="24"/>
      <c r="Y458" s="25">
        <f t="shared" si="159"/>
        <v>0</v>
      </c>
      <c r="Z458" s="24"/>
      <c r="AA458" s="63"/>
      <c r="AB458" s="24"/>
      <c r="AC458" s="25">
        <f t="shared" si="160"/>
        <v>0</v>
      </c>
      <c r="AD458" s="63">
        <v>13204000</v>
      </c>
      <c r="AE458" s="24"/>
      <c r="AF458" s="24"/>
      <c r="AG458" s="25">
        <f t="shared" si="164"/>
        <v>13204000</v>
      </c>
      <c r="AH458" s="25">
        <f t="shared" si="165"/>
        <v>13204000</v>
      </c>
      <c r="AI458" s="26">
        <f t="shared" si="166"/>
        <v>3.6600915854483364E-2</v>
      </c>
      <c r="AJ458" s="27">
        <f t="shared" si="167"/>
        <v>1.2645218067600084E-3</v>
      </c>
    </row>
    <row r="459" spans="1:36" ht="24.95" customHeight="1" outlineLevel="1" x14ac:dyDescent="0.25">
      <c r="A459" s="156">
        <v>13</v>
      </c>
      <c r="B459" s="156"/>
      <c r="C459" s="165" t="s">
        <v>1160</v>
      </c>
      <c r="D459" s="235">
        <v>45540</v>
      </c>
      <c r="E459" s="172" t="s">
        <v>536</v>
      </c>
      <c r="F459" s="172" t="s">
        <v>702</v>
      </c>
      <c r="G459" s="165" t="s">
        <v>118</v>
      </c>
      <c r="H459" s="158"/>
      <c r="I459" s="158"/>
      <c r="J459" s="397"/>
      <c r="K459" s="63">
        <v>13204000</v>
      </c>
      <c r="L459" s="42" t="s">
        <v>703</v>
      </c>
      <c r="M459" s="24"/>
      <c r="N459" s="24"/>
      <c r="O459" s="169"/>
      <c r="P459" s="157"/>
      <c r="Q459" s="157"/>
      <c r="R459" s="161"/>
      <c r="S459" s="24"/>
      <c r="T459" s="24"/>
      <c r="U459" s="25">
        <f t="shared" si="158"/>
        <v>0</v>
      </c>
      <c r="V459" s="24"/>
      <c r="W459" s="24"/>
      <c r="X459" s="24"/>
      <c r="Y459" s="25">
        <f t="shared" si="159"/>
        <v>0</v>
      </c>
      <c r="Z459" s="24"/>
      <c r="AA459" s="63"/>
      <c r="AB459" s="24"/>
      <c r="AC459" s="25">
        <f t="shared" si="160"/>
        <v>0</v>
      </c>
      <c r="AD459" s="63">
        <v>13204000</v>
      </c>
      <c r="AE459" s="24"/>
      <c r="AF459" s="24"/>
      <c r="AG459" s="25">
        <f t="shared" si="164"/>
        <v>13204000</v>
      </c>
      <c r="AH459" s="25">
        <f t="shared" si="165"/>
        <v>13204000</v>
      </c>
      <c r="AI459" s="26">
        <f t="shared" si="166"/>
        <v>3.6600915854483364E-2</v>
      </c>
      <c r="AJ459" s="27">
        <f t="shared" si="167"/>
        <v>1.2645218067600084E-3</v>
      </c>
    </row>
    <row r="460" spans="1:36" ht="24.95" customHeight="1" outlineLevel="1" x14ac:dyDescent="0.25">
      <c r="A460" s="156">
        <v>14</v>
      </c>
      <c r="B460" s="156"/>
      <c r="C460" s="165" t="s">
        <v>273</v>
      </c>
      <c r="D460" s="235">
        <v>45540</v>
      </c>
      <c r="E460" s="172" t="s">
        <v>542</v>
      </c>
      <c r="F460" s="172" t="s">
        <v>702</v>
      </c>
      <c r="G460" s="165" t="s">
        <v>118</v>
      </c>
      <c r="H460" s="158"/>
      <c r="I460" s="158"/>
      <c r="J460" s="397"/>
      <c r="K460" s="63">
        <v>13204000</v>
      </c>
      <c r="L460" s="42" t="s">
        <v>703</v>
      </c>
      <c r="M460" s="24"/>
      <c r="N460" s="24"/>
      <c r="O460" s="169"/>
      <c r="P460" s="157"/>
      <c r="Q460" s="157"/>
      <c r="R460" s="161"/>
      <c r="S460" s="24"/>
      <c r="T460" s="24"/>
      <c r="U460" s="25">
        <f t="shared" si="158"/>
        <v>0</v>
      </c>
      <c r="V460" s="24"/>
      <c r="W460" s="24"/>
      <c r="X460" s="24"/>
      <c r="Y460" s="25">
        <f t="shared" si="159"/>
        <v>0</v>
      </c>
      <c r="Z460" s="24"/>
      <c r="AA460" s="63"/>
      <c r="AB460" s="24"/>
      <c r="AC460" s="25">
        <f t="shared" si="160"/>
        <v>0</v>
      </c>
      <c r="AD460" s="63">
        <v>13204000</v>
      </c>
      <c r="AE460" s="24"/>
      <c r="AF460" s="24"/>
      <c r="AG460" s="25">
        <f t="shared" si="164"/>
        <v>13204000</v>
      </c>
      <c r="AH460" s="25">
        <f t="shared" si="165"/>
        <v>13204000</v>
      </c>
      <c r="AI460" s="26">
        <f t="shared" si="166"/>
        <v>3.6600915854483364E-2</v>
      </c>
      <c r="AJ460" s="27">
        <f t="shared" si="167"/>
        <v>1.2645218067600084E-3</v>
      </c>
    </row>
    <row r="461" spans="1:36" ht="24.95" customHeight="1" outlineLevel="1" x14ac:dyDescent="0.25">
      <c r="A461" s="156">
        <v>15</v>
      </c>
      <c r="B461" s="156"/>
      <c r="C461" s="165" t="s">
        <v>1161</v>
      </c>
      <c r="D461" s="235">
        <v>45540</v>
      </c>
      <c r="E461" s="172" t="s">
        <v>545</v>
      </c>
      <c r="F461" s="172" t="s">
        <v>702</v>
      </c>
      <c r="G461" s="165" t="s">
        <v>118</v>
      </c>
      <c r="H461" s="158"/>
      <c r="I461" s="158"/>
      <c r="J461" s="397"/>
      <c r="K461" s="63">
        <v>13204000</v>
      </c>
      <c r="L461" s="42" t="s">
        <v>703</v>
      </c>
      <c r="M461" s="24"/>
      <c r="N461" s="24"/>
      <c r="O461" s="169"/>
      <c r="P461" s="157"/>
      <c r="Q461" s="157"/>
      <c r="R461" s="161"/>
      <c r="S461" s="24"/>
      <c r="T461" s="24"/>
      <c r="U461" s="25">
        <f t="shared" si="158"/>
        <v>0</v>
      </c>
      <c r="V461" s="24"/>
      <c r="W461" s="24"/>
      <c r="X461" s="24"/>
      <c r="Y461" s="25">
        <f t="shared" si="159"/>
        <v>0</v>
      </c>
      <c r="Z461" s="24"/>
      <c r="AA461" s="63"/>
      <c r="AB461" s="24"/>
      <c r="AC461" s="25">
        <f t="shared" si="160"/>
        <v>0</v>
      </c>
      <c r="AD461" s="63">
        <v>13204000</v>
      </c>
      <c r="AE461" s="24"/>
      <c r="AF461" s="24"/>
      <c r="AG461" s="25">
        <f t="shared" si="164"/>
        <v>13204000</v>
      </c>
      <c r="AH461" s="25">
        <f t="shared" si="165"/>
        <v>13204000</v>
      </c>
      <c r="AI461" s="26">
        <f t="shared" si="166"/>
        <v>3.6600915854483364E-2</v>
      </c>
      <c r="AJ461" s="27">
        <f t="shared" si="167"/>
        <v>1.2645218067600084E-3</v>
      </c>
    </row>
    <row r="462" spans="1:36" ht="24.95" customHeight="1" outlineLevel="1" x14ac:dyDescent="0.25">
      <c r="A462" s="156">
        <v>16</v>
      </c>
      <c r="B462" s="156"/>
      <c r="C462" s="165" t="s">
        <v>1162</v>
      </c>
      <c r="D462" s="235">
        <v>45540</v>
      </c>
      <c r="E462" s="172" t="s">
        <v>534</v>
      </c>
      <c r="F462" s="172" t="s">
        <v>702</v>
      </c>
      <c r="G462" s="165" t="s">
        <v>118</v>
      </c>
      <c r="H462" s="158"/>
      <c r="I462" s="158"/>
      <c r="J462" s="397"/>
      <c r="K462" s="63">
        <v>13204000</v>
      </c>
      <c r="L462" s="42" t="s">
        <v>703</v>
      </c>
      <c r="M462" s="24"/>
      <c r="N462" s="24"/>
      <c r="O462" s="169"/>
      <c r="P462" s="157"/>
      <c r="Q462" s="157"/>
      <c r="R462" s="161"/>
      <c r="S462" s="24"/>
      <c r="T462" s="24"/>
      <c r="U462" s="25">
        <f t="shared" si="158"/>
        <v>0</v>
      </c>
      <c r="V462" s="24"/>
      <c r="W462" s="24"/>
      <c r="X462" s="24"/>
      <c r="Y462" s="25">
        <f t="shared" si="159"/>
        <v>0</v>
      </c>
      <c r="Z462" s="24"/>
      <c r="AA462" s="63"/>
      <c r="AB462" s="24"/>
      <c r="AC462" s="25">
        <f t="shared" si="160"/>
        <v>0</v>
      </c>
      <c r="AD462" s="63">
        <v>13204000</v>
      </c>
      <c r="AE462" s="24"/>
      <c r="AF462" s="24"/>
      <c r="AG462" s="25">
        <f t="shared" si="164"/>
        <v>13204000</v>
      </c>
      <c r="AH462" s="25">
        <f t="shared" si="165"/>
        <v>13204000</v>
      </c>
      <c r="AI462" s="26">
        <f t="shared" si="166"/>
        <v>3.6600915854483364E-2</v>
      </c>
      <c r="AJ462" s="27">
        <f t="shared" si="167"/>
        <v>1.2645218067600084E-3</v>
      </c>
    </row>
    <row r="463" spans="1:36" ht="24.95" customHeight="1" outlineLevel="1" x14ac:dyDescent="0.25">
      <c r="A463" s="156">
        <v>17</v>
      </c>
      <c r="B463" s="156"/>
      <c r="C463" s="165" t="s">
        <v>1163</v>
      </c>
      <c r="D463" s="235">
        <v>45540</v>
      </c>
      <c r="E463" s="172" t="s">
        <v>547</v>
      </c>
      <c r="F463" s="172" t="s">
        <v>702</v>
      </c>
      <c r="G463" s="165" t="s">
        <v>118</v>
      </c>
      <c r="H463" s="158"/>
      <c r="I463" s="158"/>
      <c r="J463" s="397"/>
      <c r="K463" s="63">
        <v>13204000</v>
      </c>
      <c r="L463" s="42" t="s">
        <v>703</v>
      </c>
      <c r="M463" s="24"/>
      <c r="N463" s="24"/>
      <c r="O463" s="169"/>
      <c r="P463" s="157"/>
      <c r="Q463" s="157"/>
      <c r="R463" s="161"/>
      <c r="S463" s="24"/>
      <c r="T463" s="24"/>
      <c r="U463" s="25">
        <f t="shared" si="158"/>
        <v>0</v>
      </c>
      <c r="V463" s="24"/>
      <c r="W463" s="24"/>
      <c r="X463" s="24"/>
      <c r="Y463" s="25">
        <f t="shared" si="159"/>
        <v>0</v>
      </c>
      <c r="Z463" s="24"/>
      <c r="AA463" s="63"/>
      <c r="AB463" s="24"/>
      <c r="AC463" s="25">
        <f t="shared" si="160"/>
        <v>0</v>
      </c>
      <c r="AD463" s="63">
        <v>13204000</v>
      </c>
      <c r="AE463" s="24"/>
      <c r="AF463" s="24"/>
      <c r="AG463" s="25">
        <f t="shared" si="164"/>
        <v>13204000</v>
      </c>
      <c r="AH463" s="25">
        <f t="shared" si="165"/>
        <v>13204000</v>
      </c>
      <c r="AI463" s="26">
        <f t="shared" si="166"/>
        <v>3.6600915854483364E-2</v>
      </c>
      <c r="AJ463" s="27">
        <f t="shared" si="167"/>
        <v>1.2645218067600084E-3</v>
      </c>
    </row>
    <row r="464" spans="1:36" ht="24.95" customHeight="1" outlineLevel="1" x14ac:dyDescent="0.25">
      <c r="A464" s="156">
        <v>18</v>
      </c>
      <c r="B464" s="156"/>
      <c r="C464" s="165" t="s">
        <v>1164</v>
      </c>
      <c r="D464" s="235">
        <v>45537</v>
      </c>
      <c r="E464" s="172" t="s">
        <v>538</v>
      </c>
      <c r="F464" s="172" t="s">
        <v>702</v>
      </c>
      <c r="G464" s="165" t="s">
        <v>118</v>
      </c>
      <c r="H464" s="158"/>
      <c r="I464" s="158"/>
      <c r="J464" s="397"/>
      <c r="K464" s="63">
        <v>13204000</v>
      </c>
      <c r="L464" s="42" t="s">
        <v>703</v>
      </c>
      <c r="M464" s="24"/>
      <c r="N464" s="24"/>
      <c r="O464" s="169"/>
      <c r="P464" s="157"/>
      <c r="Q464" s="157"/>
      <c r="R464" s="161"/>
      <c r="S464" s="24"/>
      <c r="T464" s="24"/>
      <c r="U464" s="25">
        <f t="shared" si="158"/>
        <v>0</v>
      </c>
      <c r="V464" s="24"/>
      <c r="W464" s="24"/>
      <c r="X464" s="24"/>
      <c r="Y464" s="25">
        <f t="shared" si="159"/>
        <v>0</v>
      </c>
      <c r="Z464" s="24"/>
      <c r="AA464" s="63"/>
      <c r="AB464" s="24"/>
      <c r="AC464" s="25">
        <f t="shared" si="160"/>
        <v>0</v>
      </c>
      <c r="AD464" s="63">
        <v>13204000</v>
      </c>
      <c r="AE464" s="24"/>
      <c r="AF464" s="24"/>
      <c r="AG464" s="25">
        <f t="shared" si="164"/>
        <v>13204000</v>
      </c>
      <c r="AH464" s="25">
        <f t="shared" si="165"/>
        <v>13204000</v>
      </c>
      <c r="AI464" s="26">
        <f t="shared" si="166"/>
        <v>3.6600915854483364E-2</v>
      </c>
      <c r="AJ464" s="27">
        <f t="shared" si="167"/>
        <v>1.2645218067600084E-3</v>
      </c>
    </row>
    <row r="465" spans="1:36" ht="24.95" customHeight="1" outlineLevel="1" x14ac:dyDescent="0.25">
      <c r="A465" s="156">
        <v>19</v>
      </c>
      <c r="B465" s="156"/>
      <c r="C465" s="165" t="s">
        <v>275</v>
      </c>
      <c r="D465" s="235">
        <v>45537</v>
      </c>
      <c r="E465" s="172" t="s">
        <v>1165</v>
      </c>
      <c r="F465" s="172" t="s">
        <v>702</v>
      </c>
      <c r="G465" s="165" t="s">
        <v>118</v>
      </c>
      <c r="H465" s="158"/>
      <c r="I465" s="158"/>
      <c r="J465" s="397"/>
      <c r="K465" s="63">
        <v>13041000</v>
      </c>
      <c r="L465" s="42" t="s">
        <v>703</v>
      </c>
      <c r="M465" s="24"/>
      <c r="N465" s="24"/>
      <c r="O465" s="169"/>
      <c r="P465" s="157"/>
      <c r="Q465" s="157"/>
      <c r="R465" s="161"/>
      <c r="S465" s="24"/>
      <c r="T465" s="24"/>
      <c r="U465" s="25">
        <f t="shared" si="158"/>
        <v>0</v>
      </c>
      <c r="V465" s="24"/>
      <c r="W465" s="24"/>
      <c r="X465" s="24"/>
      <c r="Y465" s="25">
        <f t="shared" si="159"/>
        <v>0</v>
      </c>
      <c r="Z465" s="24"/>
      <c r="AA465" s="63"/>
      <c r="AB465" s="24"/>
      <c r="AC465" s="25">
        <f t="shared" si="160"/>
        <v>0</v>
      </c>
      <c r="AD465" s="63">
        <v>13041000</v>
      </c>
      <c r="AE465" s="24"/>
      <c r="AF465" s="24"/>
      <c r="AG465" s="25">
        <f t="shared" si="164"/>
        <v>13041000</v>
      </c>
      <c r="AH465" s="25">
        <f t="shared" si="165"/>
        <v>13041000</v>
      </c>
      <c r="AI465" s="26">
        <f t="shared" si="166"/>
        <v>3.6149086917473303E-2</v>
      </c>
      <c r="AJ465" s="27">
        <f t="shared" si="167"/>
        <v>1.2489116087516865E-3</v>
      </c>
    </row>
    <row r="466" spans="1:36" ht="24.95" customHeight="1" outlineLevel="1" x14ac:dyDescent="0.25">
      <c r="A466" s="156">
        <v>20</v>
      </c>
      <c r="B466" s="156"/>
      <c r="C466" s="165" t="s">
        <v>273</v>
      </c>
      <c r="D466" s="235">
        <v>45537</v>
      </c>
      <c r="E466" s="172" t="s">
        <v>532</v>
      </c>
      <c r="F466" s="172" t="s">
        <v>702</v>
      </c>
      <c r="G466" s="165" t="s">
        <v>118</v>
      </c>
      <c r="H466" s="158"/>
      <c r="I466" s="158"/>
      <c r="J466" s="397"/>
      <c r="K466" s="63">
        <v>13204000</v>
      </c>
      <c r="L466" s="42" t="s">
        <v>703</v>
      </c>
      <c r="M466" s="24"/>
      <c r="N466" s="24"/>
      <c r="O466" s="169"/>
      <c r="P466" s="157"/>
      <c r="Q466" s="157"/>
      <c r="R466" s="161"/>
      <c r="S466" s="24"/>
      <c r="T466" s="24"/>
      <c r="U466" s="25">
        <f t="shared" si="158"/>
        <v>0</v>
      </c>
      <c r="V466" s="24"/>
      <c r="W466" s="24"/>
      <c r="X466" s="24"/>
      <c r="Y466" s="25">
        <f t="shared" si="159"/>
        <v>0</v>
      </c>
      <c r="Z466" s="24"/>
      <c r="AA466" s="63"/>
      <c r="AB466" s="24"/>
      <c r="AC466" s="25">
        <f t="shared" si="160"/>
        <v>0</v>
      </c>
      <c r="AD466" s="63">
        <v>13204000</v>
      </c>
      <c r="AE466" s="24"/>
      <c r="AF466" s="24"/>
      <c r="AG466" s="25">
        <f t="shared" si="164"/>
        <v>13204000</v>
      </c>
      <c r="AH466" s="25">
        <f t="shared" si="165"/>
        <v>13204000</v>
      </c>
      <c r="AI466" s="26">
        <f t="shared" si="166"/>
        <v>3.6600915854483364E-2</v>
      </c>
      <c r="AJ466" s="27">
        <f t="shared" si="167"/>
        <v>1.2645218067600084E-3</v>
      </c>
    </row>
    <row r="467" spans="1:36" ht="24.95" customHeight="1" outlineLevel="1" x14ac:dyDescent="0.25">
      <c r="A467" s="156">
        <v>21</v>
      </c>
      <c r="B467" s="156"/>
      <c r="C467" s="165" t="s">
        <v>271</v>
      </c>
      <c r="D467" s="235">
        <v>45537</v>
      </c>
      <c r="E467" s="172" t="s">
        <v>544</v>
      </c>
      <c r="F467" s="172" t="s">
        <v>702</v>
      </c>
      <c r="G467" s="165" t="s">
        <v>118</v>
      </c>
      <c r="H467" s="158"/>
      <c r="I467" s="158"/>
      <c r="J467" s="397"/>
      <c r="K467" s="63">
        <v>13204000</v>
      </c>
      <c r="L467" s="42" t="s">
        <v>703</v>
      </c>
      <c r="M467" s="24"/>
      <c r="N467" s="24"/>
      <c r="O467" s="169"/>
      <c r="P467" s="157"/>
      <c r="Q467" s="157"/>
      <c r="R467" s="161"/>
      <c r="S467" s="24"/>
      <c r="T467" s="24"/>
      <c r="U467" s="25">
        <f t="shared" si="158"/>
        <v>0</v>
      </c>
      <c r="V467" s="24"/>
      <c r="W467" s="24"/>
      <c r="X467" s="24"/>
      <c r="Y467" s="25">
        <f t="shared" si="159"/>
        <v>0</v>
      </c>
      <c r="Z467" s="24"/>
      <c r="AA467" s="63"/>
      <c r="AB467" s="24"/>
      <c r="AC467" s="25">
        <f t="shared" si="160"/>
        <v>0</v>
      </c>
      <c r="AD467" s="63">
        <v>13204000</v>
      </c>
      <c r="AE467" s="24"/>
      <c r="AF467" s="24"/>
      <c r="AG467" s="25">
        <f t="shared" si="164"/>
        <v>13204000</v>
      </c>
      <c r="AH467" s="25">
        <f t="shared" si="165"/>
        <v>13204000</v>
      </c>
      <c r="AI467" s="26">
        <f t="shared" si="166"/>
        <v>3.6600915854483364E-2</v>
      </c>
      <c r="AJ467" s="27">
        <f t="shared" si="167"/>
        <v>1.2645218067600084E-3</v>
      </c>
    </row>
    <row r="468" spans="1:36" ht="24.95" customHeight="1" outlineLevel="1" x14ac:dyDescent="0.25">
      <c r="A468" s="156">
        <v>22</v>
      </c>
      <c r="B468" s="156"/>
      <c r="C468" s="165" t="s">
        <v>277</v>
      </c>
      <c r="D468" s="235">
        <v>45537</v>
      </c>
      <c r="E468" s="172" t="s">
        <v>549</v>
      </c>
      <c r="F468" s="172" t="s">
        <v>702</v>
      </c>
      <c r="G468" s="165" t="s">
        <v>118</v>
      </c>
      <c r="H468" s="158"/>
      <c r="I468" s="158"/>
      <c r="J468" s="400"/>
      <c r="K468" s="63">
        <v>18630000</v>
      </c>
      <c r="L468" s="42" t="s">
        <v>703</v>
      </c>
      <c r="M468" s="24"/>
      <c r="N468" s="24"/>
      <c r="O468" s="169"/>
      <c r="P468" s="157"/>
      <c r="Q468" s="157"/>
      <c r="R468" s="161"/>
      <c r="S468" s="24"/>
      <c r="T468" s="24"/>
      <c r="U468" s="25">
        <f t="shared" si="158"/>
        <v>0</v>
      </c>
      <c r="V468" s="24"/>
      <c r="W468" s="24"/>
      <c r="X468" s="24"/>
      <c r="Y468" s="25">
        <f t="shared" si="159"/>
        <v>0</v>
      </c>
      <c r="Z468" s="24"/>
      <c r="AA468" s="63"/>
      <c r="AB468" s="24"/>
      <c r="AC468" s="25">
        <f t="shared" si="160"/>
        <v>0</v>
      </c>
      <c r="AD468" s="63">
        <v>18630000</v>
      </c>
      <c r="AE468" s="24"/>
      <c r="AF468" s="24"/>
      <c r="AG468" s="25">
        <f t="shared" ref="AG468" si="168">SUM(AD468:AF468)</f>
        <v>18630000</v>
      </c>
      <c r="AH468" s="25">
        <f t="shared" ref="AH468" si="169">SUM(U468,Y468,AC468,AG468)</f>
        <v>18630000</v>
      </c>
      <c r="AI468" s="26">
        <f t="shared" ref="AI468" si="170">IF(ISERROR(AH468/$J$446),0,AH468/$J$446)</f>
        <v>5.164155273924758E-2</v>
      </c>
      <c r="AJ468" s="27">
        <f t="shared" ref="AJ468" si="171">IF(ISERROR(AH468/$AH$600),"-",AH468/$AH$600)</f>
        <v>1.7841594410738378E-3</v>
      </c>
    </row>
    <row r="469" spans="1:36" s="37" customFormat="1" ht="12.75" customHeight="1" x14ac:dyDescent="0.25">
      <c r="A469" s="404" t="s">
        <v>71</v>
      </c>
      <c r="B469" s="377"/>
      <c r="C469" s="377"/>
      <c r="D469" s="377"/>
      <c r="E469" s="377"/>
      <c r="F469" s="377"/>
      <c r="G469" s="377"/>
      <c r="H469" s="377"/>
      <c r="I469" s="405"/>
      <c r="J469" s="33">
        <f>+J446</f>
        <v>360756000</v>
      </c>
      <c r="K469" s="174">
        <f>SUM(K447:K468)</f>
        <v>360756000</v>
      </c>
      <c r="L469" s="175"/>
      <c r="M469" s="174">
        <f>SUM(M447:M456)</f>
        <v>0</v>
      </c>
      <c r="N469" s="174">
        <f>SUM(N447:N456)</f>
        <v>0</v>
      </c>
      <c r="O469" s="174">
        <f>SUM(O447:O456)</f>
        <v>0</v>
      </c>
      <c r="P469" s="184"/>
      <c r="Q469" s="164"/>
      <c r="R469" s="33">
        <f t="shared" ref="R469:AC469" si="172">SUM(R447:R456)</f>
        <v>0</v>
      </c>
      <c r="S469" s="33">
        <f t="shared" si="172"/>
        <v>0</v>
      </c>
      <c r="T469" s="33">
        <f t="shared" si="172"/>
        <v>0</v>
      </c>
      <c r="U469" s="33">
        <f t="shared" si="172"/>
        <v>0</v>
      </c>
      <c r="V469" s="33">
        <f t="shared" si="172"/>
        <v>0</v>
      </c>
      <c r="W469" s="33">
        <f t="shared" si="172"/>
        <v>0</v>
      </c>
      <c r="X469" s="33">
        <f t="shared" si="172"/>
        <v>0</v>
      </c>
      <c r="Y469" s="33">
        <f t="shared" si="172"/>
        <v>0</v>
      </c>
      <c r="Z469" s="33">
        <f t="shared" si="172"/>
        <v>0</v>
      </c>
      <c r="AA469" s="33">
        <f t="shared" si="172"/>
        <v>183421000</v>
      </c>
      <c r="AB469" s="33">
        <f t="shared" si="172"/>
        <v>0</v>
      </c>
      <c r="AC469" s="33">
        <f t="shared" si="172"/>
        <v>183421000</v>
      </c>
      <c r="AD469" s="33">
        <f>SUM(AD447:AD468)</f>
        <v>177335000</v>
      </c>
      <c r="AE469" s="33">
        <f t="shared" ref="AE469:AH469" si="173">SUM(AE447:AE468)</f>
        <v>0</v>
      </c>
      <c r="AF469" s="33">
        <f t="shared" si="173"/>
        <v>0</v>
      </c>
      <c r="AG469" s="33">
        <f t="shared" si="173"/>
        <v>177335000</v>
      </c>
      <c r="AH469" s="33">
        <f t="shared" si="173"/>
        <v>360756000</v>
      </c>
      <c r="AI469" s="36">
        <f>IF(ISERROR(AH469/J469),0,AH469/J469)</f>
        <v>1</v>
      </c>
      <c r="AJ469" s="36">
        <f>IF(ISERROR(AH469/$AH$600),0,AH469/$AH$600)</f>
        <v>3.4548911611595998E-2</v>
      </c>
    </row>
    <row r="470" spans="1:36" ht="12.75" customHeight="1" x14ac:dyDescent="0.25">
      <c r="A470" s="401" t="s">
        <v>72</v>
      </c>
      <c r="B470" s="402"/>
      <c r="C470" s="402"/>
      <c r="D470" s="402"/>
      <c r="E470" s="403"/>
      <c r="F470" s="173"/>
      <c r="G470" s="170"/>
      <c r="H470" s="168"/>
      <c r="I470" s="168"/>
      <c r="J470" s="398">
        <v>119373000</v>
      </c>
      <c r="K470" s="152"/>
      <c r="L470" s="153"/>
      <c r="M470" s="154"/>
      <c r="N470" s="154"/>
      <c r="O470" s="154"/>
      <c r="P470" s="150"/>
      <c r="Q470" s="272"/>
      <c r="R470" s="179"/>
      <c r="S470" s="179"/>
      <c r="T470" s="179"/>
      <c r="U470" s="179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7"/>
      <c r="AJ470" s="17"/>
    </row>
    <row r="471" spans="1:36" ht="24.95" customHeight="1" outlineLevel="1" x14ac:dyDescent="0.25">
      <c r="A471" s="156">
        <v>1</v>
      </c>
      <c r="B471" s="156"/>
      <c r="C471" s="165" t="s">
        <v>1166</v>
      </c>
      <c r="D471" s="182">
        <v>45559</v>
      </c>
      <c r="E471" s="166" t="s">
        <v>594</v>
      </c>
      <c r="F471" s="172" t="s">
        <v>702</v>
      </c>
      <c r="G471" s="165" t="s">
        <v>118</v>
      </c>
      <c r="H471" s="158"/>
      <c r="I471" s="158"/>
      <c r="J471" s="399"/>
      <c r="K471" s="188">
        <v>7600000</v>
      </c>
      <c r="L471" s="172" t="s">
        <v>703</v>
      </c>
      <c r="M471" s="159"/>
      <c r="N471" s="159"/>
      <c r="O471" s="159"/>
      <c r="P471" s="271"/>
      <c r="Q471" s="157"/>
      <c r="R471" s="159"/>
      <c r="S471" s="159"/>
      <c r="T471" s="159"/>
      <c r="U471" s="152">
        <f>SUM(R471:T471)</f>
        <v>0</v>
      </c>
      <c r="V471" s="161"/>
      <c r="W471" s="24"/>
      <c r="X471" s="24"/>
      <c r="Y471" s="25">
        <f>SUM(V471:X471)</f>
        <v>0</v>
      </c>
      <c r="Z471" s="24"/>
      <c r="AA471" s="24"/>
      <c r="AB471" s="24">
        <v>7600000</v>
      </c>
      <c r="AC471" s="25">
        <f>SUM(Z471:AB471)</f>
        <v>7600000</v>
      </c>
      <c r="AD471" s="24"/>
      <c r="AE471" s="24"/>
      <c r="AF471" s="24"/>
      <c r="AG471" s="25">
        <f>SUM(AD471:AF471)</f>
        <v>0</v>
      </c>
      <c r="AH471" s="25">
        <f>SUM(U471,Y471,AC471,AG471)</f>
        <v>7600000</v>
      </c>
      <c r="AI471" s="26">
        <f>IF(ISERROR(AH471/$J$470),0,AH471/$J$470)</f>
        <v>6.3665988121266948E-2</v>
      </c>
      <c r="AJ471" s="27">
        <f>IF(ISERROR(AH471/$AH$600),"-",AH471/$AH$600)</f>
        <v>7.2783745314874764E-4</v>
      </c>
    </row>
    <row r="472" spans="1:36" ht="24.95" customHeight="1" outlineLevel="1" x14ac:dyDescent="0.25">
      <c r="A472" s="156">
        <v>2</v>
      </c>
      <c r="B472" s="156"/>
      <c r="C472" s="165" t="s">
        <v>1167</v>
      </c>
      <c r="D472" s="182">
        <v>45581</v>
      </c>
      <c r="E472" s="166" t="s">
        <v>1168</v>
      </c>
      <c r="F472" s="172" t="s">
        <v>702</v>
      </c>
      <c r="G472" s="165" t="s">
        <v>118</v>
      </c>
      <c r="H472" s="158"/>
      <c r="I472" s="158"/>
      <c r="J472" s="399"/>
      <c r="K472" s="188">
        <v>40241000</v>
      </c>
      <c r="L472" s="172" t="s">
        <v>703</v>
      </c>
      <c r="M472" s="159"/>
      <c r="N472" s="159"/>
      <c r="O472" s="159"/>
      <c r="P472" s="271"/>
      <c r="Q472" s="157"/>
      <c r="R472" s="159"/>
      <c r="S472" s="159"/>
      <c r="T472" s="159"/>
      <c r="U472" s="152">
        <f t="shared" ref="U472:U476" si="174">SUM(R472:T472)</f>
        <v>0</v>
      </c>
      <c r="V472" s="161"/>
      <c r="W472" s="24"/>
      <c r="X472" s="24"/>
      <c r="Y472" s="25">
        <f t="shared" ref="Y472:Y476" si="175">SUM(V472:X472)</f>
        <v>0</v>
      </c>
      <c r="Z472" s="24"/>
      <c r="AA472" s="24"/>
      <c r="AB472" s="24"/>
      <c r="AC472" s="25"/>
      <c r="AD472" s="24"/>
      <c r="AE472" s="188">
        <v>40241000</v>
      </c>
      <c r="AF472" s="24"/>
      <c r="AG472" s="25">
        <f t="shared" ref="AG472:AG476" si="176">SUM(AD472:AF472)</f>
        <v>40241000</v>
      </c>
      <c r="AH472" s="25">
        <f t="shared" ref="AH472:AH476" si="177">SUM(U472,Y472,AC472,AG472)</f>
        <v>40241000</v>
      </c>
      <c r="AI472" s="26">
        <f t="shared" ref="AI472:AI476" si="178">IF(ISERROR(AH472/$J$470),0,AH472/$J$470)</f>
        <v>0.33710302999840835</v>
      </c>
      <c r="AJ472" s="27">
        <f t="shared" ref="AJ472:AJ476" si="179">IF(ISERROR(AH472/$AH$600),"-",AH472/$AH$600)</f>
        <v>3.853803546336678E-3</v>
      </c>
    </row>
    <row r="473" spans="1:36" ht="24.95" customHeight="1" outlineLevel="1" x14ac:dyDescent="0.25">
      <c r="A473" s="156">
        <v>3</v>
      </c>
      <c r="B473" s="156"/>
      <c r="C473" s="165" t="s">
        <v>1169</v>
      </c>
      <c r="D473" s="182">
        <v>45273</v>
      </c>
      <c r="E473" s="166" t="s">
        <v>1168</v>
      </c>
      <c r="F473" s="172" t="s">
        <v>702</v>
      </c>
      <c r="G473" s="165" t="s">
        <v>118</v>
      </c>
      <c r="H473" s="158"/>
      <c r="I473" s="158"/>
      <c r="J473" s="399"/>
      <c r="K473" s="188">
        <v>42798000</v>
      </c>
      <c r="L473" s="172" t="s">
        <v>703</v>
      </c>
      <c r="M473" s="159"/>
      <c r="N473" s="159"/>
      <c r="O473" s="159"/>
      <c r="P473" s="271"/>
      <c r="Q473" s="157"/>
      <c r="R473" s="159"/>
      <c r="S473" s="159"/>
      <c r="T473" s="159"/>
      <c r="U473" s="152">
        <f t="shared" si="174"/>
        <v>0</v>
      </c>
      <c r="V473" s="161"/>
      <c r="W473" s="24"/>
      <c r="X473" s="24"/>
      <c r="Y473" s="25">
        <f t="shared" si="175"/>
        <v>0</v>
      </c>
      <c r="Z473" s="24"/>
      <c r="AA473" s="24"/>
      <c r="AB473" s="24"/>
      <c r="AC473" s="25"/>
      <c r="AD473" s="24"/>
      <c r="AE473" s="188">
        <v>42798000</v>
      </c>
      <c r="AF473" s="24"/>
      <c r="AG473" s="25">
        <f t="shared" si="176"/>
        <v>42798000</v>
      </c>
      <c r="AH473" s="25">
        <f t="shared" si="177"/>
        <v>42798000</v>
      </c>
      <c r="AI473" s="26">
        <f t="shared" si="178"/>
        <v>0.35852328415973461</v>
      </c>
      <c r="AJ473" s="27">
        <f t="shared" si="179"/>
        <v>4.0986825420868556E-3</v>
      </c>
    </row>
    <row r="474" spans="1:36" ht="24.95" customHeight="1" outlineLevel="1" x14ac:dyDescent="0.25">
      <c r="A474" s="156">
        <v>4</v>
      </c>
      <c r="B474" s="156"/>
      <c r="C474" s="165" t="s">
        <v>1170</v>
      </c>
      <c r="D474" s="182">
        <v>45271</v>
      </c>
      <c r="E474" s="166" t="s">
        <v>592</v>
      </c>
      <c r="F474" s="172" t="s">
        <v>702</v>
      </c>
      <c r="G474" s="165" t="s">
        <v>118</v>
      </c>
      <c r="H474" s="158"/>
      <c r="I474" s="158"/>
      <c r="J474" s="399"/>
      <c r="K474" s="188">
        <v>13449000</v>
      </c>
      <c r="L474" s="172" t="s">
        <v>703</v>
      </c>
      <c r="M474" s="159"/>
      <c r="N474" s="159"/>
      <c r="O474" s="159"/>
      <c r="P474" s="271"/>
      <c r="Q474" s="157"/>
      <c r="R474" s="159"/>
      <c r="S474" s="159"/>
      <c r="T474" s="159"/>
      <c r="U474" s="152">
        <f t="shared" si="174"/>
        <v>0</v>
      </c>
      <c r="V474" s="161"/>
      <c r="W474" s="24"/>
      <c r="X474" s="24"/>
      <c r="Y474" s="25">
        <f t="shared" si="175"/>
        <v>0</v>
      </c>
      <c r="Z474" s="24"/>
      <c r="AA474" s="24"/>
      <c r="AB474" s="24"/>
      <c r="AC474" s="25"/>
      <c r="AD474" s="24"/>
      <c r="AE474" s="188">
        <v>13449000</v>
      </c>
      <c r="AF474" s="24"/>
      <c r="AG474" s="25">
        <f t="shared" si="176"/>
        <v>13449000</v>
      </c>
      <c r="AH474" s="25">
        <f t="shared" si="177"/>
        <v>13449000</v>
      </c>
      <c r="AI474" s="26">
        <f t="shared" si="178"/>
        <v>0.11266366766354201</v>
      </c>
      <c r="AJ474" s="27">
        <f t="shared" si="179"/>
        <v>1.2879849878154614E-3</v>
      </c>
    </row>
    <row r="475" spans="1:36" ht="24.95" customHeight="1" outlineLevel="1" x14ac:dyDescent="0.25">
      <c r="A475" s="156">
        <v>5</v>
      </c>
      <c r="B475" s="156"/>
      <c r="C475" s="165" t="s">
        <v>1171</v>
      </c>
      <c r="D475" s="182">
        <v>45271</v>
      </c>
      <c r="E475" s="166" t="s">
        <v>594</v>
      </c>
      <c r="F475" s="172" t="s">
        <v>702</v>
      </c>
      <c r="G475" s="165" t="s">
        <v>118</v>
      </c>
      <c r="H475" s="158"/>
      <c r="I475" s="158"/>
      <c r="J475" s="399"/>
      <c r="K475" s="188">
        <v>7685000</v>
      </c>
      <c r="L475" s="172" t="s">
        <v>703</v>
      </c>
      <c r="M475" s="159"/>
      <c r="N475" s="159"/>
      <c r="O475" s="159"/>
      <c r="P475" s="271"/>
      <c r="Q475" s="157"/>
      <c r="R475" s="159"/>
      <c r="S475" s="159"/>
      <c r="T475" s="159"/>
      <c r="U475" s="152">
        <f t="shared" si="174"/>
        <v>0</v>
      </c>
      <c r="V475" s="161"/>
      <c r="W475" s="24"/>
      <c r="X475" s="24"/>
      <c r="Y475" s="25">
        <f t="shared" si="175"/>
        <v>0</v>
      </c>
      <c r="Z475" s="24"/>
      <c r="AA475" s="24"/>
      <c r="AB475" s="24"/>
      <c r="AC475" s="25"/>
      <c r="AD475" s="24"/>
      <c r="AE475" s="188">
        <v>7685000</v>
      </c>
      <c r="AF475" s="24"/>
      <c r="AG475" s="25">
        <f t="shared" si="176"/>
        <v>7685000</v>
      </c>
      <c r="AH475" s="25">
        <f t="shared" si="177"/>
        <v>7685000</v>
      </c>
      <c r="AI475" s="26">
        <f t="shared" si="178"/>
        <v>6.4378041935781116E-2</v>
      </c>
      <c r="AJ475" s="27">
        <f t="shared" si="179"/>
        <v>7.359777404537007E-4</v>
      </c>
    </row>
    <row r="476" spans="1:36" ht="24.95" customHeight="1" outlineLevel="1" x14ac:dyDescent="0.25">
      <c r="A476" s="156">
        <v>6</v>
      </c>
      <c r="B476" s="156"/>
      <c r="C476" s="165" t="s">
        <v>1172</v>
      </c>
      <c r="D476" s="182">
        <v>45594</v>
      </c>
      <c r="E476" s="166" t="s">
        <v>592</v>
      </c>
      <c r="F476" s="172" t="s">
        <v>702</v>
      </c>
      <c r="G476" s="165" t="s">
        <v>118</v>
      </c>
      <c r="H476" s="158"/>
      <c r="I476" s="158"/>
      <c r="J476" s="399"/>
      <c r="K476" s="188">
        <v>7600000</v>
      </c>
      <c r="L476" s="172" t="s">
        <v>703</v>
      </c>
      <c r="M476" s="159"/>
      <c r="N476" s="159"/>
      <c r="O476" s="159"/>
      <c r="P476" s="271"/>
      <c r="Q476" s="157"/>
      <c r="R476" s="159"/>
      <c r="S476" s="159"/>
      <c r="T476" s="159"/>
      <c r="U476" s="152">
        <f t="shared" si="174"/>
        <v>0</v>
      </c>
      <c r="V476" s="161"/>
      <c r="W476" s="24"/>
      <c r="X476" s="24"/>
      <c r="Y476" s="25">
        <f t="shared" si="175"/>
        <v>0</v>
      </c>
      <c r="Z476" s="24"/>
      <c r="AA476" s="24"/>
      <c r="AB476" s="24"/>
      <c r="AC476" s="25"/>
      <c r="AD476" s="24">
        <v>7600000</v>
      </c>
      <c r="AE476" s="24"/>
      <c r="AF476" s="24"/>
      <c r="AG476" s="25">
        <f t="shared" si="176"/>
        <v>7600000</v>
      </c>
      <c r="AH476" s="25">
        <f t="shared" si="177"/>
        <v>7600000</v>
      </c>
      <c r="AI476" s="26">
        <f t="shared" si="178"/>
        <v>6.3665988121266948E-2</v>
      </c>
      <c r="AJ476" s="27">
        <f t="shared" si="179"/>
        <v>7.2783745314874764E-4</v>
      </c>
    </row>
    <row r="477" spans="1:36" s="37" customFormat="1" ht="12.75" customHeight="1" x14ac:dyDescent="0.25">
      <c r="A477" s="376" t="s">
        <v>73</v>
      </c>
      <c r="B477" s="378"/>
      <c r="C477" s="378"/>
      <c r="D477" s="378"/>
      <c r="E477" s="378"/>
      <c r="F477" s="378"/>
      <c r="G477" s="378"/>
      <c r="H477" s="378"/>
      <c r="I477" s="379"/>
      <c r="J477" s="33">
        <f>+J470</f>
        <v>119373000</v>
      </c>
      <c r="K477" s="183">
        <f>SUM(K471:K476)</f>
        <v>119373000</v>
      </c>
      <c r="L477" s="195"/>
      <c r="M477" s="162">
        <f>SUM(M471:M471)</f>
        <v>0</v>
      </c>
      <c r="N477" s="162">
        <f>SUM(N471:N471)</f>
        <v>0</v>
      </c>
      <c r="O477" s="162">
        <f>SUM(O471:O471)</f>
        <v>0</v>
      </c>
      <c r="P477" s="163"/>
      <c r="Q477" s="164"/>
      <c r="R477" s="162">
        <f t="shared" ref="R477:AB477" si="180">SUM(R471:R471)</f>
        <v>0</v>
      </c>
      <c r="S477" s="162">
        <f t="shared" si="180"/>
        <v>0</v>
      </c>
      <c r="T477" s="162">
        <f t="shared" si="180"/>
        <v>0</v>
      </c>
      <c r="U477" s="162">
        <f t="shared" si="180"/>
        <v>0</v>
      </c>
      <c r="V477" s="33">
        <f t="shared" si="180"/>
        <v>0</v>
      </c>
      <c r="W477" s="33">
        <f t="shared" si="180"/>
        <v>0</v>
      </c>
      <c r="X477" s="33">
        <f t="shared" si="180"/>
        <v>0</v>
      </c>
      <c r="Y477" s="33">
        <f t="shared" si="180"/>
        <v>0</v>
      </c>
      <c r="Z477" s="33">
        <f t="shared" si="180"/>
        <v>0</v>
      </c>
      <c r="AA477" s="33">
        <f t="shared" si="180"/>
        <v>0</v>
      </c>
      <c r="AB477" s="33">
        <f t="shared" si="180"/>
        <v>7600000</v>
      </c>
      <c r="AC477" s="33">
        <f>SUM(AC471:AC476)</f>
        <v>7600000</v>
      </c>
      <c r="AD477" s="33">
        <f t="shared" ref="AD477:AE477" si="181">SUM(AD471:AD476)</f>
        <v>7600000</v>
      </c>
      <c r="AE477" s="33">
        <f t="shared" si="181"/>
        <v>104173000</v>
      </c>
      <c r="AF477" s="33">
        <f>SUM(AF471:AF476)</f>
        <v>0</v>
      </c>
      <c r="AG477" s="33">
        <f>SUM(AG471:AG476)</f>
        <v>111773000</v>
      </c>
      <c r="AH477" s="33">
        <f>SUM(AH471:AH476)</f>
        <v>119373000</v>
      </c>
      <c r="AI477" s="36">
        <f>IF(ISERROR(AH477/J477),0,AH477/J477)</f>
        <v>1</v>
      </c>
      <c r="AJ477" s="36">
        <f>IF(ISERROR(AH477/$AH$600),0,AH477/$AH$600)</f>
        <v>1.1432123722990191E-2</v>
      </c>
    </row>
    <row r="478" spans="1:36" ht="12.75" customHeight="1" x14ac:dyDescent="0.25">
      <c r="A478" s="383" t="s">
        <v>550</v>
      </c>
      <c r="B478" s="384"/>
      <c r="C478" s="384"/>
      <c r="D478" s="384"/>
      <c r="E478" s="385"/>
      <c r="F478" s="9"/>
      <c r="G478" s="10"/>
      <c r="H478" s="168"/>
      <c r="I478" s="168"/>
      <c r="J478" s="422">
        <v>644125000</v>
      </c>
      <c r="K478" s="152"/>
      <c r="L478" s="153"/>
      <c r="M478" s="234"/>
      <c r="N478" s="15"/>
      <c r="O478" s="147"/>
      <c r="P478" s="170"/>
      <c r="Q478" s="171"/>
      <c r="R478" s="179"/>
      <c r="S478" s="179"/>
      <c r="T478" s="179"/>
      <c r="U478" s="179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7"/>
      <c r="AJ478" s="17"/>
    </row>
    <row r="479" spans="1:36" ht="24.95" customHeight="1" outlineLevel="1" x14ac:dyDescent="0.25">
      <c r="A479" s="19">
        <v>1</v>
      </c>
      <c r="B479" s="19"/>
      <c r="C479" s="43" t="s">
        <v>240</v>
      </c>
      <c r="D479" s="105">
        <v>45628</v>
      </c>
      <c r="E479" s="97" t="s">
        <v>551</v>
      </c>
      <c r="F479" s="172" t="s">
        <v>702</v>
      </c>
      <c r="G479" s="262" t="s">
        <v>118</v>
      </c>
      <c r="H479" s="158"/>
      <c r="I479" s="158"/>
      <c r="J479" s="423"/>
      <c r="K479" s="188">
        <v>11318000</v>
      </c>
      <c r="L479" s="172" t="s">
        <v>703</v>
      </c>
      <c r="M479" s="161"/>
      <c r="N479" s="169"/>
      <c r="O479" s="159"/>
      <c r="P479" s="157"/>
      <c r="Q479" s="157"/>
      <c r="R479" s="159"/>
      <c r="S479" s="159"/>
      <c r="T479" s="159"/>
      <c r="U479" s="152">
        <f>SUM(R479:T479)</f>
        <v>0</v>
      </c>
      <c r="V479" s="161"/>
      <c r="W479" s="24"/>
      <c r="X479" s="24"/>
      <c r="Y479" s="25">
        <f>SUM(V479:X479)</f>
        <v>0</v>
      </c>
      <c r="Z479" s="24"/>
      <c r="AA479" s="24"/>
      <c r="AB479" s="24"/>
      <c r="AC479" s="25">
        <f>SUM(Z479:AB479)</f>
        <v>0</v>
      </c>
      <c r="AD479" s="24"/>
      <c r="AE479" s="24"/>
      <c r="AF479" s="188">
        <v>11318000</v>
      </c>
      <c r="AG479" s="25">
        <f>SUM(AD479:AF479)</f>
        <v>11318000</v>
      </c>
      <c r="AH479" s="25">
        <f>SUM(U479,Y479,AC479,AG479)</f>
        <v>11318000</v>
      </c>
      <c r="AI479" s="26">
        <f>IF(ISERROR(AH479/$J$478),0,AH479/$J$478)</f>
        <v>1.7571123617310305E-2</v>
      </c>
      <c r="AJ479" s="27">
        <f>IF(ISERROR(AH479/$AH$600),"-",AH479/$AH$600)</f>
        <v>1.0839031966759902E-3</v>
      </c>
    </row>
    <row r="480" spans="1:36" ht="24.95" customHeight="1" outlineLevel="1" x14ac:dyDescent="0.25">
      <c r="A480" s="18">
        <v>2</v>
      </c>
      <c r="B480" s="115"/>
      <c r="C480" s="43" t="s">
        <v>1173</v>
      </c>
      <c r="D480" s="105">
        <v>45608</v>
      </c>
      <c r="E480" s="97" t="s">
        <v>1174</v>
      </c>
      <c r="F480" s="172" t="s">
        <v>702</v>
      </c>
      <c r="G480" s="262" t="s">
        <v>118</v>
      </c>
      <c r="H480" s="158"/>
      <c r="I480" s="158"/>
      <c r="J480" s="423"/>
      <c r="K480" s="188">
        <v>11318000</v>
      </c>
      <c r="L480" s="172" t="s">
        <v>703</v>
      </c>
      <c r="M480" s="161"/>
      <c r="N480" s="169"/>
      <c r="O480" s="159"/>
      <c r="P480" s="157"/>
      <c r="Q480" s="157"/>
      <c r="R480" s="159"/>
      <c r="S480" s="159"/>
      <c r="T480" s="159"/>
      <c r="U480" s="152">
        <f t="shared" ref="U480:U520" si="182">SUM(R480:T480)</f>
        <v>0</v>
      </c>
      <c r="V480" s="161"/>
      <c r="W480" s="24"/>
      <c r="X480" s="24"/>
      <c r="Y480" s="25">
        <f t="shared" ref="Y480:Y520" si="183">SUM(V480:X480)</f>
        <v>0</v>
      </c>
      <c r="Z480" s="24"/>
      <c r="AA480" s="24"/>
      <c r="AB480" s="24"/>
      <c r="AC480" s="25">
        <f t="shared" ref="AC480:AC520" si="184">SUM(Z480:AB480)</f>
        <v>0</v>
      </c>
      <c r="AD480" s="24"/>
      <c r="AE480" s="24"/>
      <c r="AF480" s="188">
        <v>11318000</v>
      </c>
      <c r="AG480" s="25">
        <f t="shared" ref="AG480:AG520" si="185">SUM(AD480:AF480)</f>
        <v>11318000</v>
      </c>
      <c r="AH480" s="25">
        <f t="shared" ref="AH480:AH520" si="186">SUM(U480,Y480,AC480,AG480)</f>
        <v>11318000</v>
      </c>
      <c r="AI480" s="26">
        <f t="shared" ref="AI480:AI520" si="187">IF(ISERROR(AH480/$J$478),0,AH480/$J$478)</f>
        <v>1.7571123617310305E-2</v>
      </c>
      <c r="AJ480" s="27">
        <f t="shared" ref="AJ480:AJ520" si="188">IF(ISERROR(AH480/$AH$600),"-",AH480/$AH$600)</f>
        <v>1.0839031966759902E-3</v>
      </c>
    </row>
    <row r="481" spans="1:36" ht="24.95" customHeight="1" outlineLevel="1" x14ac:dyDescent="0.25">
      <c r="A481" s="18">
        <v>3</v>
      </c>
      <c r="B481" s="115"/>
      <c r="C481" s="43" t="s">
        <v>1175</v>
      </c>
      <c r="D481" s="105">
        <v>45628</v>
      </c>
      <c r="E481" s="97" t="s">
        <v>554</v>
      </c>
      <c r="F481" s="172" t="s">
        <v>702</v>
      </c>
      <c r="G481" s="262" t="s">
        <v>118</v>
      </c>
      <c r="H481" s="158"/>
      <c r="I481" s="158"/>
      <c r="J481" s="423"/>
      <c r="K481" s="188">
        <v>11318000</v>
      </c>
      <c r="L481" s="172" t="s">
        <v>703</v>
      </c>
      <c r="M481" s="161"/>
      <c r="N481" s="169"/>
      <c r="O481" s="159"/>
      <c r="P481" s="157"/>
      <c r="Q481" s="157"/>
      <c r="R481" s="159"/>
      <c r="S481" s="159"/>
      <c r="T481" s="159"/>
      <c r="U481" s="152">
        <f t="shared" si="182"/>
        <v>0</v>
      </c>
      <c r="V481" s="161"/>
      <c r="W481" s="24"/>
      <c r="X481" s="24"/>
      <c r="Y481" s="25">
        <f t="shared" si="183"/>
        <v>0</v>
      </c>
      <c r="Z481" s="24"/>
      <c r="AA481" s="24"/>
      <c r="AB481" s="24"/>
      <c r="AC481" s="25">
        <f t="shared" si="184"/>
        <v>0</v>
      </c>
      <c r="AD481" s="24"/>
      <c r="AE481" s="24"/>
      <c r="AF481" s="188">
        <v>11318000</v>
      </c>
      <c r="AG481" s="25">
        <f t="shared" si="185"/>
        <v>11318000</v>
      </c>
      <c r="AH481" s="25">
        <f t="shared" si="186"/>
        <v>11318000</v>
      </c>
      <c r="AI481" s="26">
        <f t="shared" si="187"/>
        <v>1.7571123617310305E-2</v>
      </c>
      <c r="AJ481" s="27">
        <f t="shared" si="188"/>
        <v>1.0839031966759902E-3</v>
      </c>
    </row>
    <row r="482" spans="1:36" ht="24.95" customHeight="1" outlineLevel="1" x14ac:dyDescent="0.25">
      <c r="A482" s="18">
        <v>4</v>
      </c>
      <c r="B482" s="115"/>
      <c r="C482" s="43" t="s">
        <v>1176</v>
      </c>
      <c r="D482" s="105">
        <v>45628</v>
      </c>
      <c r="E482" s="97" t="s">
        <v>555</v>
      </c>
      <c r="F482" s="172" t="s">
        <v>702</v>
      </c>
      <c r="G482" s="262" t="s">
        <v>118</v>
      </c>
      <c r="H482" s="158"/>
      <c r="I482" s="158"/>
      <c r="J482" s="423"/>
      <c r="K482" s="188">
        <v>11318000</v>
      </c>
      <c r="L482" s="172" t="s">
        <v>703</v>
      </c>
      <c r="M482" s="161"/>
      <c r="N482" s="169"/>
      <c r="O482" s="159"/>
      <c r="P482" s="157"/>
      <c r="Q482" s="157"/>
      <c r="R482" s="159"/>
      <c r="S482" s="159"/>
      <c r="T482" s="159"/>
      <c r="U482" s="152">
        <f t="shared" si="182"/>
        <v>0</v>
      </c>
      <c r="V482" s="161"/>
      <c r="W482" s="24"/>
      <c r="X482" s="24"/>
      <c r="Y482" s="25">
        <f t="shared" si="183"/>
        <v>0</v>
      </c>
      <c r="Z482" s="24"/>
      <c r="AA482" s="24"/>
      <c r="AB482" s="24"/>
      <c r="AC482" s="25">
        <f t="shared" si="184"/>
        <v>0</v>
      </c>
      <c r="AD482" s="24"/>
      <c r="AE482" s="24"/>
      <c r="AF482" s="188">
        <v>11318000</v>
      </c>
      <c r="AG482" s="25">
        <f t="shared" si="185"/>
        <v>11318000</v>
      </c>
      <c r="AH482" s="25">
        <f t="shared" si="186"/>
        <v>11318000</v>
      </c>
      <c r="AI482" s="26">
        <f t="shared" si="187"/>
        <v>1.7571123617310305E-2</v>
      </c>
      <c r="AJ482" s="27">
        <f t="shared" si="188"/>
        <v>1.0839031966759902E-3</v>
      </c>
    </row>
    <row r="483" spans="1:36" ht="24.95" customHeight="1" outlineLevel="1" x14ac:dyDescent="0.25">
      <c r="A483" s="18">
        <v>5</v>
      </c>
      <c r="B483" s="115"/>
      <c r="C483" s="43" t="s">
        <v>1177</v>
      </c>
      <c r="D483" s="105">
        <v>45624</v>
      </c>
      <c r="E483" s="97" t="s">
        <v>576</v>
      </c>
      <c r="F483" s="172" t="s">
        <v>702</v>
      </c>
      <c r="G483" s="262" t="s">
        <v>118</v>
      </c>
      <c r="H483" s="158"/>
      <c r="I483" s="158"/>
      <c r="J483" s="423"/>
      <c r="K483" s="188">
        <v>11318000</v>
      </c>
      <c r="L483" s="172" t="s">
        <v>703</v>
      </c>
      <c r="M483" s="161"/>
      <c r="N483" s="169"/>
      <c r="O483" s="159"/>
      <c r="P483" s="157"/>
      <c r="Q483" s="157"/>
      <c r="R483" s="159"/>
      <c r="S483" s="159"/>
      <c r="T483" s="159"/>
      <c r="U483" s="152">
        <f t="shared" si="182"/>
        <v>0</v>
      </c>
      <c r="V483" s="161"/>
      <c r="W483" s="24"/>
      <c r="X483" s="24"/>
      <c r="Y483" s="25">
        <f t="shared" si="183"/>
        <v>0</v>
      </c>
      <c r="Z483" s="24"/>
      <c r="AA483" s="24"/>
      <c r="AB483" s="24"/>
      <c r="AC483" s="25">
        <f t="shared" si="184"/>
        <v>0</v>
      </c>
      <c r="AD483" s="24"/>
      <c r="AE483" s="24"/>
      <c r="AF483" s="188">
        <v>11318000</v>
      </c>
      <c r="AG483" s="25">
        <f t="shared" si="185"/>
        <v>11318000</v>
      </c>
      <c r="AH483" s="25">
        <f t="shared" si="186"/>
        <v>11318000</v>
      </c>
      <c r="AI483" s="26">
        <f t="shared" si="187"/>
        <v>1.7571123617310305E-2</v>
      </c>
      <c r="AJ483" s="27">
        <f t="shared" si="188"/>
        <v>1.0839031966759902E-3</v>
      </c>
    </row>
    <row r="484" spans="1:36" ht="24.95" customHeight="1" outlineLevel="1" x14ac:dyDescent="0.25">
      <c r="A484" s="18">
        <v>6</v>
      </c>
      <c r="B484" s="115"/>
      <c r="C484" s="43" t="s">
        <v>1178</v>
      </c>
      <c r="D484" s="105">
        <v>45624</v>
      </c>
      <c r="E484" s="97" t="s">
        <v>578</v>
      </c>
      <c r="F484" s="172" t="s">
        <v>702</v>
      </c>
      <c r="G484" s="262" t="s">
        <v>118</v>
      </c>
      <c r="H484" s="158"/>
      <c r="I484" s="158"/>
      <c r="J484" s="423"/>
      <c r="K484" s="188">
        <v>11318000</v>
      </c>
      <c r="L484" s="172" t="s">
        <v>703</v>
      </c>
      <c r="M484" s="161"/>
      <c r="N484" s="169"/>
      <c r="O484" s="159"/>
      <c r="P484" s="157"/>
      <c r="Q484" s="157"/>
      <c r="R484" s="159"/>
      <c r="S484" s="159"/>
      <c r="T484" s="159"/>
      <c r="U484" s="152">
        <f t="shared" si="182"/>
        <v>0</v>
      </c>
      <c r="V484" s="161"/>
      <c r="W484" s="24"/>
      <c r="X484" s="24"/>
      <c r="Y484" s="25">
        <f t="shared" si="183"/>
        <v>0</v>
      </c>
      <c r="Z484" s="24"/>
      <c r="AA484" s="24"/>
      <c r="AB484" s="24"/>
      <c r="AC484" s="25">
        <f t="shared" si="184"/>
        <v>0</v>
      </c>
      <c r="AD484" s="24"/>
      <c r="AE484" s="24"/>
      <c r="AF484" s="188">
        <v>11318000</v>
      </c>
      <c r="AG484" s="25">
        <f t="shared" si="185"/>
        <v>11318000</v>
      </c>
      <c r="AH484" s="25">
        <f t="shared" si="186"/>
        <v>11318000</v>
      </c>
      <c r="AI484" s="26">
        <f t="shared" si="187"/>
        <v>1.7571123617310305E-2</v>
      </c>
      <c r="AJ484" s="27">
        <f t="shared" si="188"/>
        <v>1.0839031966759902E-3</v>
      </c>
    </row>
    <row r="485" spans="1:36" ht="24.95" customHeight="1" outlineLevel="1" x14ac:dyDescent="0.25">
      <c r="A485" s="18">
        <v>7</v>
      </c>
      <c r="B485" s="115"/>
      <c r="C485" s="43" t="s">
        <v>1179</v>
      </c>
      <c r="D485" s="105">
        <v>45628</v>
      </c>
      <c r="E485" s="97" t="s">
        <v>567</v>
      </c>
      <c r="F485" s="172" t="s">
        <v>702</v>
      </c>
      <c r="G485" s="262" t="s">
        <v>118</v>
      </c>
      <c r="H485" s="158"/>
      <c r="I485" s="158"/>
      <c r="J485" s="423"/>
      <c r="K485" s="188">
        <v>11318000</v>
      </c>
      <c r="L485" s="172" t="s">
        <v>703</v>
      </c>
      <c r="M485" s="161"/>
      <c r="N485" s="169"/>
      <c r="O485" s="159"/>
      <c r="P485" s="157"/>
      <c r="Q485" s="157"/>
      <c r="R485" s="159"/>
      <c r="S485" s="159"/>
      <c r="T485" s="159"/>
      <c r="U485" s="152">
        <f t="shared" si="182"/>
        <v>0</v>
      </c>
      <c r="V485" s="161"/>
      <c r="W485" s="24"/>
      <c r="X485" s="24"/>
      <c r="Y485" s="25">
        <f t="shared" si="183"/>
        <v>0</v>
      </c>
      <c r="Z485" s="24"/>
      <c r="AA485" s="24"/>
      <c r="AB485" s="24"/>
      <c r="AC485" s="25">
        <f t="shared" si="184"/>
        <v>0</v>
      </c>
      <c r="AD485" s="24"/>
      <c r="AE485" s="24"/>
      <c r="AF485" s="188">
        <v>11318000</v>
      </c>
      <c r="AG485" s="25">
        <f t="shared" si="185"/>
        <v>11318000</v>
      </c>
      <c r="AH485" s="25">
        <f t="shared" si="186"/>
        <v>11318000</v>
      </c>
      <c r="AI485" s="26">
        <f t="shared" si="187"/>
        <v>1.7571123617310305E-2</v>
      </c>
      <c r="AJ485" s="27">
        <f t="shared" si="188"/>
        <v>1.0839031966759902E-3</v>
      </c>
    </row>
    <row r="486" spans="1:36" ht="24.95" customHeight="1" outlineLevel="1" x14ac:dyDescent="0.25">
      <c r="A486" s="18">
        <v>8</v>
      </c>
      <c r="B486" s="115"/>
      <c r="C486" s="43" t="s">
        <v>1180</v>
      </c>
      <c r="D486" s="105">
        <v>45624</v>
      </c>
      <c r="E486" s="97" t="s">
        <v>568</v>
      </c>
      <c r="F486" s="172" t="s">
        <v>702</v>
      </c>
      <c r="G486" s="262" t="s">
        <v>118</v>
      </c>
      <c r="H486" s="158"/>
      <c r="I486" s="158"/>
      <c r="J486" s="423"/>
      <c r="K486" s="188">
        <v>11318000</v>
      </c>
      <c r="L486" s="172" t="s">
        <v>703</v>
      </c>
      <c r="M486" s="161"/>
      <c r="N486" s="169"/>
      <c r="O486" s="159"/>
      <c r="P486" s="157"/>
      <c r="Q486" s="157"/>
      <c r="R486" s="159"/>
      <c r="S486" s="159"/>
      <c r="T486" s="159"/>
      <c r="U486" s="152">
        <f t="shared" si="182"/>
        <v>0</v>
      </c>
      <c r="V486" s="161"/>
      <c r="W486" s="24"/>
      <c r="X486" s="24"/>
      <c r="Y486" s="25">
        <f t="shared" si="183"/>
        <v>0</v>
      </c>
      <c r="Z486" s="24"/>
      <c r="AA486" s="24"/>
      <c r="AB486" s="24"/>
      <c r="AC486" s="25">
        <f t="shared" si="184"/>
        <v>0</v>
      </c>
      <c r="AD486" s="24"/>
      <c r="AE486" s="24"/>
      <c r="AF486" s="188">
        <v>11318000</v>
      </c>
      <c r="AG486" s="25">
        <f t="shared" si="185"/>
        <v>11318000</v>
      </c>
      <c r="AH486" s="25">
        <f t="shared" si="186"/>
        <v>11318000</v>
      </c>
      <c r="AI486" s="26">
        <f t="shared" si="187"/>
        <v>1.7571123617310305E-2</v>
      </c>
      <c r="AJ486" s="27">
        <f t="shared" si="188"/>
        <v>1.0839031966759902E-3</v>
      </c>
    </row>
    <row r="487" spans="1:36" ht="24.95" customHeight="1" outlineLevel="1" x14ac:dyDescent="0.25">
      <c r="A487" s="18">
        <v>9</v>
      </c>
      <c r="B487" s="115"/>
      <c r="C487" s="43" t="s">
        <v>1181</v>
      </c>
      <c r="D487" s="105">
        <v>45628</v>
      </c>
      <c r="E487" s="97" t="s">
        <v>572</v>
      </c>
      <c r="F487" s="172" t="s">
        <v>702</v>
      </c>
      <c r="G487" s="262" t="s">
        <v>118</v>
      </c>
      <c r="H487" s="158"/>
      <c r="I487" s="158"/>
      <c r="J487" s="423"/>
      <c r="K487" s="188">
        <v>11318000</v>
      </c>
      <c r="L487" s="172" t="s">
        <v>703</v>
      </c>
      <c r="M487" s="161"/>
      <c r="N487" s="169"/>
      <c r="O487" s="159"/>
      <c r="P487" s="157"/>
      <c r="Q487" s="157"/>
      <c r="R487" s="159"/>
      <c r="S487" s="159"/>
      <c r="T487" s="159"/>
      <c r="U487" s="152">
        <f t="shared" si="182"/>
        <v>0</v>
      </c>
      <c r="V487" s="161"/>
      <c r="W487" s="24"/>
      <c r="X487" s="24"/>
      <c r="Y487" s="25">
        <f t="shared" si="183"/>
        <v>0</v>
      </c>
      <c r="Z487" s="24"/>
      <c r="AA487" s="24"/>
      <c r="AB487" s="24"/>
      <c r="AC487" s="25">
        <f t="shared" si="184"/>
        <v>0</v>
      </c>
      <c r="AD487" s="24"/>
      <c r="AE487" s="24"/>
      <c r="AF487" s="188">
        <v>11318000</v>
      </c>
      <c r="AG487" s="25">
        <f t="shared" si="185"/>
        <v>11318000</v>
      </c>
      <c r="AH487" s="25">
        <f t="shared" si="186"/>
        <v>11318000</v>
      </c>
      <c r="AI487" s="26">
        <f t="shared" si="187"/>
        <v>1.7571123617310305E-2</v>
      </c>
      <c r="AJ487" s="27">
        <f t="shared" si="188"/>
        <v>1.0839031966759902E-3</v>
      </c>
    </row>
    <row r="488" spans="1:36" ht="24.95" customHeight="1" outlineLevel="1" x14ac:dyDescent="0.25">
      <c r="A488" s="18">
        <v>10</v>
      </c>
      <c r="B488" s="115"/>
      <c r="C488" s="43" t="s">
        <v>1182</v>
      </c>
      <c r="D488" s="105">
        <v>45628</v>
      </c>
      <c r="E488" s="97" t="s">
        <v>553</v>
      </c>
      <c r="F488" s="172" t="s">
        <v>702</v>
      </c>
      <c r="G488" s="262" t="s">
        <v>118</v>
      </c>
      <c r="H488" s="158"/>
      <c r="I488" s="158"/>
      <c r="J488" s="423"/>
      <c r="K488" s="188">
        <v>13321000</v>
      </c>
      <c r="L488" s="172" t="s">
        <v>703</v>
      </c>
      <c r="M488" s="161"/>
      <c r="N488" s="169"/>
      <c r="O488" s="159"/>
      <c r="P488" s="157"/>
      <c r="Q488" s="157"/>
      <c r="R488" s="159"/>
      <c r="S488" s="159"/>
      <c r="T488" s="159"/>
      <c r="U488" s="152">
        <f t="shared" si="182"/>
        <v>0</v>
      </c>
      <c r="V488" s="161"/>
      <c r="W488" s="24"/>
      <c r="X488" s="24"/>
      <c r="Y488" s="25">
        <f t="shared" si="183"/>
        <v>0</v>
      </c>
      <c r="Z488" s="24"/>
      <c r="AA488" s="24"/>
      <c r="AB488" s="24"/>
      <c r="AC488" s="25">
        <f t="shared" si="184"/>
        <v>0</v>
      </c>
      <c r="AD488" s="24"/>
      <c r="AE488" s="24"/>
      <c r="AF488" s="188">
        <v>13321000</v>
      </c>
      <c r="AG488" s="25">
        <f t="shared" si="185"/>
        <v>13321000</v>
      </c>
      <c r="AH488" s="25">
        <f t="shared" si="186"/>
        <v>13321000</v>
      </c>
      <c r="AI488" s="26">
        <f t="shared" si="187"/>
        <v>2.0680768484378033E-2</v>
      </c>
      <c r="AJ488" s="27">
        <f t="shared" si="188"/>
        <v>1.2757266728150615E-3</v>
      </c>
    </row>
    <row r="489" spans="1:36" ht="24.95" customHeight="1" outlineLevel="1" x14ac:dyDescent="0.25">
      <c r="A489" s="18">
        <v>11</v>
      </c>
      <c r="B489" s="115"/>
      <c r="C489" s="43" t="s">
        <v>1183</v>
      </c>
      <c r="D489" s="105">
        <v>45628</v>
      </c>
      <c r="E489" s="97" t="s">
        <v>574</v>
      </c>
      <c r="F489" s="172" t="s">
        <v>702</v>
      </c>
      <c r="G489" s="262" t="s">
        <v>118</v>
      </c>
      <c r="H489" s="158"/>
      <c r="I489" s="158"/>
      <c r="J489" s="423"/>
      <c r="K489" s="188">
        <v>11318000</v>
      </c>
      <c r="L489" s="172" t="s">
        <v>703</v>
      </c>
      <c r="M489" s="161"/>
      <c r="N489" s="169"/>
      <c r="O489" s="159"/>
      <c r="P489" s="157"/>
      <c r="Q489" s="157"/>
      <c r="R489" s="159"/>
      <c r="S489" s="159"/>
      <c r="T489" s="159"/>
      <c r="U489" s="152">
        <f t="shared" si="182"/>
        <v>0</v>
      </c>
      <c r="V489" s="161"/>
      <c r="W489" s="24"/>
      <c r="X489" s="24"/>
      <c r="Y489" s="25">
        <f t="shared" si="183"/>
        <v>0</v>
      </c>
      <c r="Z489" s="24"/>
      <c r="AA489" s="24"/>
      <c r="AB489" s="24"/>
      <c r="AC489" s="25">
        <f t="shared" si="184"/>
        <v>0</v>
      </c>
      <c r="AD489" s="24"/>
      <c r="AE489" s="24"/>
      <c r="AF489" s="188">
        <v>11318000</v>
      </c>
      <c r="AG489" s="25">
        <f t="shared" si="185"/>
        <v>11318000</v>
      </c>
      <c r="AH489" s="25">
        <f t="shared" si="186"/>
        <v>11318000</v>
      </c>
      <c r="AI489" s="26">
        <f t="shared" si="187"/>
        <v>1.7571123617310305E-2</v>
      </c>
      <c r="AJ489" s="27">
        <f t="shared" si="188"/>
        <v>1.0839031966759902E-3</v>
      </c>
    </row>
    <row r="490" spans="1:36" ht="24.95" customHeight="1" outlineLevel="1" x14ac:dyDescent="0.25">
      <c r="A490" s="18">
        <v>12</v>
      </c>
      <c r="B490" s="115"/>
      <c r="C490" s="43" t="s">
        <v>1184</v>
      </c>
      <c r="D490" s="105">
        <v>45628</v>
      </c>
      <c r="E490" s="97" t="s">
        <v>580</v>
      </c>
      <c r="F490" s="172" t="s">
        <v>702</v>
      </c>
      <c r="G490" s="262" t="s">
        <v>118</v>
      </c>
      <c r="H490" s="158"/>
      <c r="I490" s="158"/>
      <c r="J490" s="423"/>
      <c r="K490" s="188">
        <v>11318000</v>
      </c>
      <c r="L490" s="172" t="s">
        <v>703</v>
      </c>
      <c r="M490" s="161"/>
      <c r="N490" s="169"/>
      <c r="O490" s="159"/>
      <c r="P490" s="157"/>
      <c r="Q490" s="157"/>
      <c r="R490" s="159"/>
      <c r="S490" s="159"/>
      <c r="T490" s="159"/>
      <c r="U490" s="152">
        <f t="shared" si="182"/>
        <v>0</v>
      </c>
      <c r="V490" s="161"/>
      <c r="W490" s="24"/>
      <c r="X490" s="24"/>
      <c r="Y490" s="25">
        <f t="shared" si="183"/>
        <v>0</v>
      </c>
      <c r="Z490" s="24"/>
      <c r="AA490" s="24"/>
      <c r="AB490" s="24"/>
      <c r="AC490" s="25">
        <f t="shared" si="184"/>
        <v>0</v>
      </c>
      <c r="AD490" s="24"/>
      <c r="AE490" s="24"/>
      <c r="AF490" s="188">
        <v>11318000</v>
      </c>
      <c r="AG490" s="25">
        <f t="shared" si="185"/>
        <v>11318000</v>
      </c>
      <c r="AH490" s="25">
        <f t="shared" si="186"/>
        <v>11318000</v>
      </c>
      <c r="AI490" s="26">
        <f t="shared" si="187"/>
        <v>1.7571123617310305E-2</v>
      </c>
      <c r="AJ490" s="27">
        <f t="shared" si="188"/>
        <v>1.0839031966759902E-3</v>
      </c>
    </row>
    <row r="491" spans="1:36" ht="24.95" customHeight="1" outlineLevel="1" x14ac:dyDescent="0.25">
      <c r="A491" s="18">
        <v>13</v>
      </c>
      <c r="B491" s="115"/>
      <c r="C491" s="43" t="s">
        <v>1185</v>
      </c>
      <c r="D491" s="105">
        <v>45622</v>
      </c>
      <c r="E491" s="97" t="s">
        <v>557</v>
      </c>
      <c r="F491" s="172" t="s">
        <v>702</v>
      </c>
      <c r="G491" s="262" t="s">
        <v>118</v>
      </c>
      <c r="H491" s="158"/>
      <c r="I491" s="158"/>
      <c r="J491" s="423"/>
      <c r="K491" s="188">
        <v>11318000</v>
      </c>
      <c r="L491" s="172" t="s">
        <v>703</v>
      </c>
      <c r="M491" s="161"/>
      <c r="N491" s="169"/>
      <c r="O491" s="159"/>
      <c r="P491" s="157"/>
      <c r="Q491" s="157"/>
      <c r="R491" s="159"/>
      <c r="S491" s="159"/>
      <c r="T491" s="159"/>
      <c r="U491" s="152">
        <f t="shared" si="182"/>
        <v>0</v>
      </c>
      <c r="V491" s="161"/>
      <c r="W491" s="24"/>
      <c r="X491" s="24"/>
      <c r="Y491" s="25">
        <f t="shared" si="183"/>
        <v>0</v>
      </c>
      <c r="Z491" s="24"/>
      <c r="AA491" s="24"/>
      <c r="AB491" s="24"/>
      <c r="AC491" s="25">
        <f t="shared" si="184"/>
        <v>0</v>
      </c>
      <c r="AD491" s="24"/>
      <c r="AE491" s="24"/>
      <c r="AF491" s="188">
        <v>11318000</v>
      </c>
      <c r="AG491" s="25">
        <f t="shared" si="185"/>
        <v>11318000</v>
      </c>
      <c r="AH491" s="25">
        <f t="shared" si="186"/>
        <v>11318000</v>
      </c>
      <c r="AI491" s="26">
        <f t="shared" si="187"/>
        <v>1.7571123617310305E-2</v>
      </c>
      <c r="AJ491" s="27">
        <f t="shared" si="188"/>
        <v>1.0839031966759902E-3</v>
      </c>
    </row>
    <row r="492" spans="1:36" ht="24.95" customHeight="1" outlineLevel="1" x14ac:dyDescent="0.25">
      <c r="A492" s="18">
        <v>14</v>
      </c>
      <c r="B492" s="115"/>
      <c r="C492" s="43" t="s">
        <v>1186</v>
      </c>
      <c r="D492" s="105">
        <v>45624</v>
      </c>
      <c r="E492" s="97" t="s">
        <v>559</v>
      </c>
      <c r="F492" s="172" t="s">
        <v>702</v>
      </c>
      <c r="G492" s="262" t="s">
        <v>118</v>
      </c>
      <c r="H492" s="158"/>
      <c r="I492" s="158"/>
      <c r="J492" s="423"/>
      <c r="K492" s="188">
        <v>11318000</v>
      </c>
      <c r="L492" s="172" t="s">
        <v>703</v>
      </c>
      <c r="M492" s="161"/>
      <c r="N492" s="169"/>
      <c r="O492" s="159"/>
      <c r="P492" s="157"/>
      <c r="Q492" s="157"/>
      <c r="R492" s="159"/>
      <c r="S492" s="159"/>
      <c r="T492" s="159"/>
      <c r="U492" s="152">
        <f t="shared" si="182"/>
        <v>0</v>
      </c>
      <c r="V492" s="161"/>
      <c r="W492" s="24"/>
      <c r="X492" s="24"/>
      <c r="Y492" s="25">
        <f t="shared" si="183"/>
        <v>0</v>
      </c>
      <c r="Z492" s="24"/>
      <c r="AA492" s="24"/>
      <c r="AB492" s="24"/>
      <c r="AC492" s="25">
        <f t="shared" si="184"/>
        <v>0</v>
      </c>
      <c r="AD492" s="24"/>
      <c r="AE492" s="24"/>
      <c r="AF492" s="188">
        <v>11318000</v>
      </c>
      <c r="AG492" s="25">
        <f t="shared" si="185"/>
        <v>11318000</v>
      </c>
      <c r="AH492" s="25">
        <f t="shared" si="186"/>
        <v>11318000</v>
      </c>
      <c r="AI492" s="26">
        <f t="shared" si="187"/>
        <v>1.7571123617310305E-2</v>
      </c>
      <c r="AJ492" s="27">
        <f t="shared" si="188"/>
        <v>1.0839031966759902E-3</v>
      </c>
    </row>
    <row r="493" spans="1:36" ht="24.95" customHeight="1" outlineLevel="1" x14ac:dyDescent="0.25">
      <c r="A493" s="18">
        <v>15</v>
      </c>
      <c r="B493" s="115"/>
      <c r="C493" s="43" t="s">
        <v>1187</v>
      </c>
      <c r="D493" s="105">
        <v>45608</v>
      </c>
      <c r="E493" s="97" t="s">
        <v>561</v>
      </c>
      <c r="F493" s="172" t="s">
        <v>702</v>
      </c>
      <c r="G493" s="262" t="s">
        <v>118</v>
      </c>
      <c r="H493" s="158"/>
      <c r="I493" s="158"/>
      <c r="J493" s="423"/>
      <c r="K493" s="188">
        <v>11318000</v>
      </c>
      <c r="L493" s="172" t="s">
        <v>703</v>
      </c>
      <c r="M493" s="161"/>
      <c r="N493" s="169"/>
      <c r="O493" s="159"/>
      <c r="P493" s="157"/>
      <c r="Q493" s="157"/>
      <c r="R493" s="159"/>
      <c r="S493" s="159"/>
      <c r="T493" s="159"/>
      <c r="U493" s="152">
        <f t="shared" si="182"/>
        <v>0</v>
      </c>
      <c r="V493" s="161"/>
      <c r="W493" s="24"/>
      <c r="X493" s="24"/>
      <c r="Y493" s="25">
        <f t="shared" si="183"/>
        <v>0</v>
      </c>
      <c r="Z493" s="24"/>
      <c r="AA493" s="24"/>
      <c r="AB493" s="24"/>
      <c r="AC493" s="25">
        <f t="shared" si="184"/>
        <v>0</v>
      </c>
      <c r="AD493" s="24"/>
      <c r="AE493" s="24"/>
      <c r="AF493" s="188">
        <v>11318000</v>
      </c>
      <c r="AG493" s="25">
        <f t="shared" si="185"/>
        <v>11318000</v>
      </c>
      <c r="AH493" s="25">
        <f t="shared" si="186"/>
        <v>11318000</v>
      </c>
      <c r="AI493" s="26">
        <f t="shared" si="187"/>
        <v>1.7571123617310305E-2</v>
      </c>
      <c r="AJ493" s="27">
        <f t="shared" si="188"/>
        <v>1.0839031966759902E-3</v>
      </c>
    </row>
    <row r="494" spans="1:36" ht="24.95" customHeight="1" outlineLevel="1" x14ac:dyDescent="0.25">
      <c r="A494" s="18">
        <v>16</v>
      </c>
      <c r="B494" s="115"/>
      <c r="C494" s="43" t="s">
        <v>1188</v>
      </c>
      <c r="D494" s="105">
        <v>45624</v>
      </c>
      <c r="E494" s="97" t="s">
        <v>582</v>
      </c>
      <c r="F494" s="172" t="s">
        <v>702</v>
      </c>
      <c r="G494" s="262" t="s">
        <v>118</v>
      </c>
      <c r="H494" s="158"/>
      <c r="I494" s="158"/>
      <c r="J494" s="423"/>
      <c r="K494" s="188">
        <v>11318000</v>
      </c>
      <c r="L494" s="172" t="s">
        <v>703</v>
      </c>
      <c r="M494" s="161"/>
      <c r="N494" s="169"/>
      <c r="O494" s="159"/>
      <c r="P494" s="157"/>
      <c r="Q494" s="157"/>
      <c r="R494" s="159"/>
      <c r="S494" s="159"/>
      <c r="T494" s="159"/>
      <c r="U494" s="152">
        <f t="shared" si="182"/>
        <v>0</v>
      </c>
      <c r="V494" s="161"/>
      <c r="W494" s="24"/>
      <c r="X494" s="24"/>
      <c r="Y494" s="25">
        <f t="shared" si="183"/>
        <v>0</v>
      </c>
      <c r="Z494" s="24"/>
      <c r="AA494" s="24"/>
      <c r="AB494" s="24"/>
      <c r="AC494" s="25">
        <f t="shared" si="184"/>
        <v>0</v>
      </c>
      <c r="AD494" s="24"/>
      <c r="AE494" s="24"/>
      <c r="AF494" s="188">
        <v>11318000</v>
      </c>
      <c r="AG494" s="25">
        <f t="shared" si="185"/>
        <v>11318000</v>
      </c>
      <c r="AH494" s="25">
        <f t="shared" si="186"/>
        <v>11318000</v>
      </c>
      <c r="AI494" s="26">
        <f t="shared" si="187"/>
        <v>1.7571123617310305E-2</v>
      </c>
      <c r="AJ494" s="27">
        <f t="shared" si="188"/>
        <v>1.0839031966759902E-3</v>
      </c>
    </row>
    <row r="495" spans="1:36" ht="24.95" customHeight="1" outlineLevel="1" x14ac:dyDescent="0.25">
      <c r="A495" s="18">
        <v>17</v>
      </c>
      <c r="B495" s="115"/>
      <c r="C495" s="43" t="s">
        <v>1189</v>
      </c>
      <c r="D495" s="105">
        <v>45624</v>
      </c>
      <c r="E495" s="97" t="s">
        <v>583</v>
      </c>
      <c r="F495" s="172" t="s">
        <v>702</v>
      </c>
      <c r="G495" s="262" t="s">
        <v>118</v>
      </c>
      <c r="H495" s="158"/>
      <c r="I495" s="158"/>
      <c r="J495" s="423"/>
      <c r="K495" s="188">
        <v>11318000</v>
      </c>
      <c r="L495" s="172" t="s">
        <v>703</v>
      </c>
      <c r="M495" s="161"/>
      <c r="N495" s="169"/>
      <c r="O495" s="159"/>
      <c r="P495" s="157"/>
      <c r="Q495" s="157"/>
      <c r="R495" s="159"/>
      <c r="S495" s="159"/>
      <c r="T495" s="159"/>
      <c r="U495" s="152">
        <f t="shared" si="182"/>
        <v>0</v>
      </c>
      <c r="V495" s="161"/>
      <c r="W495" s="24"/>
      <c r="X495" s="24"/>
      <c r="Y495" s="25">
        <f t="shared" si="183"/>
        <v>0</v>
      </c>
      <c r="Z495" s="24"/>
      <c r="AA495" s="24"/>
      <c r="AB495" s="24"/>
      <c r="AC495" s="25">
        <f t="shared" si="184"/>
        <v>0</v>
      </c>
      <c r="AD495" s="24"/>
      <c r="AE495" s="24"/>
      <c r="AF495" s="188">
        <v>11318000</v>
      </c>
      <c r="AG495" s="25">
        <f t="shared" si="185"/>
        <v>11318000</v>
      </c>
      <c r="AH495" s="25">
        <f t="shared" si="186"/>
        <v>11318000</v>
      </c>
      <c r="AI495" s="26">
        <f t="shared" si="187"/>
        <v>1.7571123617310305E-2</v>
      </c>
      <c r="AJ495" s="27">
        <f t="shared" si="188"/>
        <v>1.0839031966759902E-3</v>
      </c>
    </row>
    <row r="496" spans="1:36" ht="24.95" customHeight="1" outlineLevel="1" x14ac:dyDescent="0.25">
      <c r="A496" s="18">
        <v>18</v>
      </c>
      <c r="B496" s="115"/>
      <c r="C496" s="43" t="s">
        <v>1190</v>
      </c>
      <c r="D496" s="105">
        <v>45628</v>
      </c>
      <c r="E496" s="97" t="s">
        <v>563</v>
      </c>
      <c r="F496" s="172" t="s">
        <v>702</v>
      </c>
      <c r="G496" s="262" t="s">
        <v>118</v>
      </c>
      <c r="H496" s="158"/>
      <c r="I496" s="158"/>
      <c r="J496" s="423"/>
      <c r="K496" s="188">
        <v>11644000</v>
      </c>
      <c r="L496" s="172" t="s">
        <v>703</v>
      </c>
      <c r="M496" s="161"/>
      <c r="N496" s="169"/>
      <c r="O496" s="159"/>
      <c r="P496" s="157"/>
      <c r="Q496" s="157"/>
      <c r="R496" s="159"/>
      <c r="S496" s="159"/>
      <c r="T496" s="159"/>
      <c r="U496" s="152">
        <f t="shared" si="182"/>
        <v>0</v>
      </c>
      <c r="V496" s="161"/>
      <c r="W496" s="24"/>
      <c r="X496" s="24"/>
      <c r="Y496" s="25">
        <f t="shared" si="183"/>
        <v>0</v>
      </c>
      <c r="Z496" s="24"/>
      <c r="AA496" s="24"/>
      <c r="AB496" s="24"/>
      <c r="AC496" s="25">
        <f t="shared" si="184"/>
        <v>0</v>
      </c>
      <c r="AD496" s="24"/>
      <c r="AE496" s="24"/>
      <c r="AF496" s="188">
        <v>11644000</v>
      </c>
      <c r="AG496" s="25">
        <f t="shared" si="185"/>
        <v>11644000</v>
      </c>
      <c r="AH496" s="25">
        <f t="shared" si="186"/>
        <v>11644000</v>
      </c>
      <c r="AI496" s="26">
        <f t="shared" si="187"/>
        <v>1.8077236561226472E-2</v>
      </c>
      <c r="AJ496" s="27">
        <f t="shared" si="188"/>
        <v>1.1151235926926339E-3</v>
      </c>
    </row>
    <row r="497" spans="1:36" ht="24.95" customHeight="1" outlineLevel="1" x14ac:dyDescent="0.25">
      <c r="A497" s="18">
        <v>19</v>
      </c>
      <c r="B497" s="115"/>
      <c r="C497" s="43" t="s">
        <v>1191</v>
      </c>
      <c r="D497" s="105">
        <v>45624</v>
      </c>
      <c r="E497" s="97" t="s">
        <v>1192</v>
      </c>
      <c r="F497" s="172" t="s">
        <v>702</v>
      </c>
      <c r="G497" s="262" t="s">
        <v>118</v>
      </c>
      <c r="H497" s="158"/>
      <c r="I497" s="158"/>
      <c r="J497" s="423"/>
      <c r="K497" s="188">
        <v>7600000</v>
      </c>
      <c r="L497" s="172" t="s">
        <v>703</v>
      </c>
      <c r="M497" s="161"/>
      <c r="N497" s="169"/>
      <c r="O497" s="159"/>
      <c r="P497" s="157"/>
      <c r="Q497" s="157"/>
      <c r="R497" s="159"/>
      <c r="S497" s="159"/>
      <c r="T497" s="159"/>
      <c r="U497" s="152">
        <f t="shared" si="182"/>
        <v>0</v>
      </c>
      <c r="V497" s="161"/>
      <c r="W497" s="24"/>
      <c r="X497" s="24"/>
      <c r="Y497" s="25">
        <f t="shared" si="183"/>
        <v>0</v>
      </c>
      <c r="Z497" s="24"/>
      <c r="AA497" s="24"/>
      <c r="AB497" s="24"/>
      <c r="AC497" s="25">
        <f t="shared" si="184"/>
        <v>0</v>
      </c>
      <c r="AD497" s="24"/>
      <c r="AE497" s="24"/>
      <c r="AF497" s="188">
        <v>7600000</v>
      </c>
      <c r="AG497" s="25">
        <f t="shared" si="185"/>
        <v>7600000</v>
      </c>
      <c r="AH497" s="25">
        <f t="shared" si="186"/>
        <v>7600000</v>
      </c>
      <c r="AI497" s="26">
        <f t="shared" si="187"/>
        <v>1.179895206675723E-2</v>
      </c>
      <c r="AJ497" s="27">
        <f t="shared" si="188"/>
        <v>7.2783745314874764E-4</v>
      </c>
    </row>
    <row r="498" spans="1:36" ht="24.95" customHeight="1" outlineLevel="1" x14ac:dyDescent="0.25">
      <c r="A498" s="18">
        <v>20</v>
      </c>
      <c r="B498" s="115"/>
      <c r="C498" s="43" t="s">
        <v>1193</v>
      </c>
      <c r="D498" s="105">
        <v>45628</v>
      </c>
      <c r="E498" s="97" t="s">
        <v>1194</v>
      </c>
      <c r="F498" s="172" t="s">
        <v>702</v>
      </c>
      <c r="G498" s="262" t="s">
        <v>118</v>
      </c>
      <c r="H498" s="158"/>
      <c r="I498" s="158"/>
      <c r="J498" s="423"/>
      <c r="K498" s="188">
        <v>26641000</v>
      </c>
      <c r="L498" s="172" t="s">
        <v>703</v>
      </c>
      <c r="M498" s="161"/>
      <c r="N498" s="169"/>
      <c r="O498" s="159"/>
      <c r="P498" s="157"/>
      <c r="Q498" s="157"/>
      <c r="R498" s="159"/>
      <c r="S498" s="159"/>
      <c r="T498" s="159"/>
      <c r="U498" s="152">
        <f t="shared" si="182"/>
        <v>0</v>
      </c>
      <c r="V498" s="161"/>
      <c r="W498" s="24"/>
      <c r="X498" s="24"/>
      <c r="Y498" s="25">
        <f t="shared" si="183"/>
        <v>0</v>
      </c>
      <c r="Z498" s="24"/>
      <c r="AA498" s="24"/>
      <c r="AB498" s="24"/>
      <c r="AC498" s="25">
        <f t="shared" si="184"/>
        <v>0</v>
      </c>
      <c r="AD498" s="24"/>
      <c r="AE498" s="24"/>
      <c r="AF498" s="188">
        <v>26641000</v>
      </c>
      <c r="AG498" s="25">
        <f t="shared" si="185"/>
        <v>26641000</v>
      </c>
      <c r="AH498" s="25">
        <f t="shared" si="186"/>
        <v>26641000</v>
      </c>
      <c r="AI498" s="26">
        <f t="shared" si="187"/>
        <v>4.1359984475063068E-2</v>
      </c>
      <c r="AJ498" s="27">
        <f t="shared" si="188"/>
        <v>2.5513575775441824E-3</v>
      </c>
    </row>
    <row r="499" spans="1:36" ht="24.95" customHeight="1" outlineLevel="1" x14ac:dyDescent="0.25">
      <c r="A499" s="18">
        <v>21</v>
      </c>
      <c r="B499" s="115"/>
      <c r="C499" s="43" t="s">
        <v>1195</v>
      </c>
      <c r="D499" s="105">
        <v>45628</v>
      </c>
      <c r="E499" s="97" t="s">
        <v>565</v>
      </c>
      <c r="F499" s="172" t="s">
        <v>702</v>
      </c>
      <c r="G499" s="262" t="s">
        <v>118</v>
      </c>
      <c r="H499" s="158"/>
      <c r="I499" s="158"/>
      <c r="J499" s="423"/>
      <c r="K499" s="188">
        <v>11318000</v>
      </c>
      <c r="L499" s="172" t="s">
        <v>703</v>
      </c>
      <c r="M499" s="161"/>
      <c r="N499" s="169"/>
      <c r="O499" s="159"/>
      <c r="P499" s="157"/>
      <c r="Q499" s="157"/>
      <c r="R499" s="159"/>
      <c r="S499" s="159"/>
      <c r="T499" s="159"/>
      <c r="U499" s="152">
        <f t="shared" si="182"/>
        <v>0</v>
      </c>
      <c r="V499" s="161"/>
      <c r="W499" s="24"/>
      <c r="X499" s="24"/>
      <c r="Y499" s="25">
        <f t="shared" si="183"/>
        <v>0</v>
      </c>
      <c r="Z499" s="24"/>
      <c r="AA499" s="24"/>
      <c r="AB499" s="24"/>
      <c r="AC499" s="25">
        <f t="shared" si="184"/>
        <v>0</v>
      </c>
      <c r="AD499" s="24"/>
      <c r="AE499" s="24"/>
      <c r="AF499" s="188">
        <v>11318000</v>
      </c>
      <c r="AG499" s="25">
        <f t="shared" si="185"/>
        <v>11318000</v>
      </c>
      <c r="AH499" s="25">
        <f t="shared" si="186"/>
        <v>11318000</v>
      </c>
      <c r="AI499" s="26">
        <f t="shared" si="187"/>
        <v>1.7571123617310305E-2</v>
      </c>
      <c r="AJ499" s="27">
        <f t="shared" si="188"/>
        <v>1.0839031966759902E-3</v>
      </c>
    </row>
    <row r="500" spans="1:36" ht="24.95" customHeight="1" outlineLevel="1" x14ac:dyDescent="0.25">
      <c r="A500" s="18">
        <v>22</v>
      </c>
      <c r="B500" s="115"/>
      <c r="C500" s="43" t="s">
        <v>1196</v>
      </c>
      <c r="D500" s="105">
        <v>45287</v>
      </c>
      <c r="E500" s="97" t="s">
        <v>567</v>
      </c>
      <c r="F500" s="172" t="s">
        <v>702</v>
      </c>
      <c r="G500" s="262" t="s">
        <v>118</v>
      </c>
      <c r="H500" s="158"/>
      <c r="I500" s="158"/>
      <c r="J500" s="423"/>
      <c r="K500" s="188">
        <v>15755000</v>
      </c>
      <c r="L500" s="172" t="s">
        <v>703</v>
      </c>
      <c r="M500" s="161"/>
      <c r="N500" s="169"/>
      <c r="O500" s="159"/>
      <c r="P500" s="157"/>
      <c r="Q500" s="157"/>
      <c r="R500" s="159"/>
      <c r="S500" s="159"/>
      <c r="T500" s="159"/>
      <c r="U500" s="152">
        <f t="shared" si="182"/>
        <v>0</v>
      </c>
      <c r="V500" s="161"/>
      <c r="W500" s="24"/>
      <c r="X500" s="24"/>
      <c r="Y500" s="25">
        <f t="shared" si="183"/>
        <v>0</v>
      </c>
      <c r="Z500" s="24"/>
      <c r="AA500" s="24"/>
      <c r="AB500" s="24"/>
      <c r="AC500" s="25">
        <f t="shared" si="184"/>
        <v>0</v>
      </c>
      <c r="AD500" s="24"/>
      <c r="AE500" s="24"/>
      <c r="AF500" s="188">
        <v>15755000</v>
      </c>
      <c r="AG500" s="25">
        <f t="shared" si="185"/>
        <v>15755000</v>
      </c>
      <c r="AH500" s="25">
        <f t="shared" si="186"/>
        <v>15755000</v>
      </c>
      <c r="AI500" s="26">
        <f t="shared" si="187"/>
        <v>2.4459538133126336E-2</v>
      </c>
      <c r="AJ500" s="27">
        <f t="shared" si="188"/>
        <v>1.508826193994542E-3</v>
      </c>
    </row>
    <row r="501" spans="1:36" ht="24.95" customHeight="1" outlineLevel="1" x14ac:dyDescent="0.25">
      <c r="A501" s="18">
        <v>23</v>
      </c>
      <c r="B501" s="115"/>
      <c r="C501" s="43" t="s">
        <v>1197</v>
      </c>
      <c r="D501" s="105">
        <v>45287</v>
      </c>
      <c r="E501" s="97" t="s">
        <v>551</v>
      </c>
      <c r="F501" s="172" t="s">
        <v>702</v>
      </c>
      <c r="G501" s="262" t="s">
        <v>118</v>
      </c>
      <c r="H501" s="158"/>
      <c r="I501" s="158"/>
      <c r="J501" s="423"/>
      <c r="K501" s="188">
        <v>17676000</v>
      </c>
      <c r="L501" s="172" t="s">
        <v>703</v>
      </c>
      <c r="M501" s="161"/>
      <c r="N501" s="169"/>
      <c r="O501" s="159"/>
      <c r="P501" s="157"/>
      <c r="Q501" s="157"/>
      <c r="R501" s="159"/>
      <c r="S501" s="159"/>
      <c r="T501" s="159"/>
      <c r="U501" s="152">
        <f t="shared" si="182"/>
        <v>0</v>
      </c>
      <c r="V501" s="161"/>
      <c r="W501" s="24"/>
      <c r="X501" s="24"/>
      <c r="Y501" s="25">
        <f t="shared" si="183"/>
        <v>0</v>
      </c>
      <c r="Z501" s="24"/>
      <c r="AA501" s="24"/>
      <c r="AB501" s="24"/>
      <c r="AC501" s="25">
        <f t="shared" si="184"/>
        <v>0</v>
      </c>
      <c r="AD501" s="24"/>
      <c r="AE501" s="24"/>
      <c r="AF501" s="188">
        <v>17676000</v>
      </c>
      <c r="AG501" s="25">
        <f t="shared" si="185"/>
        <v>17676000</v>
      </c>
      <c r="AH501" s="25">
        <f t="shared" si="186"/>
        <v>17676000</v>
      </c>
      <c r="AI501" s="26">
        <f t="shared" si="187"/>
        <v>2.7441878517368522E-2</v>
      </c>
      <c r="AJ501" s="27">
        <f t="shared" si="188"/>
        <v>1.692796687086482E-3</v>
      </c>
    </row>
    <row r="502" spans="1:36" ht="24.95" customHeight="1" outlineLevel="1" x14ac:dyDescent="0.25">
      <c r="A502" s="18">
        <v>24</v>
      </c>
      <c r="B502" s="115"/>
      <c r="C502" s="43" t="s">
        <v>1198</v>
      </c>
      <c r="D502" s="105">
        <v>45287</v>
      </c>
      <c r="E502" s="97" t="s">
        <v>568</v>
      </c>
      <c r="F502" s="172" t="s">
        <v>702</v>
      </c>
      <c r="G502" s="262" t="s">
        <v>118</v>
      </c>
      <c r="H502" s="158"/>
      <c r="I502" s="158"/>
      <c r="J502" s="423"/>
      <c r="K502" s="188">
        <v>17676000</v>
      </c>
      <c r="L502" s="172" t="s">
        <v>703</v>
      </c>
      <c r="M502" s="161"/>
      <c r="N502" s="169"/>
      <c r="O502" s="159"/>
      <c r="P502" s="157"/>
      <c r="Q502" s="157"/>
      <c r="R502" s="159"/>
      <c r="S502" s="159"/>
      <c r="T502" s="159"/>
      <c r="U502" s="152">
        <f t="shared" si="182"/>
        <v>0</v>
      </c>
      <c r="V502" s="161"/>
      <c r="W502" s="24"/>
      <c r="X502" s="24"/>
      <c r="Y502" s="25">
        <f t="shared" si="183"/>
        <v>0</v>
      </c>
      <c r="Z502" s="24"/>
      <c r="AA502" s="24"/>
      <c r="AB502" s="24"/>
      <c r="AC502" s="25">
        <f t="shared" si="184"/>
        <v>0</v>
      </c>
      <c r="AD502" s="24"/>
      <c r="AE502" s="24"/>
      <c r="AF502" s="188">
        <v>17676000</v>
      </c>
      <c r="AG502" s="25">
        <f t="shared" si="185"/>
        <v>17676000</v>
      </c>
      <c r="AH502" s="25">
        <f t="shared" si="186"/>
        <v>17676000</v>
      </c>
      <c r="AI502" s="26">
        <f t="shared" si="187"/>
        <v>2.7441878517368522E-2</v>
      </c>
      <c r="AJ502" s="27">
        <f t="shared" si="188"/>
        <v>1.692796687086482E-3</v>
      </c>
    </row>
    <row r="503" spans="1:36" ht="24.95" customHeight="1" outlineLevel="1" x14ac:dyDescent="0.25">
      <c r="A503" s="18">
        <v>25</v>
      </c>
      <c r="B503" s="115"/>
      <c r="C503" s="43" t="s">
        <v>1199</v>
      </c>
      <c r="D503" s="105">
        <v>45287</v>
      </c>
      <c r="E503" s="97" t="s">
        <v>570</v>
      </c>
      <c r="F503" s="172" t="s">
        <v>702</v>
      </c>
      <c r="G503" s="262" t="s">
        <v>118</v>
      </c>
      <c r="H503" s="158"/>
      <c r="I503" s="158"/>
      <c r="J503" s="423"/>
      <c r="K503" s="188">
        <v>15755000</v>
      </c>
      <c r="L503" s="172" t="s">
        <v>703</v>
      </c>
      <c r="M503" s="161"/>
      <c r="N503" s="169"/>
      <c r="O503" s="159"/>
      <c r="P503" s="157"/>
      <c r="Q503" s="157"/>
      <c r="R503" s="159"/>
      <c r="S503" s="159"/>
      <c r="T503" s="159"/>
      <c r="U503" s="152">
        <f t="shared" si="182"/>
        <v>0</v>
      </c>
      <c r="V503" s="161"/>
      <c r="W503" s="24"/>
      <c r="X503" s="24"/>
      <c r="Y503" s="25">
        <f t="shared" si="183"/>
        <v>0</v>
      </c>
      <c r="Z503" s="24"/>
      <c r="AA503" s="24"/>
      <c r="AB503" s="24"/>
      <c r="AC503" s="25">
        <f t="shared" si="184"/>
        <v>0</v>
      </c>
      <c r="AD503" s="24"/>
      <c r="AE503" s="24"/>
      <c r="AF503" s="188">
        <v>15755000</v>
      </c>
      <c r="AG503" s="25">
        <f t="shared" si="185"/>
        <v>15755000</v>
      </c>
      <c r="AH503" s="25">
        <f t="shared" si="186"/>
        <v>15755000</v>
      </c>
      <c r="AI503" s="26">
        <f t="shared" si="187"/>
        <v>2.4459538133126336E-2</v>
      </c>
      <c r="AJ503" s="27">
        <f t="shared" si="188"/>
        <v>1.508826193994542E-3</v>
      </c>
    </row>
    <row r="504" spans="1:36" ht="24.95" customHeight="1" outlineLevel="1" x14ac:dyDescent="0.25">
      <c r="A504" s="18">
        <v>26</v>
      </c>
      <c r="B504" s="115"/>
      <c r="C504" s="43" t="s">
        <v>1200</v>
      </c>
      <c r="D504" s="105">
        <v>45287</v>
      </c>
      <c r="E504" s="97" t="s">
        <v>572</v>
      </c>
      <c r="F504" s="172" t="s">
        <v>702</v>
      </c>
      <c r="G504" s="262" t="s">
        <v>118</v>
      </c>
      <c r="H504" s="158"/>
      <c r="I504" s="158"/>
      <c r="J504" s="423"/>
      <c r="K504" s="188">
        <v>18444000</v>
      </c>
      <c r="L504" s="172" t="s">
        <v>703</v>
      </c>
      <c r="M504" s="161"/>
      <c r="N504" s="169"/>
      <c r="O504" s="159"/>
      <c r="P504" s="157"/>
      <c r="Q504" s="157"/>
      <c r="R504" s="159"/>
      <c r="S504" s="159"/>
      <c r="T504" s="159"/>
      <c r="U504" s="152">
        <f t="shared" si="182"/>
        <v>0</v>
      </c>
      <c r="V504" s="161"/>
      <c r="W504" s="24"/>
      <c r="X504" s="24"/>
      <c r="Y504" s="25">
        <f t="shared" si="183"/>
        <v>0</v>
      </c>
      <c r="Z504" s="24"/>
      <c r="AA504" s="24"/>
      <c r="AB504" s="24"/>
      <c r="AC504" s="25">
        <f t="shared" si="184"/>
        <v>0</v>
      </c>
      <c r="AD504" s="24"/>
      <c r="AE504" s="24"/>
      <c r="AF504" s="188">
        <v>18444000</v>
      </c>
      <c r="AG504" s="25">
        <f t="shared" si="185"/>
        <v>18444000</v>
      </c>
      <c r="AH504" s="25">
        <f t="shared" si="186"/>
        <v>18444000</v>
      </c>
      <c r="AI504" s="26">
        <f t="shared" si="187"/>
        <v>2.8634193673588201E-2</v>
      </c>
      <c r="AJ504" s="27">
        <f t="shared" si="188"/>
        <v>1.7663465770888817E-3</v>
      </c>
    </row>
    <row r="505" spans="1:36" ht="24.95" customHeight="1" outlineLevel="1" x14ac:dyDescent="0.25">
      <c r="A505" s="18">
        <v>27</v>
      </c>
      <c r="B505" s="115"/>
      <c r="C505" s="43" t="s">
        <v>281</v>
      </c>
      <c r="D505" s="105">
        <v>45287</v>
      </c>
      <c r="E505" s="97" t="s">
        <v>553</v>
      </c>
      <c r="F505" s="172" t="s">
        <v>702</v>
      </c>
      <c r="G505" s="262" t="s">
        <v>118</v>
      </c>
      <c r="H505" s="158"/>
      <c r="I505" s="158"/>
      <c r="J505" s="423"/>
      <c r="K505" s="188">
        <v>27567000</v>
      </c>
      <c r="L505" s="172" t="s">
        <v>703</v>
      </c>
      <c r="M505" s="161"/>
      <c r="N505" s="169"/>
      <c r="O505" s="159"/>
      <c r="P505" s="157"/>
      <c r="Q505" s="157"/>
      <c r="R505" s="159"/>
      <c r="S505" s="159"/>
      <c r="T505" s="159"/>
      <c r="U505" s="152">
        <f t="shared" si="182"/>
        <v>0</v>
      </c>
      <c r="V505" s="161"/>
      <c r="W505" s="24"/>
      <c r="X505" s="24"/>
      <c r="Y505" s="25">
        <f t="shared" si="183"/>
        <v>0</v>
      </c>
      <c r="Z505" s="24"/>
      <c r="AA505" s="24"/>
      <c r="AB505" s="24"/>
      <c r="AC505" s="25">
        <f t="shared" si="184"/>
        <v>0</v>
      </c>
      <c r="AD505" s="24"/>
      <c r="AE505" s="24"/>
      <c r="AF505" s="188">
        <v>27567000</v>
      </c>
      <c r="AG505" s="25">
        <f t="shared" si="185"/>
        <v>27567000</v>
      </c>
      <c r="AH505" s="25">
        <f t="shared" si="186"/>
        <v>27567000</v>
      </c>
      <c r="AI505" s="26">
        <f t="shared" si="187"/>
        <v>4.2797593634775859E-2</v>
      </c>
      <c r="AJ505" s="27">
        <f t="shared" si="188"/>
        <v>2.6400388251252007E-3</v>
      </c>
    </row>
    <row r="506" spans="1:36" ht="24.95" customHeight="1" outlineLevel="1" x14ac:dyDescent="0.25">
      <c r="A506" s="18">
        <v>28</v>
      </c>
      <c r="B506" s="115"/>
      <c r="C506" s="43" t="s">
        <v>1201</v>
      </c>
      <c r="D506" s="105">
        <v>45287</v>
      </c>
      <c r="E506" s="97" t="s">
        <v>574</v>
      </c>
      <c r="F506" s="172" t="s">
        <v>702</v>
      </c>
      <c r="G506" s="262" t="s">
        <v>118</v>
      </c>
      <c r="H506" s="158"/>
      <c r="I506" s="158"/>
      <c r="J506" s="423"/>
      <c r="K506" s="188">
        <v>19597000</v>
      </c>
      <c r="L506" s="172" t="s">
        <v>703</v>
      </c>
      <c r="M506" s="161"/>
      <c r="N506" s="169"/>
      <c r="O506" s="159"/>
      <c r="P506" s="157"/>
      <c r="Q506" s="157"/>
      <c r="R506" s="159"/>
      <c r="S506" s="159"/>
      <c r="T506" s="159"/>
      <c r="U506" s="152">
        <f t="shared" si="182"/>
        <v>0</v>
      </c>
      <c r="V506" s="161"/>
      <c r="W506" s="24"/>
      <c r="X506" s="24"/>
      <c r="Y506" s="25">
        <f t="shared" si="183"/>
        <v>0</v>
      </c>
      <c r="Z506" s="24"/>
      <c r="AA506" s="24"/>
      <c r="AB506" s="24"/>
      <c r="AC506" s="25">
        <f t="shared" si="184"/>
        <v>0</v>
      </c>
      <c r="AD506" s="24"/>
      <c r="AE506" s="24"/>
      <c r="AF506" s="188">
        <v>19597000</v>
      </c>
      <c r="AG506" s="25">
        <f t="shared" si="185"/>
        <v>19597000</v>
      </c>
      <c r="AH506" s="25">
        <f t="shared" si="186"/>
        <v>19597000</v>
      </c>
      <c r="AI506" s="26">
        <f t="shared" si="187"/>
        <v>3.0424218901610713E-2</v>
      </c>
      <c r="AJ506" s="27">
        <f t="shared" si="188"/>
        <v>1.876767180178422E-3</v>
      </c>
    </row>
    <row r="507" spans="1:36" ht="24.95" customHeight="1" outlineLevel="1" x14ac:dyDescent="0.25">
      <c r="A507" s="18">
        <v>29</v>
      </c>
      <c r="B507" s="115"/>
      <c r="C507" s="43" t="s">
        <v>1202</v>
      </c>
      <c r="D507" s="105">
        <v>45287</v>
      </c>
      <c r="E507" s="97" t="s">
        <v>554</v>
      </c>
      <c r="F507" s="172" t="s">
        <v>702</v>
      </c>
      <c r="G507" s="262" t="s">
        <v>118</v>
      </c>
      <c r="H507" s="158"/>
      <c r="I507" s="158"/>
      <c r="J507" s="423"/>
      <c r="K507" s="188">
        <v>15755000</v>
      </c>
      <c r="L507" s="172" t="s">
        <v>703</v>
      </c>
      <c r="M507" s="161"/>
      <c r="N507" s="169"/>
      <c r="O507" s="159"/>
      <c r="P507" s="157"/>
      <c r="Q507" s="157"/>
      <c r="R507" s="159"/>
      <c r="S507" s="159"/>
      <c r="T507" s="159"/>
      <c r="U507" s="152">
        <f t="shared" si="182"/>
        <v>0</v>
      </c>
      <c r="V507" s="161"/>
      <c r="W507" s="24"/>
      <c r="X507" s="24"/>
      <c r="Y507" s="25">
        <f t="shared" si="183"/>
        <v>0</v>
      </c>
      <c r="Z507" s="24"/>
      <c r="AA507" s="24"/>
      <c r="AB507" s="24"/>
      <c r="AC507" s="25">
        <f t="shared" si="184"/>
        <v>0</v>
      </c>
      <c r="AD507" s="24"/>
      <c r="AE507" s="24"/>
      <c r="AF507" s="188">
        <v>15755000</v>
      </c>
      <c r="AG507" s="25">
        <f t="shared" si="185"/>
        <v>15755000</v>
      </c>
      <c r="AH507" s="25">
        <f t="shared" si="186"/>
        <v>15755000</v>
      </c>
      <c r="AI507" s="26">
        <f t="shared" si="187"/>
        <v>2.4459538133126336E-2</v>
      </c>
      <c r="AJ507" s="27">
        <f t="shared" si="188"/>
        <v>1.508826193994542E-3</v>
      </c>
    </row>
    <row r="508" spans="1:36" ht="24.95" customHeight="1" outlineLevel="1" x14ac:dyDescent="0.25">
      <c r="A508" s="18">
        <v>30</v>
      </c>
      <c r="B508" s="115"/>
      <c r="C508" s="43" t="s">
        <v>285</v>
      </c>
      <c r="D508" s="105">
        <v>45287</v>
      </c>
      <c r="E508" s="97" t="s">
        <v>555</v>
      </c>
      <c r="F508" s="172" t="s">
        <v>702</v>
      </c>
      <c r="G508" s="262" t="s">
        <v>118</v>
      </c>
      <c r="H508" s="158"/>
      <c r="I508" s="158"/>
      <c r="J508" s="423"/>
      <c r="K508" s="188">
        <v>15755000</v>
      </c>
      <c r="L508" s="172" t="s">
        <v>703</v>
      </c>
      <c r="M508" s="161"/>
      <c r="N508" s="169"/>
      <c r="O508" s="159"/>
      <c r="P508" s="157"/>
      <c r="Q508" s="157"/>
      <c r="R508" s="159"/>
      <c r="S508" s="159"/>
      <c r="T508" s="159"/>
      <c r="U508" s="152">
        <f t="shared" si="182"/>
        <v>0</v>
      </c>
      <c r="V508" s="161"/>
      <c r="W508" s="24"/>
      <c r="X508" s="24"/>
      <c r="Y508" s="25">
        <f t="shared" si="183"/>
        <v>0</v>
      </c>
      <c r="Z508" s="24"/>
      <c r="AA508" s="24"/>
      <c r="AB508" s="24"/>
      <c r="AC508" s="25">
        <f t="shared" si="184"/>
        <v>0</v>
      </c>
      <c r="AD508" s="24"/>
      <c r="AE508" s="24"/>
      <c r="AF508" s="188">
        <v>15755000</v>
      </c>
      <c r="AG508" s="25">
        <f t="shared" si="185"/>
        <v>15755000</v>
      </c>
      <c r="AH508" s="25">
        <f t="shared" si="186"/>
        <v>15755000</v>
      </c>
      <c r="AI508" s="26">
        <f t="shared" si="187"/>
        <v>2.4459538133126336E-2</v>
      </c>
      <c r="AJ508" s="27">
        <f t="shared" si="188"/>
        <v>1.508826193994542E-3</v>
      </c>
    </row>
    <row r="509" spans="1:36" ht="24.95" customHeight="1" outlineLevel="1" x14ac:dyDescent="0.25">
      <c r="A509" s="18">
        <v>31</v>
      </c>
      <c r="B509" s="115"/>
      <c r="C509" s="43" t="s">
        <v>1203</v>
      </c>
      <c r="D509" s="105">
        <v>45287</v>
      </c>
      <c r="E509" s="97" t="s">
        <v>576</v>
      </c>
      <c r="F509" s="172" t="s">
        <v>702</v>
      </c>
      <c r="G509" s="262" t="s">
        <v>118</v>
      </c>
      <c r="H509" s="158"/>
      <c r="I509" s="158"/>
      <c r="J509" s="423"/>
      <c r="K509" s="188">
        <v>18829000</v>
      </c>
      <c r="L509" s="172" t="s">
        <v>703</v>
      </c>
      <c r="M509" s="161"/>
      <c r="N509" s="169"/>
      <c r="O509" s="159"/>
      <c r="P509" s="157"/>
      <c r="Q509" s="157"/>
      <c r="R509" s="159"/>
      <c r="S509" s="159"/>
      <c r="T509" s="159"/>
      <c r="U509" s="152">
        <f t="shared" si="182"/>
        <v>0</v>
      </c>
      <c r="V509" s="161"/>
      <c r="W509" s="24"/>
      <c r="X509" s="24"/>
      <c r="Y509" s="25">
        <f t="shared" si="183"/>
        <v>0</v>
      </c>
      <c r="Z509" s="24"/>
      <c r="AA509" s="24"/>
      <c r="AB509" s="24"/>
      <c r="AC509" s="25">
        <f t="shared" si="184"/>
        <v>0</v>
      </c>
      <c r="AD509" s="24"/>
      <c r="AE509" s="24"/>
      <c r="AF509" s="188">
        <v>18829000</v>
      </c>
      <c r="AG509" s="25">
        <f t="shared" si="185"/>
        <v>18829000</v>
      </c>
      <c r="AH509" s="25">
        <f t="shared" si="186"/>
        <v>18829000</v>
      </c>
      <c r="AI509" s="26">
        <f t="shared" si="187"/>
        <v>2.9231903745391034E-2</v>
      </c>
      <c r="AJ509" s="27">
        <f t="shared" si="188"/>
        <v>1.8032172901760223E-3</v>
      </c>
    </row>
    <row r="510" spans="1:36" ht="24.95" customHeight="1" outlineLevel="1" x14ac:dyDescent="0.25">
      <c r="A510" s="18">
        <v>32</v>
      </c>
      <c r="B510" s="115"/>
      <c r="C510" s="43" t="s">
        <v>1204</v>
      </c>
      <c r="D510" s="105">
        <v>45287</v>
      </c>
      <c r="E510" s="97" t="s">
        <v>578</v>
      </c>
      <c r="F510" s="172" t="s">
        <v>702</v>
      </c>
      <c r="G510" s="262" t="s">
        <v>118</v>
      </c>
      <c r="H510" s="158"/>
      <c r="I510" s="158"/>
      <c r="J510" s="423"/>
      <c r="K510" s="188">
        <v>16907000</v>
      </c>
      <c r="L510" s="172" t="s">
        <v>703</v>
      </c>
      <c r="M510" s="161"/>
      <c r="N510" s="169"/>
      <c r="O510" s="159"/>
      <c r="P510" s="157"/>
      <c r="Q510" s="157"/>
      <c r="R510" s="159"/>
      <c r="S510" s="159"/>
      <c r="T510" s="159"/>
      <c r="U510" s="152">
        <f t="shared" si="182"/>
        <v>0</v>
      </c>
      <c r="V510" s="161"/>
      <c r="W510" s="24"/>
      <c r="X510" s="24"/>
      <c r="Y510" s="25">
        <f t="shared" si="183"/>
        <v>0</v>
      </c>
      <c r="Z510" s="24"/>
      <c r="AA510" s="24"/>
      <c r="AB510" s="24"/>
      <c r="AC510" s="25">
        <f t="shared" si="184"/>
        <v>0</v>
      </c>
      <c r="AD510" s="24"/>
      <c r="AE510" s="24"/>
      <c r="AF510" s="188">
        <v>16907000</v>
      </c>
      <c r="AG510" s="25">
        <f t="shared" si="185"/>
        <v>16907000</v>
      </c>
      <c r="AH510" s="25">
        <f t="shared" si="186"/>
        <v>16907000</v>
      </c>
      <c r="AI510" s="26">
        <f t="shared" si="187"/>
        <v>2.6248010867455852E-2</v>
      </c>
      <c r="AJ510" s="27">
        <f t="shared" si="188"/>
        <v>1.6191510289981414E-3</v>
      </c>
    </row>
    <row r="511" spans="1:36" ht="24.95" customHeight="1" outlineLevel="1" x14ac:dyDescent="0.25">
      <c r="A511" s="18">
        <v>33</v>
      </c>
      <c r="B511" s="115"/>
      <c r="C511" s="43" t="s">
        <v>266</v>
      </c>
      <c r="D511" s="105">
        <v>45655</v>
      </c>
      <c r="E511" s="97" t="s">
        <v>580</v>
      </c>
      <c r="F511" s="172" t="s">
        <v>702</v>
      </c>
      <c r="G511" s="262" t="s">
        <v>118</v>
      </c>
      <c r="H511" s="158"/>
      <c r="I511" s="158"/>
      <c r="J511" s="423"/>
      <c r="K511" s="188">
        <v>16907000</v>
      </c>
      <c r="L511" s="172" t="s">
        <v>703</v>
      </c>
      <c r="M511" s="161"/>
      <c r="N511" s="169"/>
      <c r="O511" s="159"/>
      <c r="P511" s="157"/>
      <c r="Q511" s="157"/>
      <c r="R511" s="159"/>
      <c r="S511" s="159"/>
      <c r="T511" s="159"/>
      <c r="U511" s="152">
        <f t="shared" si="182"/>
        <v>0</v>
      </c>
      <c r="V511" s="161"/>
      <c r="W511" s="24"/>
      <c r="X511" s="24"/>
      <c r="Y511" s="25">
        <f t="shared" si="183"/>
        <v>0</v>
      </c>
      <c r="Z511" s="24"/>
      <c r="AA511" s="24"/>
      <c r="AB511" s="24"/>
      <c r="AC511" s="25">
        <f t="shared" si="184"/>
        <v>0</v>
      </c>
      <c r="AD511" s="24"/>
      <c r="AE511" s="24"/>
      <c r="AF511" s="188">
        <v>16907000</v>
      </c>
      <c r="AG511" s="25">
        <f t="shared" si="185"/>
        <v>16907000</v>
      </c>
      <c r="AH511" s="25">
        <f t="shared" si="186"/>
        <v>16907000</v>
      </c>
      <c r="AI511" s="26">
        <f t="shared" si="187"/>
        <v>2.6248010867455852E-2</v>
      </c>
      <c r="AJ511" s="27">
        <f t="shared" si="188"/>
        <v>1.6191510289981414E-3</v>
      </c>
    </row>
    <row r="512" spans="1:36" ht="24.95" customHeight="1" outlineLevel="1" x14ac:dyDescent="0.25">
      <c r="A512" s="18">
        <v>34</v>
      </c>
      <c r="B512" s="115"/>
      <c r="C512" s="43" t="s">
        <v>1205</v>
      </c>
      <c r="D512" s="105">
        <v>45287</v>
      </c>
      <c r="E512" s="97" t="s">
        <v>557</v>
      </c>
      <c r="F512" s="172" t="s">
        <v>702</v>
      </c>
      <c r="G512" s="262" t="s">
        <v>118</v>
      </c>
      <c r="H512" s="158"/>
      <c r="I512" s="158"/>
      <c r="J512" s="423"/>
      <c r="K512" s="188">
        <v>16907000</v>
      </c>
      <c r="L512" s="172" t="s">
        <v>703</v>
      </c>
      <c r="M512" s="161"/>
      <c r="N512" s="169"/>
      <c r="O512" s="159"/>
      <c r="P512" s="157"/>
      <c r="Q512" s="157"/>
      <c r="R512" s="159"/>
      <c r="S512" s="159"/>
      <c r="T512" s="159"/>
      <c r="U512" s="152">
        <f t="shared" si="182"/>
        <v>0</v>
      </c>
      <c r="V512" s="161"/>
      <c r="W512" s="24"/>
      <c r="X512" s="24"/>
      <c r="Y512" s="25">
        <f t="shared" si="183"/>
        <v>0</v>
      </c>
      <c r="Z512" s="24"/>
      <c r="AA512" s="24"/>
      <c r="AB512" s="24"/>
      <c r="AC512" s="25">
        <f t="shared" si="184"/>
        <v>0</v>
      </c>
      <c r="AD512" s="24"/>
      <c r="AE512" s="24"/>
      <c r="AF512" s="188">
        <v>16907000</v>
      </c>
      <c r="AG512" s="25">
        <f t="shared" si="185"/>
        <v>16907000</v>
      </c>
      <c r="AH512" s="25">
        <f t="shared" si="186"/>
        <v>16907000</v>
      </c>
      <c r="AI512" s="26">
        <f t="shared" si="187"/>
        <v>2.6248010867455852E-2</v>
      </c>
      <c r="AJ512" s="27">
        <f t="shared" si="188"/>
        <v>1.6191510289981414E-3</v>
      </c>
    </row>
    <row r="513" spans="1:36" ht="24.95" customHeight="1" outlineLevel="1" x14ac:dyDescent="0.25">
      <c r="A513" s="18">
        <v>35</v>
      </c>
      <c r="B513" s="115"/>
      <c r="C513" s="43" t="s">
        <v>1206</v>
      </c>
      <c r="D513" s="105">
        <v>45287</v>
      </c>
      <c r="E513" s="97" t="s">
        <v>559</v>
      </c>
      <c r="F513" s="172" t="s">
        <v>702</v>
      </c>
      <c r="G513" s="262" t="s">
        <v>118</v>
      </c>
      <c r="H513" s="158"/>
      <c r="I513" s="158"/>
      <c r="J513" s="423"/>
      <c r="K513" s="188">
        <v>16907000</v>
      </c>
      <c r="L513" s="172" t="s">
        <v>703</v>
      </c>
      <c r="M513" s="161"/>
      <c r="N513" s="169"/>
      <c r="O513" s="159"/>
      <c r="P513" s="157"/>
      <c r="Q513" s="157"/>
      <c r="R513" s="159"/>
      <c r="S513" s="159"/>
      <c r="T513" s="159"/>
      <c r="U513" s="152">
        <f t="shared" si="182"/>
        <v>0</v>
      </c>
      <c r="V513" s="161"/>
      <c r="W513" s="24"/>
      <c r="X513" s="24"/>
      <c r="Y513" s="25">
        <f t="shared" si="183"/>
        <v>0</v>
      </c>
      <c r="Z513" s="24"/>
      <c r="AA513" s="24"/>
      <c r="AB513" s="24"/>
      <c r="AC513" s="25">
        <f t="shared" si="184"/>
        <v>0</v>
      </c>
      <c r="AD513" s="24"/>
      <c r="AE513" s="24"/>
      <c r="AF513" s="188">
        <v>16907000</v>
      </c>
      <c r="AG513" s="25">
        <f t="shared" si="185"/>
        <v>16907000</v>
      </c>
      <c r="AH513" s="25">
        <f t="shared" si="186"/>
        <v>16907000</v>
      </c>
      <c r="AI513" s="26">
        <f t="shared" si="187"/>
        <v>2.6248010867455852E-2</v>
      </c>
      <c r="AJ513" s="27">
        <f t="shared" si="188"/>
        <v>1.6191510289981414E-3</v>
      </c>
    </row>
    <row r="514" spans="1:36" ht="24.95" customHeight="1" outlineLevel="1" x14ac:dyDescent="0.25">
      <c r="A514" s="18">
        <v>36</v>
      </c>
      <c r="B514" s="115"/>
      <c r="C514" s="43" t="s">
        <v>1207</v>
      </c>
      <c r="D514" s="105">
        <v>45287</v>
      </c>
      <c r="E514" s="97" t="s">
        <v>561</v>
      </c>
      <c r="F514" s="172" t="s">
        <v>702</v>
      </c>
      <c r="G514" s="262" t="s">
        <v>118</v>
      </c>
      <c r="H514" s="158"/>
      <c r="I514" s="158"/>
      <c r="J514" s="423"/>
      <c r="K514" s="188">
        <v>15755000</v>
      </c>
      <c r="L514" s="172" t="s">
        <v>703</v>
      </c>
      <c r="M514" s="161"/>
      <c r="N514" s="169"/>
      <c r="O514" s="159"/>
      <c r="P514" s="157"/>
      <c r="Q514" s="157"/>
      <c r="R514" s="159"/>
      <c r="S514" s="159"/>
      <c r="T514" s="159"/>
      <c r="U514" s="152">
        <f t="shared" si="182"/>
        <v>0</v>
      </c>
      <c r="V514" s="161"/>
      <c r="W514" s="24"/>
      <c r="X514" s="24"/>
      <c r="Y514" s="25">
        <f t="shared" si="183"/>
        <v>0</v>
      </c>
      <c r="Z514" s="24"/>
      <c r="AA514" s="24"/>
      <c r="AB514" s="24"/>
      <c r="AC514" s="25">
        <f t="shared" si="184"/>
        <v>0</v>
      </c>
      <c r="AD514" s="24"/>
      <c r="AE514" s="24"/>
      <c r="AF514" s="188">
        <v>15755000</v>
      </c>
      <c r="AG514" s="25">
        <f t="shared" si="185"/>
        <v>15755000</v>
      </c>
      <c r="AH514" s="25">
        <f t="shared" si="186"/>
        <v>15755000</v>
      </c>
      <c r="AI514" s="26">
        <f t="shared" si="187"/>
        <v>2.4459538133126336E-2</v>
      </c>
      <c r="AJ514" s="27">
        <f t="shared" si="188"/>
        <v>1.508826193994542E-3</v>
      </c>
    </row>
    <row r="515" spans="1:36" ht="24.95" customHeight="1" outlineLevel="1" x14ac:dyDescent="0.25">
      <c r="A515" s="256">
        <v>37</v>
      </c>
      <c r="B515" s="274"/>
      <c r="C515" s="137" t="s">
        <v>1208</v>
      </c>
      <c r="D515" s="191">
        <v>45287</v>
      </c>
      <c r="E515" s="138" t="s">
        <v>582</v>
      </c>
      <c r="F515" s="208" t="s">
        <v>702</v>
      </c>
      <c r="G515" s="275" t="s">
        <v>118</v>
      </c>
      <c r="H515" s="158"/>
      <c r="I515" s="158"/>
      <c r="J515" s="423"/>
      <c r="K515" s="188">
        <v>15755000</v>
      </c>
      <c r="L515" s="172" t="s">
        <v>703</v>
      </c>
      <c r="M515" s="161"/>
      <c r="N515" s="169"/>
      <c r="O515" s="159"/>
      <c r="P515" s="157"/>
      <c r="Q515" s="157"/>
      <c r="R515" s="159"/>
      <c r="S515" s="159"/>
      <c r="T515" s="159"/>
      <c r="U515" s="152">
        <f t="shared" si="182"/>
        <v>0</v>
      </c>
      <c r="V515" s="161"/>
      <c r="W515" s="24"/>
      <c r="X515" s="24"/>
      <c r="Y515" s="25">
        <f t="shared" si="183"/>
        <v>0</v>
      </c>
      <c r="Z515" s="24"/>
      <c r="AA515" s="24"/>
      <c r="AB515" s="24"/>
      <c r="AC515" s="25">
        <f t="shared" si="184"/>
        <v>0</v>
      </c>
      <c r="AD515" s="24"/>
      <c r="AE515" s="24"/>
      <c r="AF515" s="188">
        <v>15755000</v>
      </c>
      <c r="AG515" s="25">
        <f t="shared" si="185"/>
        <v>15755000</v>
      </c>
      <c r="AH515" s="25">
        <f t="shared" si="186"/>
        <v>15755000</v>
      </c>
      <c r="AI515" s="26">
        <f t="shared" si="187"/>
        <v>2.4459538133126336E-2</v>
      </c>
      <c r="AJ515" s="27">
        <f t="shared" si="188"/>
        <v>1.508826193994542E-3</v>
      </c>
    </row>
    <row r="516" spans="1:36" ht="24.95" customHeight="1" outlineLevel="1" x14ac:dyDescent="0.25">
      <c r="A516" s="156">
        <v>38</v>
      </c>
      <c r="B516" s="156"/>
      <c r="C516" s="165" t="s">
        <v>1209</v>
      </c>
      <c r="D516" s="182">
        <v>45287</v>
      </c>
      <c r="E516" s="166" t="s">
        <v>583</v>
      </c>
      <c r="F516" s="172" t="s">
        <v>702</v>
      </c>
      <c r="G516" s="165" t="s">
        <v>118</v>
      </c>
      <c r="H516" s="273"/>
      <c r="I516" s="158"/>
      <c r="J516" s="423"/>
      <c r="K516" s="188">
        <v>16907000</v>
      </c>
      <c r="L516" s="172" t="s">
        <v>703</v>
      </c>
      <c r="M516" s="161"/>
      <c r="N516" s="169"/>
      <c r="O516" s="159"/>
      <c r="P516" s="157"/>
      <c r="Q516" s="157"/>
      <c r="R516" s="159"/>
      <c r="S516" s="159"/>
      <c r="T516" s="159"/>
      <c r="U516" s="152">
        <f t="shared" si="182"/>
        <v>0</v>
      </c>
      <c r="V516" s="161"/>
      <c r="W516" s="24"/>
      <c r="X516" s="24"/>
      <c r="Y516" s="25">
        <f t="shared" si="183"/>
        <v>0</v>
      </c>
      <c r="Z516" s="24"/>
      <c r="AA516" s="24"/>
      <c r="AB516" s="24"/>
      <c r="AC516" s="25">
        <f t="shared" si="184"/>
        <v>0</v>
      </c>
      <c r="AD516" s="24"/>
      <c r="AE516" s="24"/>
      <c r="AF516" s="188">
        <v>16907000</v>
      </c>
      <c r="AG516" s="25">
        <f t="shared" si="185"/>
        <v>16907000</v>
      </c>
      <c r="AH516" s="25">
        <f t="shared" si="186"/>
        <v>16907000</v>
      </c>
      <c r="AI516" s="26">
        <f t="shared" si="187"/>
        <v>2.6248010867455852E-2</v>
      </c>
      <c r="AJ516" s="27">
        <f t="shared" si="188"/>
        <v>1.6191510289981414E-3</v>
      </c>
    </row>
    <row r="517" spans="1:36" ht="24.95" customHeight="1" outlineLevel="1" x14ac:dyDescent="0.25">
      <c r="A517" s="156">
        <v>39</v>
      </c>
      <c r="B517" s="156"/>
      <c r="C517" s="165" t="s">
        <v>277</v>
      </c>
      <c r="D517" s="182">
        <v>45288</v>
      </c>
      <c r="E517" s="166" t="s">
        <v>563</v>
      </c>
      <c r="F517" s="172" t="s">
        <v>702</v>
      </c>
      <c r="G517" s="165" t="s">
        <v>118</v>
      </c>
      <c r="H517" s="273"/>
      <c r="I517" s="158"/>
      <c r="J517" s="423"/>
      <c r="K517" s="188">
        <v>17467000</v>
      </c>
      <c r="L517" s="172" t="s">
        <v>703</v>
      </c>
      <c r="M517" s="161"/>
      <c r="N517" s="169"/>
      <c r="O517" s="159"/>
      <c r="P517" s="157"/>
      <c r="Q517" s="157"/>
      <c r="R517" s="159"/>
      <c r="S517" s="159"/>
      <c r="T517" s="159"/>
      <c r="U517" s="152">
        <f t="shared" si="182"/>
        <v>0</v>
      </c>
      <c r="V517" s="161"/>
      <c r="W517" s="24"/>
      <c r="X517" s="24"/>
      <c r="Y517" s="25">
        <f t="shared" si="183"/>
        <v>0</v>
      </c>
      <c r="Z517" s="24"/>
      <c r="AA517" s="24"/>
      <c r="AB517" s="24"/>
      <c r="AC517" s="25">
        <f t="shared" si="184"/>
        <v>0</v>
      </c>
      <c r="AD517" s="24"/>
      <c r="AE517" s="24"/>
      <c r="AF517" s="188">
        <v>17467000</v>
      </c>
      <c r="AG517" s="25">
        <f t="shared" si="185"/>
        <v>17467000</v>
      </c>
      <c r="AH517" s="25">
        <f t="shared" si="186"/>
        <v>17467000</v>
      </c>
      <c r="AI517" s="26">
        <f t="shared" si="187"/>
        <v>2.7117407335532698E-2</v>
      </c>
      <c r="AJ517" s="27">
        <f t="shared" si="188"/>
        <v>1.6727811571248914E-3</v>
      </c>
    </row>
    <row r="518" spans="1:36" ht="24.95" customHeight="1" outlineLevel="1" x14ac:dyDescent="0.25">
      <c r="A518" s="156">
        <v>40</v>
      </c>
      <c r="B518" s="156"/>
      <c r="C518" s="165" t="s">
        <v>1210</v>
      </c>
      <c r="D518" s="182">
        <v>47479</v>
      </c>
      <c r="E518" s="166" t="s">
        <v>1192</v>
      </c>
      <c r="F518" s="172" t="s">
        <v>702</v>
      </c>
      <c r="G518" s="165" t="s">
        <v>118</v>
      </c>
      <c r="H518" s="273"/>
      <c r="I518" s="158"/>
      <c r="J518" s="423"/>
      <c r="K518" s="188">
        <v>19597000</v>
      </c>
      <c r="L518" s="172" t="s">
        <v>703</v>
      </c>
      <c r="M518" s="161"/>
      <c r="N518" s="169"/>
      <c r="O518" s="159"/>
      <c r="P518" s="157"/>
      <c r="Q518" s="157"/>
      <c r="R518" s="159"/>
      <c r="S518" s="159"/>
      <c r="T518" s="159"/>
      <c r="U518" s="152">
        <f t="shared" si="182"/>
        <v>0</v>
      </c>
      <c r="V518" s="161"/>
      <c r="W518" s="24"/>
      <c r="X518" s="24"/>
      <c r="Y518" s="25">
        <f t="shared" si="183"/>
        <v>0</v>
      </c>
      <c r="Z518" s="24"/>
      <c r="AA518" s="24"/>
      <c r="AB518" s="24"/>
      <c r="AC518" s="25">
        <f t="shared" si="184"/>
        <v>0</v>
      </c>
      <c r="AD518" s="24"/>
      <c r="AE518" s="24"/>
      <c r="AF518" s="188">
        <v>19597000</v>
      </c>
      <c r="AG518" s="25">
        <f t="shared" si="185"/>
        <v>19597000</v>
      </c>
      <c r="AH518" s="25">
        <f t="shared" si="186"/>
        <v>19597000</v>
      </c>
      <c r="AI518" s="26">
        <f t="shared" si="187"/>
        <v>3.0424218901610713E-2</v>
      </c>
      <c r="AJ518" s="27">
        <f t="shared" si="188"/>
        <v>1.876767180178422E-3</v>
      </c>
    </row>
    <row r="519" spans="1:36" ht="24.95" customHeight="1" outlineLevel="1" x14ac:dyDescent="0.25">
      <c r="A519" s="156">
        <v>41</v>
      </c>
      <c r="B519" s="156"/>
      <c r="C519" s="165" t="s">
        <v>1211</v>
      </c>
      <c r="D519" s="182">
        <v>45289</v>
      </c>
      <c r="E519" s="166" t="s">
        <v>1194</v>
      </c>
      <c r="F519" s="172" t="s">
        <v>702</v>
      </c>
      <c r="G519" s="165" t="s">
        <v>118</v>
      </c>
      <c r="H519" s="273"/>
      <c r="I519" s="158"/>
      <c r="J519" s="423"/>
      <c r="K519" s="188">
        <v>40840000</v>
      </c>
      <c r="L519" s="172" t="s">
        <v>703</v>
      </c>
      <c r="M519" s="161"/>
      <c r="N519" s="169"/>
      <c r="O519" s="159"/>
      <c r="P519" s="157"/>
      <c r="Q519" s="157"/>
      <c r="R519" s="159"/>
      <c r="S519" s="159"/>
      <c r="T519" s="159"/>
      <c r="U519" s="152">
        <f t="shared" si="182"/>
        <v>0</v>
      </c>
      <c r="V519" s="161"/>
      <c r="W519" s="24"/>
      <c r="X519" s="24"/>
      <c r="Y519" s="25">
        <f t="shared" si="183"/>
        <v>0</v>
      </c>
      <c r="Z519" s="24"/>
      <c r="AA519" s="24"/>
      <c r="AB519" s="24"/>
      <c r="AC519" s="25">
        <f t="shared" si="184"/>
        <v>0</v>
      </c>
      <c r="AD519" s="24"/>
      <c r="AE519" s="24"/>
      <c r="AF519" s="188">
        <v>40840000</v>
      </c>
      <c r="AG519" s="25">
        <f t="shared" si="185"/>
        <v>40840000</v>
      </c>
      <c r="AH519" s="25">
        <f t="shared" si="186"/>
        <v>40840000</v>
      </c>
      <c r="AI519" s="26">
        <f t="shared" si="187"/>
        <v>6.3403842421890164E-2</v>
      </c>
      <c r="AJ519" s="27">
        <f t="shared" si="188"/>
        <v>3.911168629815112E-3</v>
      </c>
    </row>
    <row r="520" spans="1:36" ht="24.95" customHeight="1" outlineLevel="1" x14ac:dyDescent="0.25">
      <c r="A520" s="156">
        <v>42</v>
      </c>
      <c r="B520" s="156"/>
      <c r="C520" s="165" t="s">
        <v>1212</v>
      </c>
      <c r="D520" s="182">
        <v>45262</v>
      </c>
      <c r="E520" s="166" t="s">
        <v>565</v>
      </c>
      <c r="F520" s="172" t="s">
        <v>702</v>
      </c>
      <c r="G520" s="165" t="s">
        <v>118</v>
      </c>
      <c r="H520" s="273"/>
      <c r="I520" s="158"/>
      <c r="J520" s="424"/>
      <c r="K520" s="188">
        <v>15755000</v>
      </c>
      <c r="L520" s="172" t="s">
        <v>703</v>
      </c>
      <c r="M520" s="161"/>
      <c r="N520" s="169"/>
      <c r="O520" s="159"/>
      <c r="P520" s="157"/>
      <c r="Q520" s="157"/>
      <c r="R520" s="159"/>
      <c r="S520" s="159"/>
      <c r="T520" s="159"/>
      <c r="U520" s="152">
        <f t="shared" si="182"/>
        <v>0</v>
      </c>
      <c r="V520" s="161"/>
      <c r="W520" s="24"/>
      <c r="X520" s="24"/>
      <c r="Y520" s="25">
        <f t="shared" si="183"/>
        <v>0</v>
      </c>
      <c r="Z520" s="24"/>
      <c r="AA520" s="24"/>
      <c r="AB520" s="24"/>
      <c r="AC520" s="25">
        <f t="shared" si="184"/>
        <v>0</v>
      </c>
      <c r="AD520" s="24"/>
      <c r="AE520" s="24"/>
      <c r="AF520" s="188">
        <v>15755000</v>
      </c>
      <c r="AG520" s="25">
        <f t="shared" si="185"/>
        <v>15755000</v>
      </c>
      <c r="AH520" s="25">
        <f t="shared" si="186"/>
        <v>15755000</v>
      </c>
      <c r="AI520" s="26">
        <f t="shared" si="187"/>
        <v>2.4459538133126336E-2</v>
      </c>
      <c r="AJ520" s="27">
        <f t="shared" si="188"/>
        <v>1.508826193994542E-3</v>
      </c>
    </row>
    <row r="521" spans="1:36" s="37" customFormat="1" ht="12.75" customHeight="1" x14ac:dyDescent="0.25">
      <c r="A521" s="404" t="s">
        <v>588</v>
      </c>
      <c r="B521" s="377"/>
      <c r="C521" s="377"/>
      <c r="D521" s="377"/>
      <c r="E521" s="377"/>
      <c r="F521" s="377"/>
      <c r="G521" s="377"/>
      <c r="H521" s="377"/>
      <c r="I521" s="405"/>
      <c r="J521" s="33">
        <f>+J478</f>
        <v>644125000</v>
      </c>
      <c r="K521" s="162">
        <f>SUM(K479:K520)</f>
        <v>644125000</v>
      </c>
      <c r="L521" s="146"/>
      <c r="M521" s="33">
        <f>SUM(M479:M479)</f>
        <v>0</v>
      </c>
      <c r="N521" s="33">
        <f>SUM(N479:N479)</f>
        <v>0</v>
      </c>
      <c r="O521" s="162">
        <f>SUM(O479:O479)</f>
        <v>0</v>
      </c>
      <c r="P521" s="163"/>
      <c r="Q521" s="164"/>
      <c r="R521" s="162">
        <f t="shared" ref="R521:AE521" si="189">SUM(R479:R479)</f>
        <v>0</v>
      </c>
      <c r="S521" s="162">
        <f t="shared" si="189"/>
        <v>0</v>
      </c>
      <c r="T521" s="162">
        <f t="shared" si="189"/>
        <v>0</v>
      </c>
      <c r="U521" s="162">
        <f t="shared" si="189"/>
        <v>0</v>
      </c>
      <c r="V521" s="33">
        <f t="shared" si="189"/>
        <v>0</v>
      </c>
      <c r="W521" s="33">
        <f t="shared" si="189"/>
        <v>0</v>
      </c>
      <c r="X521" s="33">
        <f t="shared" si="189"/>
        <v>0</v>
      </c>
      <c r="Y521" s="33">
        <f t="shared" si="189"/>
        <v>0</v>
      </c>
      <c r="Z521" s="33">
        <f t="shared" si="189"/>
        <v>0</v>
      </c>
      <c r="AA521" s="33">
        <f t="shared" si="189"/>
        <v>0</v>
      </c>
      <c r="AB521" s="33">
        <f t="shared" si="189"/>
        <v>0</v>
      </c>
      <c r="AC521" s="33">
        <f t="shared" si="189"/>
        <v>0</v>
      </c>
      <c r="AD521" s="162">
        <f>SUM(AD479:AD520)</f>
        <v>0</v>
      </c>
      <c r="AE521" s="33">
        <f t="shared" si="189"/>
        <v>0</v>
      </c>
      <c r="AF521" s="162">
        <f>SUM(AF479:AF520)</f>
        <v>644125000</v>
      </c>
      <c r="AG521" s="162">
        <f>SUM(AG479:AG520)</f>
        <v>644125000</v>
      </c>
      <c r="AH521" s="162">
        <f>SUM(AH479:AH520)</f>
        <v>644125000</v>
      </c>
      <c r="AI521" s="36">
        <f>IF(ISERROR(AH521/J521),0,AH521/J521)</f>
        <v>1</v>
      </c>
      <c r="AJ521" s="36">
        <f>IF(ISERROR(AH521/$AH$600),0,AH521/$AH$600)</f>
        <v>6.1686618356504873E-2</v>
      </c>
    </row>
    <row r="522" spans="1:36" ht="12.75" customHeight="1" x14ac:dyDescent="0.25">
      <c r="A522" s="383" t="s">
        <v>74</v>
      </c>
      <c r="B522" s="384"/>
      <c r="C522" s="384"/>
      <c r="D522" s="384"/>
      <c r="E522" s="385"/>
      <c r="F522" s="9"/>
      <c r="G522" s="10"/>
      <c r="H522" s="11"/>
      <c r="I522" s="11"/>
      <c r="J522" s="396">
        <v>1837597000</v>
      </c>
      <c r="K522" s="13"/>
      <c r="L522" s="14"/>
      <c r="M522" s="15"/>
      <c r="N522" s="15"/>
      <c r="O522" s="15"/>
      <c r="P522" s="10"/>
      <c r="Q522" s="16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7"/>
      <c r="AJ522" s="17"/>
    </row>
    <row r="523" spans="1:36" ht="24.95" customHeight="1" outlineLevel="1" x14ac:dyDescent="0.25">
      <c r="A523" s="19">
        <v>1</v>
      </c>
      <c r="B523" s="19"/>
      <c r="C523" s="40" t="s">
        <v>1213</v>
      </c>
      <c r="D523" s="41">
        <v>45358</v>
      </c>
      <c r="E523" s="70" t="s">
        <v>610</v>
      </c>
      <c r="F523" s="70" t="s">
        <v>702</v>
      </c>
      <c r="G523" s="43" t="s">
        <v>118</v>
      </c>
      <c r="H523" s="29"/>
      <c r="I523" s="29"/>
      <c r="J523" s="397"/>
      <c r="K523" s="98">
        <v>12904000</v>
      </c>
      <c r="L523" s="42" t="s">
        <v>703</v>
      </c>
      <c r="M523" s="92"/>
      <c r="N523" s="92"/>
      <c r="O523" s="92"/>
      <c r="P523" s="64"/>
      <c r="Q523" s="64"/>
      <c r="R523" s="92"/>
      <c r="S523" s="92"/>
      <c r="T523" s="92">
        <v>12904000</v>
      </c>
      <c r="U523" s="13">
        <f>SUM(R523:T523)</f>
        <v>12904000</v>
      </c>
      <c r="V523" s="24"/>
      <c r="W523" s="24"/>
      <c r="X523" s="24"/>
      <c r="Y523" s="25">
        <f>SUM(V523:X523)</f>
        <v>0</v>
      </c>
      <c r="Z523" s="24"/>
      <c r="AA523" s="24"/>
      <c r="AB523" s="24"/>
      <c r="AC523" s="25">
        <f>SUM(Z523:AB523)</f>
        <v>0</v>
      </c>
      <c r="AD523" s="24"/>
      <c r="AE523" s="24"/>
      <c r="AF523" s="24"/>
      <c r="AG523" s="25">
        <f>SUM(AD523:AF523)</f>
        <v>0</v>
      </c>
      <c r="AH523" s="25">
        <f>SUM(U523,Y523,AC523,AG523)</f>
        <v>12904000</v>
      </c>
      <c r="AI523" s="26">
        <f>IF(ISERROR(AH523/$J$522),0,AH523/$J$522)</f>
        <v>7.0222143375288492E-3</v>
      </c>
      <c r="AJ523" s="27">
        <f t="shared" ref="AJ523:AJ556" si="190">IF(ISERROR(AH523/$AH$600),"-",AH523/$AH$600)</f>
        <v>1.2357913809778209E-3</v>
      </c>
    </row>
    <row r="524" spans="1:36" ht="24.95" customHeight="1" outlineLevel="1" x14ac:dyDescent="0.25">
      <c r="A524" s="19">
        <v>2</v>
      </c>
      <c r="B524" s="19"/>
      <c r="C524" s="46" t="s">
        <v>1214</v>
      </c>
      <c r="D524" s="41">
        <v>45376</v>
      </c>
      <c r="E524" s="70" t="s">
        <v>640</v>
      </c>
      <c r="F524" s="70" t="s">
        <v>702</v>
      </c>
      <c r="G524" s="43" t="s">
        <v>118</v>
      </c>
      <c r="H524" s="29"/>
      <c r="I524" s="29"/>
      <c r="J524" s="397"/>
      <c r="K524" s="57">
        <v>12904000</v>
      </c>
      <c r="L524" s="42" t="s">
        <v>703</v>
      </c>
      <c r="M524" s="92"/>
      <c r="N524" s="92"/>
      <c r="O524" s="92"/>
      <c r="P524" s="64"/>
      <c r="Q524" s="64"/>
      <c r="R524" s="92"/>
      <c r="S524" s="92"/>
      <c r="T524" s="92"/>
      <c r="U524" s="13">
        <f t="shared" ref="U524:U587" si="191">SUM(R524:T524)</f>
        <v>0</v>
      </c>
      <c r="V524" s="57">
        <v>12904000</v>
      </c>
      <c r="W524" s="24"/>
      <c r="X524" s="24"/>
      <c r="Y524" s="25">
        <f t="shared" ref="Y524:Y566" si="192">SUM(V524:X524)</f>
        <v>12904000</v>
      </c>
      <c r="Z524" s="24"/>
      <c r="AA524" s="24"/>
      <c r="AB524" s="24"/>
      <c r="AC524" s="25">
        <f t="shared" ref="AC524:AC555" si="193">SUM(Z524:AB524)</f>
        <v>0</v>
      </c>
      <c r="AD524" s="24"/>
      <c r="AE524" s="24"/>
      <c r="AF524" s="24"/>
      <c r="AG524" s="25">
        <f t="shared" ref="AG524:AG555" si="194">SUM(AD524:AF524)</f>
        <v>0</v>
      </c>
      <c r="AH524" s="25">
        <f t="shared" ref="AH524:AH555" si="195">SUM(U524,Y524,AC524,AG524)</f>
        <v>12904000</v>
      </c>
      <c r="AI524" s="26">
        <f t="shared" ref="AI524:AI555" si="196">IF(ISERROR(AH524/$J$522),0,AH524/$J$522)</f>
        <v>7.0222143375288492E-3</v>
      </c>
      <c r="AJ524" s="27">
        <f t="shared" si="190"/>
        <v>1.2357913809778209E-3</v>
      </c>
    </row>
    <row r="525" spans="1:36" ht="24.95" customHeight="1" outlineLevel="1" x14ac:dyDescent="0.25">
      <c r="A525" s="19">
        <v>3</v>
      </c>
      <c r="B525" s="19"/>
      <c r="C525" s="46" t="s">
        <v>1215</v>
      </c>
      <c r="D525" s="41">
        <v>45376</v>
      </c>
      <c r="E525" s="70" t="s">
        <v>654</v>
      </c>
      <c r="F525" s="70" t="s">
        <v>702</v>
      </c>
      <c r="G525" s="43" t="s">
        <v>118</v>
      </c>
      <c r="H525" s="29"/>
      <c r="I525" s="29"/>
      <c r="J525" s="397"/>
      <c r="K525" s="57">
        <v>26217000</v>
      </c>
      <c r="L525" s="42" t="s">
        <v>703</v>
      </c>
      <c r="M525" s="92"/>
      <c r="N525" s="92"/>
      <c r="O525" s="92"/>
      <c r="P525" s="64"/>
      <c r="Q525" s="64"/>
      <c r="R525" s="92"/>
      <c r="S525" s="92"/>
      <c r="T525" s="92"/>
      <c r="U525" s="13">
        <f t="shared" si="191"/>
        <v>0</v>
      </c>
      <c r="V525" s="57">
        <v>26217000</v>
      </c>
      <c r="W525" s="24"/>
      <c r="X525" s="24"/>
      <c r="Y525" s="25">
        <f t="shared" si="192"/>
        <v>26217000</v>
      </c>
      <c r="Z525" s="24"/>
      <c r="AA525" s="24"/>
      <c r="AB525" s="24"/>
      <c r="AC525" s="25">
        <f t="shared" si="193"/>
        <v>0</v>
      </c>
      <c r="AD525" s="24"/>
      <c r="AE525" s="24"/>
      <c r="AF525" s="24"/>
      <c r="AG525" s="25">
        <f t="shared" si="194"/>
        <v>0</v>
      </c>
      <c r="AH525" s="25">
        <f t="shared" si="195"/>
        <v>26217000</v>
      </c>
      <c r="AI525" s="26">
        <f t="shared" si="196"/>
        <v>1.4267001959624444E-2</v>
      </c>
      <c r="AJ525" s="27">
        <f t="shared" si="190"/>
        <v>2.5107519091053573E-3</v>
      </c>
    </row>
    <row r="526" spans="1:36" ht="24.95" customHeight="1" outlineLevel="1" x14ac:dyDescent="0.25">
      <c r="A526" s="19">
        <v>4</v>
      </c>
      <c r="B526" s="19"/>
      <c r="C526" s="46" t="s">
        <v>1216</v>
      </c>
      <c r="D526" s="41">
        <v>45357</v>
      </c>
      <c r="E526" s="70" t="s">
        <v>683</v>
      </c>
      <c r="F526" s="70" t="s">
        <v>702</v>
      </c>
      <c r="G526" s="43" t="s">
        <v>118</v>
      </c>
      <c r="H526" s="29"/>
      <c r="I526" s="29"/>
      <c r="J526" s="397"/>
      <c r="K526" s="57">
        <v>65543000</v>
      </c>
      <c r="L526" s="42" t="s">
        <v>703</v>
      </c>
      <c r="M526" s="92"/>
      <c r="N526" s="92"/>
      <c r="O526" s="92"/>
      <c r="P526" s="64"/>
      <c r="Q526" s="64"/>
      <c r="R526" s="92"/>
      <c r="S526" s="92"/>
      <c r="T526" s="92"/>
      <c r="U526" s="13">
        <f t="shared" si="191"/>
        <v>0</v>
      </c>
      <c r="V526" s="57">
        <v>65543000</v>
      </c>
      <c r="W526" s="24"/>
      <c r="X526" s="24"/>
      <c r="Y526" s="25">
        <f t="shared" si="192"/>
        <v>65543000</v>
      </c>
      <c r="Z526" s="24"/>
      <c r="AA526" s="24"/>
      <c r="AB526" s="24"/>
      <c r="AC526" s="25">
        <f t="shared" si="193"/>
        <v>0</v>
      </c>
      <c r="AD526" s="24"/>
      <c r="AE526" s="24"/>
      <c r="AF526" s="24"/>
      <c r="AG526" s="25">
        <f t="shared" si="194"/>
        <v>0</v>
      </c>
      <c r="AH526" s="25">
        <f t="shared" si="195"/>
        <v>65543000</v>
      </c>
      <c r="AI526" s="26">
        <f t="shared" si="196"/>
        <v>3.5667776993541019E-2</v>
      </c>
      <c r="AJ526" s="27">
        <f t="shared" si="190"/>
        <v>6.2769276568063635E-3</v>
      </c>
    </row>
    <row r="527" spans="1:36" ht="24.95" customHeight="1" outlineLevel="1" x14ac:dyDescent="0.25">
      <c r="A527" s="19">
        <v>5</v>
      </c>
      <c r="B527" s="19"/>
      <c r="C527" s="46" t="s">
        <v>1217</v>
      </c>
      <c r="D527" s="41">
        <v>45372</v>
      </c>
      <c r="E527" s="70" t="s">
        <v>665</v>
      </c>
      <c r="F527" s="70" t="s">
        <v>702</v>
      </c>
      <c r="G527" s="43" t="s">
        <v>118</v>
      </c>
      <c r="H527" s="29"/>
      <c r="I527" s="29"/>
      <c r="J527" s="397"/>
      <c r="K527" s="57">
        <v>26217000</v>
      </c>
      <c r="L527" s="42" t="s">
        <v>703</v>
      </c>
      <c r="M527" s="92"/>
      <c r="N527" s="92"/>
      <c r="O527" s="92"/>
      <c r="P527" s="64"/>
      <c r="Q527" s="64"/>
      <c r="R527" s="92"/>
      <c r="S527" s="92"/>
      <c r="T527" s="92"/>
      <c r="U527" s="13">
        <f t="shared" si="191"/>
        <v>0</v>
      </c>
      <c r="V527" s="57">
        <v>26217000</v>
      </c>
      <c r="W527" s="24"/>
      <c r="X527" s="24"/>
      <c r="Y527" s="25">
        <f t="shared" si="192"/>
        <v>26217000</v>
      </c>
      <c r="Z527" s="24"/>
      <c r="AA527" s="24"/>
      <c r="AB527" s="24"/>
      <c r="AC527" s="25">
        <f t="shared" si="193"/>
        <v>0</v>
      </c>
      <c r="AD527" s="24"/>
      <c r="AE527" s="24"/>
      <c r="AF527" s="24"/>
      <c r="AG527" s="25">
        <f t="shared" si="194"/>
        <v>0</v>
      </c>
      <c r="AH527" s="25">
        <f t="shared" si="195"/>
        <v>26217000</v>
      </c>
      <c r="AI527" s="26">
        <f t="shared" si="196"/>
        <v>1.4267001959624444E-2</v>
      </c>
      <c r="AJ527" s="27">
        <f t="shared" si="190"/>
        <v>2.5107519091053573E-3</v>
      </c>
    </row>
    <row r="528" spans="1:36" ht="24.95" customHeight="1" outlineLevel="1" x14ac:dyDescent="0.25">
      <c r="A528" s="19">
        <v>6</v>
      </c>
      <c r="B528" s="19"/>
      <c r="C528" s="46" t="s">
        <v>1181</v>
      </c>
      <c r="D528" s="41">
        <v>45365</v>
      </c>
      <c r="E528" s="70" t="s">
        <v>604</v>
      </c>
      <c r="F528" s="70" t="s">
        <v>702</v>
      </c>
      <c r="G528" s="43" t="s">
        <v>118</v>
      </c>
      <c r="H528" s="29"/>
      <c r="I528" s="29"/>
      <c r="J528" s="397"/>
      <c r="K528" s="57">
        <v>13109000</v>
      </c>
      <c r="L528" s="42" t="s">
        <v>703</v>
      </c>
      <c r="M528" s="92"/>
      <c r="N528" s="92"/>
      <c r="O528" s="92"/>
      <c r="P528" s="64"/>
      <c r="Q528" s="64"/>
      <c r="R528" s="92"/>
      <c r="S528" s="92"/>
      <c r="T528" s="92"/>
      <c r="U528" s="13">
        <f t="shared" si="191"/>
        <v>0</v>
      </c>
      <c r="V528" s="57">
        <v>13109000</v>
      </c>
      <c r="W528" s="24"/>
      <c r="X528" s="24"/>
      <c r="Y528" s="25">
        <f t="shared" si="192"/>
        <v>13109000</v>
      </c>
      <c r="Z528" s="24"/>
      <c r="AA528" s="24"/>
      <c r="AB528" s="24"/>
      <c r="AC528" s="25">
        <f t="shared" si="193"/>
        <v>0</v>
      </c>
      <c r="AD528" s="24"/>
      <c r="AE528" s="24"/>
      <c r="AF528" s="24"/>
      <c r="AG528" s="25">
        <f t="shared" si="194"/>
        <v>0</v>
      </c>
      <c r="AH528" s="25">
        <f t="shared" si="195"/>
        <v>13109000</v>
      </c>
      <c r="AI528" s="26">
        <f t="shared" si="196"/>
        <v>7.1337730742921327E-3</v>
      </c>
      <c r="AJ528" s="27">
        <f t="shared" si="190"/>
        <v>1.255423838595649E-3</v>
      </c>
    </row>
    <row r="529" spans="1:36" ht="24.95" customHeight="1" outlineLevel="1" x14ac:dyDescent="0.25">
      <c r="A529" s="19">
        <v>7</v>
      </c>
      <c r="B529" s="19"/>
      <c r="C529" s="46" t="s">
        <v>591</v>
      </c>
      <c r="D529" s="41">
        <v>45379</v>
      </c>
      <c r="E529" s="70" t="s">
        <v>616</v>
      </c>
      <c r="F529" s="70" t="s">
        <v>702</v>
      </c>
      <c r="G529" s="43" t="s">
        <v>118</v>
      </c>
      <c r="H529" s="29"/>
      <c r="I529" s="29"/>
      <c r="J529" s="397"/>
      <c r="K529" s="57">
        <v>13109000</v>
      </c>
      <c r="L529" s="42" t="s">
        <v>703</v>
      </c>
      <c r="M529" s="92"/>
      <c r="N529" s="92"/>
      <c r="O529" s="92"/>
      <c r="P529" s="64"/>
      <c r="Q529" s="64"/>
      <c r="R529" s="92"/>
      <c r="S529" s="92"/>
      <c r="T529" s="92"/>
      <c r="U529" s="13">
        <f t="shared" si="191"/>
        <v>0</v>
      </c>
      <c r="V529" s="57">
        <v>13109000</v>
      </c>
      <c r="W529" s="24"/>
      <c r="X529" s="24"/>
      <c r="Y529" s="25">
        <f t="shared" si="192"/>
        <v>13109000</v>
      </c>
      <c r="Z529" s="24"/>
      <c r="AA529" s="24"/>
      <c r="AB529" s="24"/>
      <c r="AC529" s="25">
        <f t="shared" si="193"/>
        <v>0</v>
      </c>
      <c r="AD529" s="24"/>
      <c r="AE529" s="24"/>
      <c r="AF529" s="24"/>
      <c r="AG529" s="25">
        <f t="shared" si="194"/>
        <v>0</v>
      </c>
      <c r="AH529" s="25">
        <f t="shared" si="195"/>
        <v>13109000</v>
      </c>
      <c r="AI529" s="26">
        <f t="shared" si="196"/>
        <v>7.1337730742921327E-3</v>
      </c>
      <c r="AJ529" s="27">
        <f t="shared" si="190"/>
        <v>1.255423838595649E-3</v>
      </c>
    </row>
    <row r="530" spans="1:36" ht="24.95" customHeight="1" outlineLevel="1" x14ac:dyDescent="0.25">
      <c r="A530" s="19">
        <v>8</v>
      </c>
      <c r="B530" s="19"/>
      <c r="C530" s="46" t="s">
        <v>1180</v>
      </c>
      <c r="D530" s="41">
        <v>45363</v>
      </c>
      <c r="E530" s="70" t="s">
        <v>646</v>
      </c>
      <c r="F530" s="70" t="s">
        <v>702</v>
      </c>
      <c r="G530" s="43" t="s">
        <v>118</v>
      </c>
      <c r="H530" s="29"/>
      <c r="I530" s="29"/>
      <c r="J530" s="397"/>
      <c r="K530" s="57">
        <v>13109000</v>
      </c>
      <c r="L530" s="42" t="s">
        <v>703</v>
      </c>
      <c r="M530" s="92"/>
      <c r="N530" s="92"/>
      <c r="O530" s="92"/>
      <c r="P530" s="64"/>
      <c r="Q530" s="64"/>
      <c r="R530" s="92"/>
      <c r="S530" s="92"/>
      <c r="T530" s="92"/>
      <c r="U530" s="13">
        <f t="shared" si="191"/>
        <v>0</v>
      </c>
      <c r="V530" s="57">
        <v>13109000</v>
      </c>
      <c r="W530" s="24"/>
      <c r="X530" s="24"/>
      <c r="Y530" s="25">
        <f t="shared" si="192"/>
        <v>13109000</v>
      </c>
      <c r="Z530" s="24"/>
      <c r="AA530" s="24"/>
      <c r="AB530" s="24"/>
      <c r="AC530" s="25">
        <f t="shared" si="193"/>
        <v>0</v>
      </c>
      <c r="AD530" s="24"/>
      <c r="AE530" s="24"/>
      <c r="AF530" s="24"/>
      <c r="AG530" s="25">
        <f t="shared" si="194"/>
        <v>0</v>
      </c>
      <c r="AH530" s="25">
        <f t="shared" si="195"/>
        <v>13109000</v>
      </c>
      <c r="AI530" s="26">
        <f t="shared" si="196"/>
        <v>7.1337730742921327E-3</v>
      </c>
      <c r="AJ530" s="27">
        <f t="shared" si="190"/>
        <v>1.255423838595649E-3</v>
      </c>
    </row>
    <row r="531" spans="1:36" ht="24.95" customHeight="1" outlineLevel="1" x14ac:dyDescent="0.25">
      <c r="A531" s="19">
        <v>9</v>
      </c>
      <c r="B531" s="19"/>
      <c r="C531" s="46" t="s">
        <v>303</v>
      </c>
      <c r="D531" s="41">
        <v>45377</v>
      </c>
      <c r="E531" s="70" t="s">
        <v>638</v>
      </c>
      <c r="F531" s="70" t="s">
        <v>702</v>
      </c>
      <c r="G531" s="43" t="s">
        <v>118</v>
      </c>
      <c r="H531" s="29"/>
      <c r="I531" s="29"/>
      <c r="J531" s="397"/>
      <c r="K531" s="57">
        <v>39326000</v>
      </c>
      <c r="L531" s="42" t="s">
        <v>703</v>
      </c>
      <c r="M531" s="92"/>
      <c r="N531" s="92"/>
      <c r="O531" s="92"/>
      <c r="P531" s="64"/>
      <c r="Q531" s="64"/>
      <c r="R531" s="92"/>
      <c r="S531" s="92"/>
      <c r="T531" s="92"/>
      <c r="U531" s="13">
        <f t="shared" si="191"/>
        <v>0</v>
      </c>
      <c r="V531" s="57">
        <v>39326000</v>
      </c>
      <c r="W531" s="24"/>
      <c r="X531" s="24"/>
      <c r="Y531" s="25">
        <f t="shared" si="192"/>
        <v>39326000</v>
      </c>
      <c r="Z531" s="24"/>
      <c r="AA531" s="24"/>
      <c r="AB531" s="24"/>
      <c r="AC531" s="25">
        <f t="shared" si="193"/>
        <v>0</v>
      </c>
      <c r="AD531" s="24"/>
      <c r="AE531" s="24"/>
      <c r="AF531" s="24"/>
      <c r="AG531" s="25">
        <f t="shared" si="194"/>
        <v>0</v>
      </c>
      <c r="AH531" s="25">
        <f t="shared" si="195"/>
        <v>39326000</v>
      </c>
      <c r="AI531" s="26">
        <f t="shared" si="196"/>
        <v>2.1400775033916578E-2</v>
      </c>
      <c r="AJ531" s="27">
        <f t="shared" si="190"/>
        <v>3.7661757477010062E-3</v>
      </c>
    </row>
    <row r="532" spans="1:36" ht="24.95" customHeight="1" outlineLevel="1" x14ac:dyDescent="0.25">
      <c r="A532" s="19">
        <v>10</v>
      </c>
      <c r="B532" s="19"/>
      <c r="C532" s="46" t="s">
        <v>1218</v>
      </c>
      <c r="D532" s="41">
        <v>45372</v>
      </c>
      <c r="E532" s="70" t="s">
        <v>636</v>
      </c>
      <c r="F532" s="70" t="s">
        <v>702</v>
      </c>
      <c r="G532" s="43" t="s">
        <v>118</v>
      </c>
      <c r="H532" s="29"/>
      <c r="I532" s="29"/>
      <c r="J532" s="397"/>
      <c r="K532" s="57">
        <v>65543000</v>
      </c>
      <c r="L532" s="42" t="s">
        <v>703</v>
      </c>
      <c r="M532" s="92"/>
      <c r="N532" s="92"/>
      <c r="O532" s="92"/>
      <c r="P532" s="64"/>
      <c r="Q532" s="64"/>
      <c r="R532" s="92"/>
      <c r="S532" s="92"/>
      <c r="T532" s="92"/>
      <c r="U532" s="13">
        <f t="shared" si="191"/>
        <v>0</v>
      </c>
      <c r="V532" s="57">
        <v>65543000</v>
      </c>
      <c r="W532" s="24"/>
      <c r="X532" s="24"/>
      <c r="Y532" s="25">
        <f t="shared" si="192"/>
        <v>65543000</v>
      </c>
      <c r="Z532" s="24"/>
      <c r="AA532" s="24"/>
      <c r="AB532" s="24"/>
      <c r="AC532" s="25">
        <f t="shared" si="193"/>
        <v>0</v>
      </c>
      <c r="AD532" s="24"/>
      <c r="AE532" s="24"/>
      <c r="AF532" s="24"/>
      <c r="AG532" s="25">
        <f t="shared" si="194"/>
        <v>0</v>
      </c>
      <c r="AH532" s="25">
        <f t="shared" si="195"/>
        <v>65543000</v>
      </c>
      <c r="AI532" s="26">
        <f t="shared" si="196"/>
        <v>3.5667776993541019E-2</v>
      </c>
      <c r="AJ532" s="27">
        <f t="shared" si="190"/>
        <v>6.2769276568063635E-3</v>
      </c>
    </row>
    <row r="533" spans="1:36" ht="24.95" customHeight="1" outlineLevel="1" x14ac:dyDescent="0.25">
      <c r="A533" s="19">
        <v>11</v>
      </c>
      <c r="B533" s="19"/>
      <c r="C533" s="46" t="s">
        <v>240</v>
      </c>
      <c r="D533" s="41">
        <v>45365</v>
      </c>
      <c r="E533" s="70" t="s">
        <v>628</v>
      </c>
      <c r="F533" s="70" t="s">
        <v>702</v>
      </c>
      <c r="G533" s="43" t="s">
        <v>118</v>
      </c>
      <c r="H533" s="29"/>
      <c r="I533" s="29"/>
      <c r="J533" s="397"/>
      <c r="K533" s="57">
        <v>13018000</v>
      </c>
      <c r="L533" s="42" t="s">
        <v>703</v>
      </c>
      <c r="M533" s="92"/>
      <c r="N533" s="92"/>
      <c r="O533" s="92"/>
      <c r="P533" s="64"/>
      <c r="Q533" s="64"/>
      <c r="R533" s="92"/>
      <c r="S533" s="92"/>
      <c r="T533" s="92"/>
      <c r="U533" s="13">
        <f t="shared" si="191"/>
        <v>0</v>
      </c>
      <c r="V533" s="57">
        <v>13018000</v>
      </c>
      <c r="W533" s="24"/>
      <c r="X533" s="24"/>
      <c r="Y533" s="25">
        <f t="shared" si="192"/>
        <v>13018000</v>
      </c>
      <c r="Z533" s="24"/>
      <c r="AA533" s="24"/>
      <c r="AB533" s="24"/>
      <c r="AC533" s="25">
        <f t="shared" si="193"/>
        <v>0</v>
      </c>
      <c r="AD533" s="24"/>
      <c r="AE533" s="24"/>
      <c r="AF533" s="24"/>
      <c r="AG533" s="25">
        <f t="shared" si="194"/>
        <v>0</v>
      </c>
      <c r="AH533" s="25">
        <f t="shared" si="195"/>
        <v>13018000</v>
      </c>
      <c r="AI533" s="26">
        <f t="shared" si="196"/>
        <v>7.0842518789484311E-3</v>
      </c>
      <c r="AJ533" s="27">
        <f t="shared" si="190"/>
        <v>1.2467089427750521E-3</v>
      </c>
    </row>
    <row r="534" spans="1:36" ht="24.95" customHeight="1" outlineLevel="1" x14ac:dyDescent="0.25">
      <c r="A534" s="19">
        <v>12</v>
      </c>
      <c r="B534" s="18"/>
      <c r="C534" s="46" t="s">
        <v>1219</v>
      </c>
      <c r="D534" s="41">
        <v>45372</v>
      </c>
      <c r="E534" s="70" t="s">
        <v>1220</v>
      </c>
      <c r="F534" s="70" t="s">
        <v>702</v>
      </c>
      <c r="G534" s="43" t="s">
        <v>118</v>
      </c>
      <c r="H534" s="29"/>
      <c r="I534" s="29"/>
      <c r="J534" s="397"/>
      <c r="K534" s="57">
        <v>12904000</v>
      </c>
      <c r="L534" s="42" t="s">
        <v>703</v>
      </c>
      <c r="M534" s="92"/>
      <c r="N534" s="92"/>
      <c r="O534" s="92"/>
      <c r="P534" s="64"/>
      <c r="Q534" s="64"/>
      <c r="R534" s="92"/>
      <c r="S534" s="92"/>
      <c r="T534" s="92"/>
      <c r="U534" s="13">
        <f t="shared" si="191"/>
        <v>0</v>
      </c>
      <c r="V534" s="57">
        <v>12904000</v>
      </c>
      <c r="W534" s="24"/>
      <c r="X534" s="24"/>
      <c r="Y534" s="25">
        <f t="shared" si="192"/>
        <v>12904000</v>
      </c>
      <c r="Z534" s="24"/>
      <c r="AA534" s="24"/>
      <c r="AB534" s="24"/>
      <c r="AC534" s="25">
        <f t="shared" si="193"/>
        <v>0</v>
      </c>
      <c r="AD534" s="24"/>
      <c r="AE534" s="24"/>
      <c r="AF534" s="24"/>
      <c r="AG534" s="25">
        <f t="shared" si="194"/>
        <v>0</v>
      </c>
      <c r="AH534" s="25">
        <f t="shared" si="195"/>
        <v>12904000</v>
      </c>
      <c r="AI534" s="26">
        <f t="shared" si="196"/>
        <v>7.0222143375288492E-3</v>
      </c>
      <c r="AJ534" s="27">
        <f t="shared" si="190"/>
        <v>1.2357913809778209E-3</v>
      </c>
    </row>
    <row r="535" spans="1:36" ht="24.95" customHeight="1" outlineLevel="1" x14ac:dyDescent="0.25">
      <c r="A535" s="116">
        <v>13</v>
      </c>
      <c r="B535" s="108"/>
      <c r="C535" s="46" t="s">
        <v>1221</v>
      </c>
      <c r="D535" s="41">
        <v>45358</v>
      </c>
      <c r="E535" s="70" t="s">
        <v>648</v>
      </c>
      <c r="F535" s="70" t="s">
        <v>702</v>
      </c>
      <c r="G535" s="43" t="s">
        <v>118</v>
      </c>
      <c r="H535" s="29"/>
      <c r="I535" s="29"/>
      <c r="J535" s="397"/>
      <c r="K535" s="57">
        <v>65543000</v>
      </c>
      <c r="L535" s="42" t="s">
        <v>703</v>
      </c>
      <c r="M535" s="92"/>
      <c r="N535" s="92"/>
      <c r="O535" s="92"/>
      <c r="P535" s="64"/>
      <c r="Q535" s="64"/>
      <c r="R535" s="92"/>
      <c r="S535" s="92"/>
      <c r="T535" s="92"/>
      <c r="U535" s="13">
        <f t="shared" si="191"/>
        <v>0</v>
      </c>
      <c r="V535" s="57">
        <v>65543000</v>
      </c>
      <c r="W535" s="24"/>
      <c r="X535" s="24"/>
      <c r="Y535" s="25">
        <f t="shared" si="192"/>
        <v>65543000</v>
      </c>
      <c r="Z535" s="24"/>
      <c r="AA535" s="24"/>
      <c r="AB535" s="24"/>
      <c r="AC535" s="25">
        <f t="shared" si="193"/>
        <v>0</v>
      </c>
      <c r="AD535" s="24"/>
      <c r="AE535" s="24"/>
      <c r="AF535" s="24"/>
      <c r="AG535" s="25">
        <f t="shared" si="194"/>
        <v>0</v>
      </c>
      <c r="AH535" s="25">
        <f t="shared" si="195"/>
        <v>65543000</v>
      </c>
      <c r="AI535" s="26">
        <f t="shared" si="196"/>
        <v>3.5667776993541019E-2</v>
      </c>
      <c r="AJ535" s="27">
        <f t="shared" si="190"/>
        <v>6.2769276568063635E-3</v>
      </c>
    </row>
    <row r="536" spans="1:36" ht="24.95" customHeight="1" outlineLevel="1" x14ac:dyDescent="0.25">
      <c r="A536" s="18">
        <v>14</v>
      </c>
      <c r="B536" s="115"/>
      <c r="C536" s="46" t="s">
        <v>1172</v>
      </c>
      <c r="D536" s="41">
        <v>45377</v>
      </c>
      <c r="E536" s="70" t="s">
        <v>1222</v>
      </c>
      <c r="F536" s="70" t="s">
        <v>702</v>
      </c>
      <c r="G536" s="43" t="s">
        <v>118</v>
      </c>
      <c r="H536" s="29"/>
      <c r="I536" s="29"/>
      <c r="J536" s="397"/>
      <c r="K536" s="57">
        <v>26036000</v>
      </c>
      <c r="L536" s="42" t="s">
        <v>703</v>
      </c>
      <c r="M536" s="92"/>
      <c r="N536" s="92"/>
      <c r="O536" s="92"/>
      <c r="P536" s="64"/>
      <c r="Q536" s="64"/>
      <c r="R536" s="92"/>
      <c r="S536" s="92"/>
      <c r="T536" s="92"/>
      <c r="U536" s="13">
        <f t="shared" si="191"/>
        <v>0</v>
      </c>
      <c r="V536" s="57">
        <v>26036000</v>
      </c>
      <c r="W536" s="24"/>
      <c r="X536" s="24"/>
      <c r="Y536" s="25">
        <f t="shared" si="192"/>
        <v>26036000</v>
      </c>
      <c r="Z536" s="24"/>
      <c r="AA536" s="24"/>
      <c r="AB536" s="24"/>
      <c r="AC536" s="25">
        <f t="shared" si="193"/>
        <v>0</v>
      </c>
      <c r="AD536" s="24"/>
      <c r="AE536" s="24"/>
      <c r="AF536" s="24"/>
      <c r="AG536" s="25">
        <f t="shared" si="194"/>
        <v>0</v>
      </c>
      <c r="AH536" s="25">
        <f t="shared" si="195"/>
        <v>26036000</v>
      </c>
      <c r="AI536" s="26">
        <f t="shared" si="196"/>
        <v>1.4168503757896862E-2</v>
      </c>
      <c r="AJ536" s="27">
        <f t="shared" si="190"/>
        <v>2.4934178855501041E-3</v>
      </c>
    </row>
    <row r="537" spans="1:36" ht="24.95" customHeight="1" outlineLevel="1" x14ac:dyDescent="0.25">
      <c r="A537" s="18">
        <v>15</v>
      </c>
      <c r="B537" s="115"/>
      <c r="C537" s="46" t="s">
        <v>182</v>
      </c>
      <c r="D537" s="41">
        <v>45376</v>
      </c>
      <c r="E537" s="70" t="s">
        <v>622</v>
      </c>
      <c r="F537" s="70" t="s">
        <v>702</v>
      </c>
      <c r="G537" s="43" t="s">
        <v>118</v>
      </c>
      <c r="H537" s="29"/>
      <c r="I537" s="29"/>
      <c r="J537" s="397"/>
      <c r="K537" s="57">
        <v>26217000</v>
      </c>
      <c r="L537" s="42" t="s">
        <v>703</v>
      </c>
      <c r="M537" s="92"/>
      <c r="N537" s="92"/>
      <c r="O537" s="92"/>
      <c r="P537" s="64"/>
      <c r="Q537" s="64"/>
      <c r="R537" s="92"/>
      <c r="S537" s="92"/>
      <c r="T537" s="92"/>
      <c r="U537" s="13">
        <f t="shared" si="191"/>
        <v>0</v>
      </c>
      <c r="V537" s="57">
        <v>26217000</v>
      </c>
      <c r="W537" s="24"/>
      <c r="X537" s="24"/>
      <c r="Y537" s="25">
        <f t="shared" si="192"/>
        <v>26217000</v>
      </c>
      <c r="Z537" s="24"/>
      <c r="AA537" s="24"/>
      <c r="AB537" s="24"/>
      <c r="AC537" s="25">
        <f t="shared" si="193"/>
        <v>0</v>
      </c>
      <c r="AD537" s="24"/>
      <c r="AE537" s="24"/>
      <c r="AF537" s="24"/>
      <c r="AG537" s="25">
        <f t="shared" si="194"/>
        <v>0</v>
      </c>
      <c r="AH537" s="25">
        <f t="shared" si="195"/>
        <v>26217000</v>
      </c>
      <c r="AI537" s="26">
        <f t="shared" si="196"/>
        <v>1.4267001959624444E-2</v>
      </c>
      <c r="AJ537" s="27">
        <f t="shared" si="190"/>
        <v>2.5107519091053573E-3</v>
      </c>
    </row>
    <row r="538" spans="1:36" ht="24.95" customHeight="1" outlineLevel="1" x14ac:dyDescent="0.25">
      <c r="A538" s="18">
        <v>16</v>
      </c>
      <c r="B538" s="115"/>
      <c r="C538" s="46" t="s">
        <v>1223</v>
      </c>
      <c r="D538" s="41">
        <v>45372</v>
      </c>
      <c r="E538" s="70" t="s">
        <v>642</v>
      </c>
      <c r="F538" s="70" t="s">
        <v>702</v>
      </c>
      <c r="G538" s="43" t="s">
        <v>118</v>
      </c>
      <c r="H538" s="29"/>
      <c r="I538" s="29"/>
      <c r="J538" s="397"/>
      <c r="K538" s="57">
        <v>13109000</v>
      </c>
      <c r="L538" s="42" t="s">
        <v>703</v>
      </c>
      <c r="M538" s="92"/>
      <c r="N538" s="92"/>
      <c r="O538" s="92"/>
      <c r="P538" s="64"/>
      <c r="Q538" s="64"/>
      <c r="R538" s="92"/>
      <c r="S538" s="92"/>
      <c r="T538" s="92"/>
      <c r="U538" s="13">
        <f t="shared" si="191"/>
        <v>0</v>
      </c>
      <c r="V538" s="57">
        <v>13109000</v>
      </c>
      <c r="W538" s="24"/>
      <c r="X538" s="24"/>
      <c r="Y538" s="25">
        <f t="shared" si="192"/>
        <v>13109000</v>
      </c>
      <c r="Z538" s="24"/>
      <c r="AA538" s="24"/>
      <c r="AB538" s="24"/>
      <c r="AC538" s="25">
        <f t="shared" si="193"/>
        <v>0</v>
      </c>
      <c r="AD538" s="24"/>
      <c r="AE538" s="24"/>
      <c r="AF538" s="24"/>
      <c r="AG538" s="25">
        <f t="shared" si="194"/>
        <v>0</v>
      </c>
      <c r="AH538" s="25">
        <f t="shared" si="195"/>
        <v>13109000</v>
      </c>
      <c r="AI538" s="26">
        <f t="shared" si="196"/>
        <v>7.1337730742921327E-3</v>
      </c>
      <c r="AJ538" s="27">
        <f t="shared" si="190"/>
        <v>1.255423838595649E-3</v>
      </c>
    </row>
    <row r="539" spans="1:36" ht="24.95" customHeight="1" outlineLevel="1" x14ac:dyDescent="0.25">
      <c r="A539" s="18">
        <v>17</v>
      </c>
      <c r="B539" s="115"/>
      <c r="C539" s="46" t="s">
        <v>306</v>
      </c>
      <c r="D539" s="41">
        <v>45377</v>
      </c>
      <c r="E539" s="70" t="s">
        <v>677</v>
      </c>
      <c r="F539" s="70" t="s">
        <v>702</v>
      </c>
      <c r="G539" s="43" t="s">
        <v>118</v>
      </c>
      <c r="H539" s="29"/>
      <c r="I539" s="29"/>
      <c r="J539" s="397"/>
      <c r="K539" s="98">
        <v>39326000</v>
      </c>
      <c r="L539" s="42" t="s">
        <v>703</v>
      </c>
      <c r="M539" s="92"/>
      <c r="N539" s="92"/>
      <c r="O539" s="92"/>
      <c r="P539" s="64"/>
      <c r="Q539" s="64"/>
      <c r="R539" s="92"/>
      <c r="S539" s="92"/>
      <c r="T539" s="92"/>
      <c r="U539" s="13">
        <f t="shared" si="191"/>
        <v>0</v>
      </c>
      <c r="V539" s="57">
        <v>39326000</v>
      </c>
      <c r="W539" s="24"/>
      <c r="X539" s="24"/>
      <c r="Y539" s="25">
        <f t="shared" si="192"/>
        <v>39326000</v>
      </c>
      <c r="Z539" s="24"/>
      <c r="AA539" s="24"/>
      <c r="AB539" s="24"/>
      <c r="AC539" s="25">
        <f t="shared" si="193"/>
        <v>0</v>
      </c>
      <c r="AD539" s="24"/>
      <c r="AE539" s="24"/>
      <c r="AF539" s="24"/>
      <c r="AG539" s="25">
        <f t="shared" si="194"/>
        <v>0</v>
      </c>
      <c r="AH539" s="25">
        <f t="shared" si="195"/>
        <v>39326000</v>
      </c>
      <c r="AI539" s="26">
        <f t="shared" si="196"/>
        <v>2.1400775033916578E-2</v>
      </c>
      <c r="AJ539" s="27">
        <f t="shared" si="190"/>
        <v>3.7661757477010062E-3</v>
      </c>
    </row>
    <row r="540" spans="1:36" ht="24.95" customHeight="1" outlineLevel="1" x14ac:dyDescent="0.25">
      <c r="A540" s="18">
        <v>18</v>
      </c>
      <c r="B540" s="115"/>
      <c r="C540" s="46" t="s">
        <v>1212</v>
      </c>
      <c r="D540" s="41">
        <v>45376</v>
      </c>
      <c r="E540" s="70" t="s">
        <v>1224</v>
      </c>
      <c r="F540" s="70" t="s">
        <v>702</v>
      </c>
      <c r="G540" s="43" t="s">
        <v>118</v>
      </c>
      <c r="H540" s="29"/>
      <c r="I540" s="29"/>
      <c r="J540" s="397"/>
      <c r="K540" s="98">
        <v>26217000</v>
      </c>
      <c r="L540" s="42" t="s">
        <v>703</v>
      </c>
      <c r="M540" s="92"/>
      <c r="N540" s="92"/>
      <c r="O540" s="92"/>
      <c r="P540" s="64"/>
      <c r="Q540" s="64"/>
      <c r="R540" s="92"/>
      <c r="S540" s="92"/>
      <c r="T540" s="92"/>
      <c r="U540" s="13">
        <f t="shared" si="191"/>
        <v>0</v>
      </c>
      <c r="V540" s="57">
        <v>26217000</v>
      </c>
      <c r="W540" s="24"/>
      <c r="X540" s="24"/>
      <c r="Y540" s="25">
        <f t="shared" si="192"/>
        <v>26217000</v>
      </c>
      <c r="Z540" s="24"/>
      <c r="AA540" s="24"/>
      <c r="AB540" s="24"/>
      <c r="AC540" s="25">
        <f t="shared" si="193"/>
        <v>0</v>
      </c>
      <c r="AD540" s="24"/>
      <c r="AE540" s="24"/>
      <c r="AF540" s="24"/>
      <c r="AG540" s="25">
        <f t="shared" si="194"/>
        <v>0</v>
      </c>
      <c r="AH540" s="25">
        <f t="shared" si="195"/>
        <v>26217000</v>
      </c>
      <c r="AI540" s="26">
        <f t="shared" si="196"/>
        <v>1.4267001959624444E-2</v>
      </c>
      <c r="AJ540" s="27">
        <f t="shared" si="190"/>
        <v>2.5107519091053573E-3</v>
      </c>
    </row>
    <row r="541" spans="1:36" ht="24.95" customHeight="1" outlineLevel="1" x14ac:dyDescent="0.25">
      <c r="A541" s="18">
        <v>19</v>
      </c>
      <c r="B541" s="115"/>
      <c r="C541" s="46" t="s">
        <v>1225</v>
      </c>
      <c r="D541" s="41">
        <v>45376</v>
      </c>
      <c r="E541" s="70" t="s">
        <v>620</v>
      </c>
      <c r="F541" s="70" t="s">
        <v>702</v>
      </c>
      <c r="G541" s="43" t="s">
        <v>118</v>
      </c>
      <c r="H541" s="29"/>
      <c r="I541" s="29"/>
      <c r="J541" s="397"/>
      <c r="K541" s="98">
        <v>26217000</v>
      </c>
      <c r="L541" s="42" t="s">
        <v>703</v>
      </c>
      <c r="M541" s="92"/>
      <c r="N541" s="92"/>
      <c r="O541" s="92"/>
      <c r="P541" s="64"/>
      <c r="Q541" s="64"/>
      <c r="R541" s="92"/>
      <c r="S541" s="92"/>
      <c r="T541" s="92"/>
      <c r="U541" s="13">
        <f t="shared" si="191"/>
        <v>0</v>
      </c>
      <c r="V541" s="24"/>
      <c r="W541" s="57">
        <v>26217000</v>
      </c>
      <c r="X541" s="24"/>
      <c r="Y541" s="25">
        <f t="shared" si="192"/>
        <v>26217000</v>
      </c>
      <c r="Z541" s="24"/>
      <c r="AA541" s="24"/>
      <c r="AB541" s="24"/>
      <c r="AC541" s="25">
        <f t="shared" si="193"/>
        <v>0</v>
      </c>
      <c r="AD541" s="24"/>
      <c r="AE541" s="24"/>
      <c r="AF541" s="24"/>
      <c r="AG541" s="25">
        <f t="shared" si="194"/>
        <v>0</v>
      </c>
      <c r="AH541" s="25">
        <f t="shared" si="195"/>
        <v>26217000</v>
      </c>
      <c r="AI541" s="26">
        <f t="shared" si="196"/>
        <v>1.4267001959624444E-2</v>
      </c>
      <c r="AJ541" s="27">
        <f t="shared" si="190"/>
        <v>2.5107519091053573E-3</v>
      </c>
    </row>
    <row r="542" spans="1:36" ht="24.95" customHeight="1" outlineLevel="1" x14ac:dyDescent="0.25">
      <c r="A542" s="18">
        <v>20</v>
      </c>
      <c r="B542" s="115"/>
      <c r="C542" s="46" t="s">
        <v>1226</v>
      </c>
      <c r="D542" s="41">
        <v>45384</v>
      </c>
      <c r="E542" s="70" t="s">
        <v>626</v>
      </c>
      <c r="F542" s="70" t="s">
        <v>702</v>
      </c>
      <c r="G542" s="43" t="s">
        <v>118</v>
      </c>
      <c r="H542" s="29"/>
      <c r="I542" s="29"/>
      <c r="J542" s="397"/>
      <c r="K542" s="57">
        <v>26217000</v>
      </c>
      <c r="L542" s="42" t="s">
        <v>703</v>
      </c>
      <c r="M542" s="92"/>
      <c r="N542" s="92"/>
      <c r="O542" s="92"/>
      <c r="P542" s="64"/>
      <c r="Q542" s="64"/>
      <c r="R542" s="92"/>
      <c r="S542" s="92"/>
      <c r="T542" s="92"/>
      <c r="U542" s="13">
        <f t="shared" si="191"/>
        <v>0</v>
      </c>
      <c r="V542" s="24"/>
      <c r="W542" s="57">
        <v>26217000</v>
      </c>
      <c r="X542" s="24"/>
      <c r="Y542" s="25">
        <f t="shared" si="192"/>
        <v>26217000</v>
      </c>
      <c r="Z542" s="24"/>
      <c r="AA542" s="24"/>
      <c r="AB542" s="24"/>
      <c r="AC542" s="25">
        <f t="shared" si="193"/>
        <v>0</v>
      </c>
      <c r="AD542" s="24"/>
      <c r="AE542" s="24"/>
      <c r="AF542" s="24"/>
      <c r="AG542" s="25">
        <f t="shared" si="194"/>
        <v>0</v>
      </c>
      <c r="AH542" s="25">
        <f t="shared" si="195"/>
        <v>26217000</v>
      </c>
      <c r="AI542" s="26">
        <f t="shared" si="196"/>
        <v>1.4267001959624444E-2</v>
      </c>
      <c r="AJ542" s="27">
        <f t="shared" si="190"/>
        <v>2.5107519091053573E-3</v>
      </c>
    </row>
    <row r="543" spans="1:36" ht="24.95" customHeight="1" outlineLevel="1" x14ac:dyDescent="0.25">
      <c r="A543" s="18">
        <v>21</v>
      </c>
      <c r="B543" s="115"/>
      <c r="C543" s="46" t="s">
        <v>543</v>
      </c>
      <c r="D543" s="41">
        <v>45394</v>
      </c>
      <c r="E543" s="70" t="s">
        <v>1227</v>
      </c>
      <c r="F543" s="70" t="s">
        <v>702</v>
      </c>
      <c r="G543" s="43" t="s">
        <v>118</v>
      </c>
      <c r="H543" s="29"/>
      <c r="I543" s="29"/>
      <c r="J543" s="397"/>
      <c r="K543" s="57">
        <v>12904000</v>
      </c>
      <c r="L543" s="42" t="s">
        <v>703</v>
      </c>
      <c r="M543" s="92"/>
      <c r="N543" s="92"/>
      <c r="O543" s="92"/>
      <c r="P543" s="64"/>
      <c r="Q543" s="64"/>
      <c r="R543" s="92"/>
      <c r="S543" s="92"/>
      <c r="T543" s="92"/>
      <c r="U543" s="13">
        <f t="shared" si="191"/>
        <v>0</v>
      </c>
      <c r="V543" s="24"/>
      <c r="W543" s="57">
        <v>12904000</v>
      </c>
      <c r="X543" s="24"/>
      <c r="Y543" s="25">
        <f t="shared" si="192"/>
        <v>12904000</v>
      </c>
      <c r="Z543" s="24"/>
      <c r="AA543" s="24"/>
      <c r="AB543" s="24"/>
      <c r="AC543" s="25">
        <f t="shared" si="193"/>
        <v>0</v>
      </c>
      <c r="AD543" s="24"/>
      <c r="AE543" s="24"/>
      <c r="AF543" s="24"/>
      <c r="AG543" s="25">
        <f t="shared" si="194"/>
        <v>0</v>
      </c>
      <c r="AH543" s="25">
        <f t="shared" si="195"/>
        <v>12904000</v>
      </c>
      <c r="AI543" s="26">
        <f t="shared" si="196"/>
        <v>7.0222143375288492E-3</v>
      </c>
      <c r="AJ543" s="27">
        <f t="shared" si="190"/>
        <v>1.2357913809778209E-3</v>
      </c>
    </row>
    <row r="544" spans="1:36" ht="24.95" customHeight="1" outlineLevel="1" x14ac:dyDescent="0.25">
      <c r="A544" s="18">
        <v>22</v>
      </c>
      <c r="B544" s="115"/>
      <c r="C544" s="46" t="s">
        <v>304</v>
      </c>
      <c r="D544" s="41">
        <v>45377</v>
      </c>
      <c r="E544" s="70" t="s">
        <v>1228</v>
      </c>
      <c r="F544" s="70" t="s">
        <v>702</v>
      </c>
      <c r="G544" s="43" t="s">
        <v>118</v>
      </c>
      <c r="H544" s="29"/>
      <c r="I544" s="29"/>
      <c r="J544" s="397"/>
      <c r="K544" s="57">
        <v>39326000</v>
      </c>
      <c r="L544" s="42" t="s">
        <v>703</v>
      </c>
      <c r="M544" s="92"/>
      <c r="N544" s="92"/>
      <c r="O544" s="92"/>
      <c r="P544" s="64"/>
      <c r="Q544" s="64"/>
      <c r="R544" s="92"/>
      <c r="S544" s="92"/>
      <c r="T544" s="92"/>
      <c r="U544" s="13">
        <f t="shared" si="191"/>
        <v>0</v>
      </c>
      <c r="V544" s="24"/>
      <c r="W544" s="57">
        <v>39326000</v>
      </c>
      <c r="X544" s="24"/>
      <c r="Y544" s="25">
        <f t="shared" si="192"/>
        <v>39326000</v>
      </c>
      <c r="Z544" s="24"/>
      <c r="AA544" s="24"/>
      <c r="AB544" s="24"/>
      <c r="AC544" s="25">
        <f t="shared" si="193"/>
        <v>0</v>
      </c>
      <c r="AD544" s="24"/>
      <c r="AE544" s="24"/>
      <c r="AF544" s="24"/>
      <c r="AG544" s="25">
        <f t="shared" si="194"/>
        <v>0</v>
      </c>
      <c r="AH544" s="25">
        <f t="shared" si="195"/>
        <v>39326000</v>
      </c>
      <c r="AI544" s="26">
        <f t="shared" si="196"/>
        <v>2.1400775033916578E-2</v>
      </c>
      <c r="AJ544" s="27">
        <f t="shared" si="190"/>
        <v>3.7661757477010062E-3</v>
      </c>
    </row>
    <row r="545" spans="1:36" ht="24.95" customHeight="1" outlineLevel="1" x14ac:dyDescent="0.25">
      <c r="A545" s="18">
        <v>23</v>
      </c>
      <c r="B545" s="115"/>
      <c r="C545" s="46" t="s">
        <v>1210</v>
      </c>
      <c r="D545" s="41">
        <v>45376</v>
      </c>
      <c r="E545" s="70" t="s">
        <v>608</v>
      </c>
      <c r="F545" s="70" t="s">
        <v>702</v>
      </c>
      <c r="G545" s="43" t="s">
        <v>118</v>
      </c>
      <c r="H545" s="29"/>
      <c r="I545" s="29"/>
      <c r="J545" s="397"/>
      <c r="K545" s="57">
        <v>13109000</v>
      </c>
      <c r="L545" s="42" t="s">
        <v>703</v>
      </c>
      <c r="M545" s="92"/>
      <c r="N545" s="92"/>
      <c r="O545" s="92"/>
      <c r="P545" s="64"/>
      <c r="Q545" s="64"/>
      <c r="R545" s="92"/>
      <c r="S545" s="92"/>
      <c r="T545" s="92"/>
      <c r="U545" s="13">
        <f t="shared" si="191"/>
        <v>0</v>
      </c>
      <c r="V545" s="24"/>
      <c r="W545" s="57">
        <v>13109000</v>
      </c>
      <c r="X545" s="24"/>
      <c r="Y545" s="25">
        <f t="shared" si="192"/>
        <v>13109000</v>
      </c>
      <c r="Z545" s="24"/>
      <c r="AA545" s="24"/>
      <c r="AB545" s="24"/>
      <c r="AC545" s="25">
        <f t="shared" si="193"/>
        <v>0</v>
      </c>
      <c r="AD545" s="24"/>
      <c r="AE545" s="24"/>
      <c r="AF545" s="24"/>
      <c r="AG545" s="25">
        <f t="shared" si="194"/>
        <v>0</v>
      </c>
      <c r="AH545" s="25">
        <f t="shared" si="195"/>
        <v>13109000</v>
      </c>
      <c r="AI545" s="26">
        <f t="shared" si="196"/>
        <v>7.1337730742921327E-3</v>
      </c>
      <c r="AJ545" s="27">
        <f t="shared" si="190"/>
        <v>1.255423838595649E-3</v>
      </c>
    </row>
    <row r="546" spans="1:36" ht="24.95" customHeight="1" outlineLevel="1" x14ac:dyDescent="0.25">
      <c r="A546" s="18">
        <v>24</v>
      </c>
      <c r="B546" s="115"/>
      <c r="C546" s="46" t="s">
        <v>1229</v>
      </c>
      <c r="D546" s="41">
        <v>45379</v>
      </c>
      <c r="E546" s="70" t="s">
        <v>1230</v>
      </c>
      <c r="F546" s="70" t="s">
        <v>702</v>
      </c>
      <c r="G546" s="43" t="s">
        <v>118</v>
      </c>
      <c r="H546" s="29"/>
      <c r="I546" s="29"/>
      <c r="J546" s="397"/>
      <c r="K546" s="57">
        <v>26217000</v>
      </c>
      <c r="L546" s="42" t="s">
        <v>703</v>
      </c>
      <c r="M546" s="92"/>
      <c r="N546" s="92"/>
      <c r="O546" s="92"/>
      <c r="P546" s="64"/>
      <c r="Q546" s="64"/>
      <c r="R546" s="92"/>
      <c r="S546" s="92"/>
      <c r="T546" s="92"/>
      <c r="U546" s="13">
        <f t="shared" si="191"/>
        <v>0</v>
      </c>
      <c r="V546" s="24"/>
      <c r="W546" s="57">
        <v>26217000</v>
      </c>
      <c r="X546" s="24"/>
      <c r="Y546" s="25">
        <f t="shared" si="192"/>
        <v>26217000</v>
      </c>
      <c r="Z546" s="24"/>
      <c r="AA546" s="24"/>
      <c r="AB546" s="24"/>
      <c r="AC546" s="25">
        <f t="shared" si="193"/>
        <v>0</v>
      </c>
      <c r="AD546" s="24"/>
      <c r="AE546" s="24"/>
      <c r="AF546" s="24"/>
      <c r="AG546" s="25">
        <f t="shared" si="194"/>
        <v>0</v>
      </c>
      <c r="AH546" s="25">
        <f t="shared" si="195"/>
        <v>26217000</v>
      </c>
      <c r="AI546" s="26">
        <f t="shared" si="196"/>
        <v>1.4267001959624444E-2</v>
      </c>
      <c r="AJ546" s="27">
        <f t="shared" si="190"/>
        <v>2.5107519091053573E-3</v>
      </c>
    </row>
    <row r="547" spans="1:36" ht="24.95" customHeight="1" outlineLevel="1" x14ac:dyDescent="0.25">
      <c r="A547" s="18">
        <v>25</v>
      </c>
      <c r="B547" s="115"/>
      <c r="C547" s="46" t="s">
        <v>1231</v>
      </c>
      <c r="D547" s="41">
        <v>45379</v>
      </c>
      <c r="E547" s="70" t="s">
        <v>1232</v>
      </c>
      <c r="F547" s="70" t="s">
        <v>702</v>
      </c>
      <c r="G547" s="43" t="s">
        <v>118</v>
      </c>
      <c r="H547" s="29"/>
      <c r="I547" s="29"/>
      <c r="J547" s="397"/>
      <c r="K547" s="57">
        <v>13109000</v>
      </c>
      <c r="L547" s="42" t="s">
        <v>703</v>
      </c>
      <c r="M547" s="92"/>
      <c r="N547" s="92"/>
      <c r="O547" s="92"/>
      <c r="P547" s="64"/>
      <c r="Q547" s="64"/>
      <c r="R547" s="92"/>
      <c r="S547" s="92"/>
      <c r="T547" s="92"/>
      <c r="U547" s="13">
        <f t="shared" si="191"/>
        <v>0</v>
      </c>
      <c r="V547" s="24"/>
      <c r="W547" s="57">
        <v>13109000</v>
      </c>
      <c r="X547" s="24"/>
      <c r="Y547" s="25">
        <f t="shared" si="192"/>
        <v>13109000</v>
      </c>
      <c r="Z547" s="24"/>
      <c r="AA547" s="24"/>
      <c r="AB547" s="24"/>
      <c r="AC547" s="25">
        <f t="shared" si="193"/>
        <v>0</v>
      </c>
      <c r="AD547" s="24"/>
      <c r="AE547" s="24"/>
      <c r="AF547" s="24"/>
      <c r="AG547" s="25">
        <f t="shared" si="194"/>
        <v>0</v>
      </c>
      <c r="AH547" s="25">
        <f t="shared" si="195"/>
        <v>13109000</v>
      </c>
      <c r="AI547" s="26">
        <f t="shared" si="196"/>
        <v>7.1337730742921327E-3</v>
      </c>
      <c r="AJ547" s="27">
        <f t="shared" si="190"/>
        <v>1.255423838595649E-3</v>
      </c>
    </row>
    <row r="548" spans="1:36" ht="24.95" customHeight="1" outlineLevel="1" x14ac:dyDescent="0.25">
      <c r="A548" s="18">
        <v>26</v>
      </c>
      <c r="B548" s="115"/>
      <c r="C548" s="46" t="s">
        <v>1233</v>
      </c>
      <c r="D548" s="41">
        <v>45379</v>
      </c>
      <c r="E548" s="70" t="s">
        <v>686</v>
      </c>
      <c r="F548" s="70" t="s">
        <v>702</v>
      </c>
      <c r="G548" s="43" t="s">
        <v>118</v>
      </c>
      <c r="H548" s="29"/>
      <c r="I548" s="29"/>
      <c r="J548" s="397"/>
      <c r="K548" s="57">
        <v>39326000</v>
      </c>
      <c r="L548" s="42" t="s">
        <v>703</v>
      </c>
      <c r="M548" s="92"/>
      <c r="N548" s="92"/>
      <c r="O548" s="92"/>
      <c r="P548" s="64"/>
      <c r="Q548" s="64"/>
      <c r="R548" s="92"/>
      <c r="S548" s="92"/>
      <c r="T548" s="92"/>
      <c r="U548" s="13">
        <f t="shared" si="191"/>
        <v>0</v>
      </c>
      <c r="V548" s="24"/>
      <c r="W548" s="57">
        <v>39326000</v>
      </c>
      <c r="X548" s="24"/>
      <c r="Y548" s="25">
        <f t="shared" si="192"/>
        <v>39326000</v>
      </c>
      <c r="Z548" s="24"/>
      <c r="AA548" s="24"/>
      <c r="AB548" s="24"/>
      <c r="AC548" s="25">
        <f t="shared" si="193"/>
        <v>0</v>
      </c>
      <c r="AD548" s="24"/>
      <c r="AE548" s="24"/>
      <c r="AF548" s="24"/>
      <c r="AG548" s="25">
        <f t="shared" si="194"/>
        <v>0</v>
      </c>
      <c r="AH548" s="25">
        <f t="shared" si="195"/>
        <v>39326000</v>
      </c>
      <c r="AI548" s="26">
        <f t="shared" si="196"/>
        <v>2.1400775033916578E-2</v>
      </c>
      <c r="AJ548" s="27">
        <f t="shared" si="190"/>
        <v>3.7661757477010062E-3</v>
      </c>
    </row>
    <row r="549" spans="1:36" ht="24.95" customHeight="1" outlineLevel="1" x14ac:dyDescent="0.25">
      <c r="A549" s="18">
        <v>27</v>
      </c>
      <c r="B549" s="115"/>
      <c r="C549" s="46" t="s">
        <v>308</v>
      </c>
      <c r="D549" s="41">
        <v>45377</v>
      </c>
      <c r="E549" s="70" t="s">
        <v>679</v>
      </c>
      <c r="F549" s="70" t="s">
        <v>702</v>
      </c>
      <c r="G549" s="43" t="s">
        <v>118</v>
      </c>
      <c r="H549" s="29"/>
      <c r="I549" s="29"/>
      <c r="J549" s="397"/>
      <c r="K549" s="57">
        <v>12904000</v>
      </c>
      <c r="L549" s="42" t="s">
        <v>703</v>
      </c>
      <c r="M549" s="92"/>
      <c r="N549" s="92"/>
      <c r="O549" s="92"/>
      <c r="P549" s="64"/>
      <c r="Q549" s="64"/>
      <c r="R549" s="92"/>
      <c r="S549" s="92"/>
      <c r="T549" s="92"/>
      <c r="U549" s="13">
        <f t="shared" si="191"/>
        <v>0</v>
      </c>
      <c r="V549" s="24"/>
      <c r="W549" s="57">
        <v>12904000</v>
      </c>
      <c r="X549" s="24"/>
      <c r="Y549" s="25">
        <f t="shared" si="192"/>
        <v>12904000</v>
      </c>
      <c r="Z549" s="24"/>
      <c r="AA549" s="24"/>
      <c r="AB549" s="24"/>
      <c r="AC549" s="25">
        <f t="shared" si="193"/>
        <v>0</v>
      </c>
      <c r="AD549" s="24"/>
      <c r="AE549" s="24"/>
      <c r="AF549" s="24"/>
      <c r="AG549" s="25">
        <f t="shared" si="194"/>
        <v>0</v>
      </c>
      <c r="AH549" s="25">
        <f t="shared" si="195"/>
        <v>12904000</v>
      </c>
      <c r="AI549" s="26">
        <f t="shared" si="196"/>
        <v>7.0222143375288492E-3</v>
      </c>
      <c r="AJ549" s="27">
        <f t="shared" si="190"/>
        <v>1.2357913809778209E-3</v>
      </c>
    </row>
    <row r="550" spans="1:36" ht="24.95" customHeight="1" outlineLevel="1" x14ac:dyDescent="0.25">
      <c r="A550" s="18">
        <v>28</v>
      </c>
      <c r="B550" s="115"/>
      <c r="C550" s="46" t="s">
        <v>1234</v>
      </c>
      <c r="D550" s="41">
        <v>45357</v>
      </c>
      <c r="E550" s="70" t="s">
        <v>644</v>
      </c>
      <c r="F550" s="70" t="s">
        <v>702</v>
      </c>
      <c r="G550" s="43" t="s">
        <v>118</v>
      </c>
      <c r="H550" s="29"/>
      <c r="I550" s="29"/>
      <c r="J550" s="397"/>
      <c r="K550" s="57">
        <v>52434000</v>
      </c>
      <c r="L550" s="42" t="s">
        <v>703</v>
      </c>
      <c r="M550" s="92"/>
      <c r="N550" s="92"/>
      <c r="O550" s="92"/>
      <c r="P550" s="64"/>
      <c r="Q550" s="64"/>
      <c r="R550" s="92"/>
      <c r="S550" s="92"/>
      <c r="T550" s="92"/>
      <c r="U550" s="13">
        <f t="shared" si="191"/>
        <v>0</v>
      </c>
      <c r="V550" s="24"/>
      <c r="W550" s="57">
        <v>52434000</v>
      </c>
      <c r="X550" s="24"/>
      <c r="Y550" s="25">
        <f t="shared" si="192"/>
        <v>52434000</v>
      </c>
      <c r="Z550" s="24"/>
      <c r="AA550" s="24"/>
      <c r="AB550" s="24"/>
      <c r="AC550" s="25">
        <f t="shared" si="193"/>
        <v>0</v>
      </c>
      <c r="AD550" s="24"/>
      <c r="AE550" s="24"/>
      <c r="AF550" s="24"/>
      <c r="AG550" s="25">
        <f t="shared" si="194"/>
        <v>0</v>
      </c>
      <c r="AH550" s="25">
        <f t="shared" si="195"/>
        <v>52434000</v>
      </c>
      <c r="AI550" s="26">
        <f t="shared" si="196"/>
        <v>2.8534003919248888E-2</v>
      </c>
      <c r="AJ550" s="27">
        <f t="shared" si="190"/>
        <v>5.0215038182107145E-3</v>
      </c>
    </row>
    <row r="551" spans="1:36" ht="24.95" customHeight="1" outlineLevel="1" x14ac:dyDescent="0.25">
      <c r="A551" s="18">
        <v>29</v>
      </c>
      <c r="B551" s="115"/>
      <c r="C551" s="40" t="s">
        <v>1235</v>
      </c>
      <c r="D551" s="41">
        <v>45372</v>
      </c>
      <c r="E551" s="70" t="s">
        <v>659</v>
      </c>
      <c r="F551" s="70" t="s">
        <v>702</v>
      </c>
      <c r="G551" s="43" t="s">
        <v>118</v>
      </c>
      <c r="H551" s="29"/>
      <c r="I551" s="29"/>
      <c r="J551" s="397"/>
      <c r="K551" s="57">
        <v>26217000</v>
      </c>
      <c r="L551" s="42" t="s">
        <v>703</v>
      </c>
      <c r="M551" s="92"/>
      <c r="N551" s="92"/>
      <c r="O551" s="92"/>
      <c r="P551" s="64"/>
      <c r="Q551" s="64"/>
      <c r="R551" s="92"/>
      <c r="S551" s="92"/>
      <c r="T551" s="92"/>
      <c r="U551" s="13">
        <f t="shared" si="191"/>
        <v>0</v>
      </c>
      <c r="V551" s="24"/>
      <c r="W551" s="57">
        <v>26217000</v>
      </c>
      <c r="X551" s="24"/>
      <c r="Y551" s="25">
        <f t="shared" si="192"/>
        <v>26217000</v>
      </c>
      <c r="Z551" s="24"/>
      <c r="AA551" s="24"/>
      <c r="AB551" s="24"/>
      <c r="AC551" s="25">
        <f t="shared" si="193"/>
        <v>0</v>
      </c>
      <c r="AD551" s="24"/>
      <c r="AE551" s="24"/>
      <c r="AF551" s="24"/>
      <c r="AG551" s="25">
        <f t="shared" si="194"/>
        <v>0</v>
      </c>
      <c r="AH551" s="25">
        <f t="shared" si="195"/>
        <v>26217000</v>
      </c>
      <c r="AI551" s="26">
        <f t="shared" si="196"/>
        <v>1.4267001959624444E-2</v>
      </c>
      <c r="AJ551" s="27">
        <f t="shared" si="190"/>
        <v>2.5107519091053573E-3</v>
      </c>
    </row>
    <row r="552" spans="1:36" ht="24.95" customHeight="1" outlineLevel="1" x14ac:dyDescent="0.25">
      <c r="A552" s="18">
        <v>30</v>
      </c>
      <c r="B552" s="115"/>
      <c r="C552" s="40" t="s">
        <v>1236</v>
      </c>
      <c r="D552" s="41">
        <v>45372</v>
      </c>
      <c r="E552" s="70" t="s">
        <v>663</v>
      </c>
      <c r="F552" s="70" t="s">
        <v>702</v>
      </c>
      <c r="G552" s="43" t="s">
        <v>118</v>
      </c>
      <c r="H552" s="29"/>
      <c r="I552" s="29"/>
      <c r="J552" s="397"/>
      <c r="K552" s="57">
        <v>13109000</v>
      </c>
      <c r="L552" s="42" t="s">
        <v>703</v>
      </c>
      <c r="M552" s="92"/>
      <c r="N552" s="92"/>
      <c r="O552" s="92"/>
      <c r="P552" s="64"/>
      <c r="Q552" s="64"/>
      <c r="R552" s="92"/>
      <c r="S552" s="92"/>
      <c r="T552" s="92"/>
      <c r="U552" s="13">
        <f t="shared" si="191"/>
        <v>0</v>
      </c>
      <c r="V552" s="24"/>
      <c r="W552" s="57">
        <v>13109000</v>
      </c>
      <c r="X552" s="24"/>
      <c r="Y552" s="25">
        <f t="shared" si="192"/>
        <v>13109000</v>
      </c>
      <c r="Z552" s="24"/>
      <c r="AA552" s="24"/>
      <c r="AB552" s="24"/>
      <c r="AC552" s="25">
        <f t="shared" si="193"/>
        <v>0</v>
      </c>
      <c r="AD552" s="24"/>
      <c r="AE552" s="24"/>
      <c r="AF552" s="24"/>
      <c r="AG552" s="25">
        <f t="shared" si="194"/>
        <v>0</v>
      </c>
      <c r="AH552" s="25">
        <f t="shared" si="195"/>
        <v>13109000</v>
      </c>
      <c r="AI552" s="26">
        <f t="shared" si="196"/>
        <v>7.1337730742921327E-3</v>
      </c>
      <c r="AJ552" s="27">
        <f t="shared" si="190"/>
        <v>1.255423838595649E-3</v>
      </c>
    </row>
    <row r="553" spans="1:36" ht="24.95" customHeight="1" outlineLevel="1" x14ac:dyDescent="0.25">
      <c r="A553" s="18">
        <v>31</v>
      </c>
      <c r="B553" s="115"/>
      <c r="C553" s="40" t="s">
        <v>1237</v>
      </c>
      <c r="D553" s="41">
        <v>45378</v>
      </c>
      <c r="E553" s="70" t="s">
        <v>1238</v>
      </c>
      <c r="F553" s="70" t="s">
        <v>702</v>
      </c>
      <c r="G553" s="43" t="s">
        <v>118</v>
      </c>
      <c r="H553" s="29"/>
      <c r="I553" s="29"/>
      <c r="J553" s="397"/>
      <c r="K553" s="57">
        <v>13109000</v>
      </c>
      <c r="L553" s="42" t="s">
        <v>703</v>
      </c>
      <c r="M553" s="92"/>
      <c r="N553" s="92"/>
      <c r="O553" s="92"/>
      <c r="P553" s="64"/>
      <c r="Q553" s="64"/>
      <c r="R553" s="92"/>
      <c r="S553" s="92"/>
      <c r="T553" s="92"/>
      <c r="U553" s="13">
        <f t="shared" si="191"/>
        <v>0</v>
      </c>
      <c r="V553" s="24"/>
      <c r="W553" s="57">
        <v>13109000</v>
      </c>
      <c r="X553" s="24"/>
      <c r="Y553" s="25">
        <f t="shared" si="192"/>
        <v>13109000</v>
      </c>
      <c r="Z553" s="24"/>
      <c r="AA553" s="24"/>
      <c r="AB553" s="24"/>
      <c r="AC553" s="25">
        <f t="shared" si="193"/>
        <v>0</v>
      </c>
      <c r="AD553" s="24"/>
      <c r="AE553" s="24"/>
      <c r="AF553" s="24"/>
      <c r="AG553" s="25">
        <f t="shared" si="194"/>
        <v>0</v>
      </c>
      <c r="AH553" s="25">
        <f t="shared" si="195"/>
        <v>13109000</v>
      </c>
      <c r="AI553" s="26">
        <f t="shared" si="196"/>
        <v>7.1337730742921327E-3</v>
      </c>
      <c r="AJ553" s="27">
        <f t="shared" si="190"/>
        <v>1.255423838595649E-3</v>
      </c>
    </row>
    <row r="554" spans="1:36" ht="24.95" customHeight="1" outlineLevel="1" x14ac:dyDescent="0.25">
      <c r="A554" s="18">
        <v>32</v>
      </c>
      <c r="B554" s="115"/>
      <c r="C554" s="46" t="s">
        <v>1239</v>
      </c>
      <c r="D554" s="41">
        <v>45405</v>
      </c>
      <c r="E554" s="70" t="s">
        <v>1240</v>
      </c>
      <c r="F554" s="70" t="s">
        <v>702</v>
      </c>
      <c r="G554" s="43" t="s">
        <v>118</v>
      </c>
      <c r="H554" s="29"/>
      <c r="I554" s="29"/>
      <c r="J554" s="397"/>
      <c r="K554" s="57">
        <v>39326000</v>
      </c>
      <c r="L554" s="42" t="s">
        <v>703</v>
      </c>
      <c r="M554" s="92"/>
      <c r="N554" s="92"/>
      <c r="O554" s="92"/>
      <c r="P554" s="64"/>
      <c r="Q554" s="64"/>
      <c r="R554" s="92"/>
      <c r="S554" s="92"/>
      <c r="T554" s="92"/>
      <c r="U554" s="13">
        <f t="shared" si="191"/>
        <v>0</v>
      </c>
      <c r="V554" s="24"/>
      <c r="W554" s="24"/>
      <c r="X554" s="57">
        <v>39326000</v>
      </c>
      <c r="Y554" s="25">
        <f t="shared" si="192"/>
        <v>39326000</v>
      </c>
      <c r="Z554" s="24"/>
      <c r="AA554" s="24"/>
      <c r="AB554" s="24"/>
      <c r="AC554" s="25">
        <f t="shared" si="193"/>
        <v>0</v>
      </c>
      <c r="AD554" s="24"/>
      <c r="AE554" s="24"/>
      <c r="AF554" s="24"/>
      <c r="AG554" s="25">
        <f t="shared" si="194"/>
        <v>0</v>
      </c>
      <c r="AH554" s="25">
        <f t="shared" si="195"/>
        <v>39326000</v>
      </c>
      <c r="AI554" s="26">
        <f t="shared" si="196"/>
        <v>2.1400775033916578E-2</v>
      </c>
      <c r="AJ554" s="27">
        <f t="shared" si="190"/>
        <v>3.7661757477010062E-3</v>
      </c>
    </row>
    <row r="555" spans="1:36" ht="24.95" customHeight="1" outlineLevel="1" x14ac:dyDescent="0.25">
      <c r="A555" s="110">
        <v>33</v>
      </c>
      <c r="B555" s="110"/>
      <c r="C555" s="276" t="s">
        <v>1241</v>
      </c>
      <c r="D555" s="112">
        <v>45376</v>
      </c>
      <c r="E555" s="192" t="s">
        <v>618</v>
      </c>
      <c r="F555" s="192" t="s">
        <v>702</v>
      </c>
      <c r="G555" s="137" t="s">
        <v>118</v>
      </c>
      <c r="H555" s="178"/>
      <c r="I555" s="178"/>
      <c r="J555" s="397"/>
      <c r="K555" s="57">
        <v>13109000</v>
      </c>
      <c r="L555" s="56" t="s">
        <v>703</v>
      </c>
      <c r="M555" s="92"/>
      <c r="N555" s="92"/>
      <c r="O555" s="92"/>
      <c r="P555" s="139"/>
      <c r="Q555" s="139"/>
      <c r="R555" s="194"/>
      <c r="S555" s="194"/>
      <c r="T555" s="194"/>
      <c r="U555" s="179">
        <f t="shared" si="191"/>
        <v>0</v>
      </c>
      <c r="V555" s="24"/>
      <c r="W555" s="24"/>
      <c r="X555" s="57">
        <v>13109000</v>
      </c>
      <c r="Y555" s="25">
        <f t="shared" si="192"/>
        <v>13109000</v>
      </c>
      <c r="Z555" s="24"/>
      <c r="AA555" s="24"/>
      <c r="AB555" s="24"/>
      <c r="AC555" s="25">
        <f t="shared" si="193"/>
        <v>0</v>
      </c>
      <c r="AD555" s="24"/>
      <c r="AE555" s="24"/>
      <c r="AF555" s="24"/>
      <c r="AG555" s="25">
        <f t="shared" si="194"/>
        <v>0</v>
      </c>
      <c r="AH555" s="25">
        <f t="shared" si="195"/>
        <v>13109000</v>
      </c>
      <c r="AI555" s="26">
        <f t="shared" si="196"/>
        <v>7.1337730742921327E-3</v>
      </c>
      <c r="AJ555" s="27">
        <f t="shared" si="190"/>
        <v>1.255423838595649E-3</v>
      </c>
    </row>
    <row r="556" spans="1:36" ht="24.95" customHeight="1" outlineLevel="1" x14ac:dyDescent="0.25">
      <c r="A556" s="156">
        <v>34</v>
      </c>
      <c r="B556" s="156"/>
      <c r="C556" s="212" t="s">
        <v>1047</v>
      </c>
      <c r="D556" s="187">
        <v>45418</v>
      </c>
      <c r="E556" s="172" t="s">
        <v>657</v>
      </c>
      <c r="F556" s="172" t="s">
        <v>702</v>
      </c>
      <c r="G556" s="165" t="s">
        <v>118</v>
      </c>
      <c r="H556" s="158"/>
      <c r="I556" s="158"/>
      <c r="J556" s="397"/>
      <c r="K556" s="57">
        <v>12904000</v>
      </c>
      <c r="L556" s="56" t="s">
        <v>703</v>
      </c>
      <c r="M556" s="92"/>
      <c r="N556" s="92"/>
      <c r="O556" s="193"/>
      <c r="P556" s="157"/>
      <c r="Q556" s="157"/>
      <c r="R556" s="277"/>
      <c r="S556" s="159"/>
      <c r="T556" s="159"/>
      <c r="U556" s="152">
        <f t="shared" si="191"/>
        <v>0</v>
      </c>
      <c r="V556" s="161"/>
      <c r="W556" s="24"/>
      <c r="X556" s="57"/>
      <c r="Y556" s="25">
        <f t="shared" si="192"/>
        <v>0</v>
      </c>
      <c r="Z556" s="24">
        <v>12904000</v>
      </c>
      <c r="AA556" s="24"/>
      <c r="AB556" s="24"/>
      <c r="AC556" s="25">
        <f t="shared" ref="AC556:AC566" si="197">SUM(Z556:AB556)</f>
        <v>12904000</v>
      </c>
      <c r="AD556" s="24"/>
      <c r="AE556" s="24"/>
      <c r="AF556" s="24"/>
      <c r="AG556" s="25">
        <f t="shared" ref="AG556" si="198">SUM(AD556:AF556)</f>
        <v>0</v>
      </c>
      <c r="AH556" s="25">
        <f t="shared" ref="AH556" si="199">SUM(U556,Y556,AC556,AG556)</f>
        <v>12904000</v>
      </c>
      <c r="AI556" s="26">
        <f t="shared" ref="AI556" si="200">IF(ISERROR(AH556/$J$522),0,AH556/$J$522)</f>
        <v>7.0222143375288492E-3</v>
      </c>
      <c r="AJ556" s="27">
        <f t="shared" si="190"/>
        <v>1.2357913809778209E-3</v>
      </c>
    </row>
    <row r="557" spans="1:36" ht="24.95" customHeight="1" outlineLevel="1" x14ac:dyDescent="0.25">
      <c r="A557" s="156">
        <v>35</v>
      </c>
      <c r="B557" s="156"/>
      <c r="C557" s="212" t="s">
        <v>1242</v>
      </c>
      <c r="D557" s="187">
        <v>45574</v>
      </c>
      <c r="E557" s="172" t="s">
        <v>612</v>
      </c>
      <c r="F557" s="172" t="s">
        <v>702</v>
      </c>
      <c r="G557" s="165" t="s">
        <v>118</v>
      </c>
      <c r="H557" s="158"/>
      <c r="I557" s="158"/>
      <c r="J557" s="397"/>
      <c r="K557" s="57">
        <v>53655000</v>
      </c>
      <c r="L557" s="56" t="s">
        <v>703</v>
      </c>
      <c r="M557" s="92"/>
      <c r="N557" s="92"/>
      <c r="O557" s="193"/>
      <c r="P557" s="157"/>
      <c r="Q557" s="157"/>
      <c r="R557" s="277"/>
      <c r="S557" s="159"/>
      <c r="T557" s="159"/>
      <c r="U557" s="152">
        <f t="shared" si="191"/>
        <v>0</v>
      </c>
      <c r="V557" s="161"/>
      <c r="W557" s="24"/>
      <c r="X557" s="57"/>
      <c r="Y557" s="25">
        <f t="shared" si="192"/>
        <v>0</v>
      </c>
      <c r="Z557" s="24"/>
      <c r="AA557" s="24"/>
      <c r="AB557" s="24"/>
      <c r="AC557" s="25">
        <f t="shared" si="197"/>
        <v>0</v>
      </c>
      <c r="AD557" s="24"/>
      <c r="AE557" s="24"/>
      <c r="AF557" s="57">
        <v>53655000</v>
      </c>
      <c r="AG557" s="25">
        <f t="shared" ref="AG557:AG577" si="201">SUM(AD557:AF557)</f>
        <v>53655000</v>
      </c>
      <c r="AH557" s="25">
        <f t="shared" ref="AH557:AH577" si="202">SUM(U557,Y557,AC557,AG557)</f>
        <v>53655000</v>
      </c>
      <c r="AI557" s="26">
        <f t="shared" ref="AI557:AI577" si="203">IF(ISERROR(AH557/$J$522),0,AH557/$J$522)</f>
        <v>2.9198458639190204E-2</v>
      </c>
      <c r="AJ557" s="27">
        <f t="shared" ref="AJ557:AJ577" si="204">IF(ISERROR(AH557/$AH$600),"-",AH557/$AH$600)</f>
        <v>5.1384366511442172E-3</v>
      </c>
    </row>
    <row r="558" spans="1:36" ht="24.95" customHeight="1" outlineLevel="1" x14ac:dyDescent="0.25">
      <c r="A558" s="156">
        <v>36</v>
      </c>
      <c r="B558" s="156"/>
      <c r="C558" s="212" t="s">
        <v>1243</v>
      </c>
      <c r="D558" s="187">
        <v>45569</v>
      </c>
      <c r="E558" s="172" t="s">
        <v>1244</v>
      </c>
      <c r="F558" s="172" t="s">
        <v>702</v>
      </c>
      <c r="G558" s="165" t="s">
        <v>118</v>
      </c>
      <c r="H558" s="158"/>
      <c r="I558" s="158"/>
      <c r="J558" s="397"/>
      <c r="K558" s="57">
        <v>13204000</v>
      </c>
      <c r="L558" s="56" t="s">
        <v>703</v>
      </c>
      <c r="M558" s="92"/>
      <c r="N558" s="92"/>
      <c r="O558" s="193"/>
      <c r="P558" s="157"/>
      <c r="Q558" s="157"/>
      <c r="R558" s="277"/>
      <c r="S558" s="159"/>
      <c r="T558" s="159"/>
      <c r="U558" s="152">
        <f t="shared" si="191"/>
        <v>0</v>
      </c>
      <c r="V558" s="161"/>
      <c r="W558" s="24"/>
      <c r="X558" s="57"/>
      <c r="Y558" s="25">
        <f t="shared" si="192"/>
        <v>0</v>
      </c>
      <c r="Z558" s="24"/>
      <c r="AA558" s="24"/>
      <c r="AB558" s="24"/>
      <c r="AC558" s="25">
        <f t="shared" si="197"/>
        <v>0</v>
      </c>
      <c r="AD558" s="24"/>
      <c r="AE558" s="24"/>
      <c r="AF558" s="57">
        <v>13204000</v>
      </c>
      <c r="AG558" s="25">
        <f t="shared" si="201"/>
        <v>13204000</v>
      </c>
      <c r="AH558" s="25">
        <f t="shared" si="202"/>
        <v>13204000</v>
      </c>
      <c r="AI558" s="26">
        <f t="shared" si="203"/>
        <v>7.1854710254751174E-3</v>
      </c>
      <c r="AJ558" s="27">
        <f t="shared" si="204"/>
        <v>1.2645218067600084E-3</v>
      </c>
    </row>
    <row r="559" spans="1:36" ht="24.95" customHeight="1" outlineLevel="1" x14ac:dyDescent="0.25">
      <c r="A559" s="156">
        <v>37</v>
      </c>
      <c r="B559" s="156"/>
      <c r="C559" s="212" t="s">
        <v>1245</v>
      </c>
      <c r="D559" s="187">
        <v>45646</v>
      </c>
      <c r="E559" s="172" t="s">
        <v>600</v>
      </c>
      <c r="F559" s="172" t="s">
        <v>702</v>
      </c>
      <c r="G559" s="165" t="s">
        <v>118</v>
      </c>
      <c r="H559" s="158"/>
      <c r="I559" s="158"/>
      <c r="J559" s="397"/>
      <c r="K559" s="57">
        <v>55294000</v>
      </c>
      <c r="L559" s="56" t="s">
        <v>703</v>
      </c>
      <c r="M559" s="92"/>
      <c r="N559" s="92"/>
      <c r="O559" s="193"/>
      <c r="P559" s="157"/>
      <c r="Q559" s="157"/>
      <c r="R559" s="277"/>
      <c r="S559" s="159"/>
      <c r="T559" s="159"/>
      <c r="U559" s="152">
        <f t="shared" si="191"/>
        <v>0</v>
      </c>
      <c r="V559" s="161"/>
      <c r="W559" s="24"/>
      <c r="X559" s="57"/>
      <c r="Y559" s="25">
        <f t="shared" si="192"/>
        <v>0</v>
      </c>
      <c r="Z559" s="24"/>
      <c r="AA559" s="24"/>
      <c r="AB559" s="24"/>
      <c r="AC559" s="25">
        <f t="shared" si="197"/>
        <v>0</v>
      </c>
      <c r="AD559" s="24"/>
      <c r="AE559" s="24"/>
      <c r="AF559" s="57">
        <v>55294000</v>
      </c>
      <c r="AG559" s="25">
        <f t="shared" si="201"/>
        <v>55294000</v>
      </c>
      <c r="AH559" s="25">
        <f t="shared" si="202"/>
        <v>55294000</v>
      </c>
      <c r="AI559" s="26">
        <f t="shared" si="203"/>
        <v>3.0090384344336654E-2</v>
      </c>
      <c r="AJ559" s="27">
        <f t="shared" si="204"/>
        <v>5.2954005440009012E-3</v>
      </c>
    </row>
    <row r="560" spans="1:36" ht="24.95" customHeight="1" outlineLevel="1" x14ac:dyDescent="0.25">
      <c r="A560" s="156">
        <v>38</v>
      </c>
      <c r="B560" s="156"/>
      <c r="C560" s="212" t="s">
        <v>1246</v>
      </c>
      <c r="D560" s="187">
        <v>45628</v>
      </c>
      <c r="E560" s="172" t="s">
        <v>630</v>
      </c>
      <c r="F560" s="172" t="s">
        <v>702</v>
      </c>
      <c r="G560" s="165" t="s">
        <v>118</v>
      </c>
      <c r="H560" s="158"/>
      <c r="I560" s="158"/>
      <c r="J560" s="397"/>
      <c r="K560" s="57">
        <v>28116000</v>
      </c>
      <c r="L560" s="56" t="s">
        <v>703</v>
      </c>
      <c r="M560" s="92"/>
      <c r="N560" s="92"/>
      <c r="O560" s="193"/>
      <c r="P560" s="157"/>
      <c r="Q560" s="157"/>
      <c r="R560" s="277"/>
      <c r="S560" s="159"/>
      <c r="T560" s="159"/>
      <c r="U560" s="152">
        <f t="shared" si="191"/>
        <v>0</v>
      </c>
      <c r="V560" s="161"/>
      <c r="W560" s="24"/>
      <c r="X560" s="57"/>
      <c r="Y560" s="25">
        <f t="shared" si="192"/>
        <v>0</v>
      </c>
      <c r="Z560" s="24"/>
      <c r="AA560" s="24"/>
      <c r="AB560" s="24"/>
      <c r="AC560" s="25">
        <f t="shared" si="197"/>
        <v>0</v>
      </c>
      <c r="AD560" s="24"/>
      <c r="AE560" s="24"/>
      <c r="AF560" s="57">
        <v>28116000</v>
      </c>
      <c r="AG560" s="25">
        <f t="shared" si="201"/>
        <v>28116000</v>
      </c>
      <c r="AH560" s="25">
        <f t="shared" si="202"/>
        <v>28116000</v>
      </c>
      <c r="AI560" s="26">
        <f t="shared" si="203"/>
        <v>1.5300416794324328E-2</v>
      </c>
      <c r="AJ560" s="27">
        <f t="shared" si="204"/>
        <v>2.6926155043066036E-3</v>
      </c>
    </row>
    <row r="561" spans="1:36" ht="24.95" customHeight="1" outlineLevel="1" x14ac:dyDescent="0.25">
      <c r="A561" s="156">
        <v>39</v>
      </c>
      <c r="B561" s="156"/>
      <c r="C561" s="212" t="s">
        <v>1247</v>
      </c>
      <c r="D561" s="187">
        <v>45652</v>
      </c>
      <c r="E561" s="172" t="s">
        <v>1248</v>
      </c>
      <c r="F561" s="172" t="s">
        <v>702</v>
      </c>
      <c r="G561" s="165" t="s">
        <v>118</v>
      </c>
      <c r="H561" s="158"/>
      <c r="I561" s="158"/>
      <c r="J561" s="397"/>
      <c r="K561" s="57">
        <v>28116000</v>
      </c>
      <c r="L561" s="56" t="s">
        <v>703</v>
      </c>
      <c r="M561" s="92"/>
      <c r="N561" s="92"/>
      <c r="O561" s="193"/>
      <c r="P561" s="157"/>
      <c r="Q561" s="157"/>
      <c r="R561" s="277"/>
      <c r="S561" s="159"/>
      <c r="T561" s="159"/>
      <c r="U561" s="152">
        <f t="shared" si="191"/>
        <v>0</v>
      </c>
      <c r="V561" s="161"/>
      <c r="W561" s="24"/>
      <c r="X561" s="57"/>
      <c r="Y561" s="25">
        <f t="shared" si="192"/>
        <v>0</v>
      </c>
      <c r="Z561" s="24"/>
      <c r="AA561" s="24"/>
      <c r="AB561" s="24"/>
      <c r="AC561" s="25">
        <f t="shared" si="197"/>
        <v>0</v>
      </c>
      <c r="AD561" s="24"/>
      <c r="AE561" s="24"/>
      <c r="AF561" s="57">
        <v>28116000</v>
      </c>
      <c r="AG561" s="25">
        <f t="shared" si="201"/>
        <v>28116000</v>
      </c>
      <c r="AH561" s="25">
        <f t="shared" si="202"/>
        <v>28116000</v>
      </c>
      <c r="AI561" s="26">
        <f t="shared" si="203"/>
        <v>1.5300416794324328E-2</v>
      </c>
      <c r="AJ561" s="27">
        <f t="shared" si="204"/>
        <v>2.6926155043066036E-3</v>
      </c>
    </row>
    <row r="562" spans="1:36" ht="24.95" customHeight="1" outlineLevel="1" x14ac:dyDescent="0.25">
      <c r="A562" s="156">
        <v>40</v>
      </c>
      <c r="B562" s="156"/>
      <c r="C562" s="212" t="s">
        <v>1249</v>
      </c>
      <c r="D562" s="187">
        <v>45652</v>
      </c>
      <c r="E562" s="172" t="s">
        <v>669</v>
      </c>
      <c r="F562" s="172" t="s">
        <v>702</v>
      </c>
      <c r="G562" s="165" t="s">
        <v>118</v>
      </c>
      <c r="H562" s="158"/>
      <c r="I562" s="158"/>
      <c r="J562" s="397"/>
      <c r="K562" s="57">
        <v>26436000</v>
      </c>
      <c r="L562" s="56" t="s">
        <v>703</v>
      </c>
      <c r="M562" s="92"/>
      <c r="N562" s="92"/>
      <c r="O562" s="193"/>
      <c r="P562" s="278"/>
      <c r="Q562" s="278"/>
      <c r="R562" s="159"/>
      <c r="S562" s="159"/>
      <c r="T562" s="159"/>
      <c r="U562" s="152">
        <f t="shared" si="191"/>
        <v>0</v>
      </c>
      <c r="V562" s="161"/>
      <c r="W562" s="24"/>
      <c r="X562" s="57"/>
      <c r="Y562" s="25">
        <f t="shared" si="192"/>
        <v>0</v>
      </c>
      <c r="Z562" s="24"/>
      <c r="AA562" s="24"/>
      <c r="AB562" s="24"/>
      <c r="AC562" s="25">
        <f t="shared" si="197"/>
        <v>0</v>
      </c>
      <c r="AD562" s="24"/>
      <c r="AE562" s="24"/>
      <c r="AF562" s="57">
        <v>26436000</v>
      </c>
      <c r="AG562" s="25">
        <f t="shared" si="201"/>
        <v>26436000</v>
      </c>
      <c r="AH562" s="25">
        <f t="shared" si="202"/>
        <v>26436000</v>
      </c>
      <c r="AI562" s="26">
        <f t="shared" si="203"/>
        <v>1.438617934182522E-2</v>
      </c>
      <c r="AJ562" s="27">
        <f t="shared" si="204"/>
        <v>2.5317251199263543E-3</v>
      </c>
    </row>
    <row r="563" spans="1:36" ht="24.95" customHeight="1" outlineLevel="1" x14ac:dyDescent="0.25">
      <c r="A563" s="156">
        <v>41</v>
      </c>
      <c r="B563" s="156"/>
      <c r="C563" s="212" t="s">
        <v>1250</v>
      </c>
      <c r="D563" s="187">
        <v>45574</v>
      </c>
      <c r="E563" s="172" t="s">
        <v>608</v>
      </c>
      <c r="F563" s="172" t="s">
        <v>702</v>
      </c>
      <c r="G563" s="165" t="s">
        <v>118</v>
      </c>
      <c r="H563" s="158"/>
      <c r="I563" s="158"/>
      <c r="J563" s="397"/>
      <c r="K563" s="57">
        <v>13414000</v>
      </c>
      <c r="L563" s="56" t="s">
        <v>703</v>
      </c>
      <c r="M563" s="92"/>
      <c r="N563" s="92"/>
      <c r="O563" s="193"/>
      <c r="P563" s="157"/>
      <c r="Q563" s="157"/>
      <c r="R563" s="159"/>
      <c r="S563" s="159"/>
      <c r="T563" s="159"/>
      <c r="U563" s="152">
        <f t="shared" si="191"/>
        <v>0</v>
      </c>
      <c r="V563" s="161"/>
      <c r="W563" s="24"/>
      <c r="X563" s="57"/>
      <c r="Y563" s="25">
        <f t="shared" si="192"/>
        <v>0</v>
      </c>
      <c r="Z563" s="24"/>
      <c r="AA563" s="24"/>
      <c r="AB563" s="24"/>
      <c r="AC563" s="25">
        <f t="shared" si="197"/>
        <v>0</v>
      </c>
      <c r="AD563" s="24"/>
      <c r="AE563" s="24"/>
      <c r="AF563" s="57">
        <v>13414000</v>
      </c>
      <c r="AG563" s="25">
        <f t="shared" si="201"/>
        <v>13414000</v>
      </c>
      <c r="AH563" s="25">
        <f t="shared" si="202"/>
        <v>13414000</v>
      </c>
      <c r="AI563" s="26">
        <f t="shared" si="203"/>
        <v>7.2997507070375056E-3</v>
      </c>
      <c r="AJ563" s="27">
        <f t="shared" si="204"/>
        <v>1.2846331048075395E-3</v>
      </c>
    </row>
    <row r="564" spans="1:36" ht="24.95" customHeight="1" outlineLevel="1" x14ac:dyDescent="0.25">
      <c r="A564" s="156">
        <v>42</v>
      </c>
      <c r="B564" s="156"/>
      <c r="C564" s="212" t="s">
        <v>1251</v>
      </c>
      <c r="D564" s="187">
        <v>45568</v>
      </c>
      <c r="E564" s="172" t="s">
        <v>602</v>
      </c>
      <c r="F564" s="172" t="s">
        <v>702</v>
      </c>
      <c r="G564" s="165" t="s">
        <v>118</v>
      </c>
      <c r="H564" s="158"/>
      <c r="I564" s="158"/>
      <c r="J564" s="397"/>
      <c r="K564" s="57">
        <v>26828000</v>
      </c>
      <c r="L564" s="56" t="s">
        <v>703</v>
      </c>
      <c r="M564" s="92"/>
      <c r="N564" s="92"/>
      <c r="O564" s="193"/>
      <c r="P564" s="157"/>
      <c r="Q564" s="157"/>
      <c r="R564" s="159"/>
      <c r="S564" s="159"/>
      <c r="T564" s="159"/>
      <c r="U564" s="152">
        <f t="shared" si="191"/>
        <v>0</v>
      </c>
      <c r="V564" s="161"/>
      <c r="W564" s="24"/>
      <c r="X564" s="57"/>
      <c r="Y564" s="25">
        <f t="shared" si="192"/>
        <v>0</v>
      </c>
      <c r="Z564" s="24"/>
      <c r="AA564" s="24"/>
      <c r="AB564" s="24"/>
      <c r="AC564" s="25">
        <f t="shared" si="197"/>
        <v>0</v>
      </c>
      <c r="AD564" s="24"/>
      <c r="AE564" s="24"/>
      <c r="AF564" s="57">
        <v>26828000</v>
      </c>
      <c r="AG564" s="25">
        <f t="shared" si="201"/>
        <v>26828000</v>
      </c>
      <c r="AH564" s="25">
        <f t="shared" si="202"/>
        <v>26828000</v>
      </c>
      <c r="AI564" s="26">
        <f t="shared" si="203"/>
        <v>1.4599501414075011E-2</v>
      </c>
      <c r="AJ564" s="27">
        <f t="shared" si="204"/>
        <v>2.5692662096150789E-3</v>
      </c>
    </row>
    <row r="565" spans="1:36" ht="24.95" customHeight="1" outlineLevel="1" x14ac:dyDescent="0.25">
      <c r="A565" s="156">
        <v>43</v>
      </c>
      <c r="B565" s="156"/>
      <c r="C565" s="212" t="s">
        <v>1252</v>
      </c>
      <c r="D565" s="187">
        <v>45628</v>
      </c>
      <c r="E565" s="172" t="s">
        <v>650</v>
      </c>
      <c r="F565" s="172" t="s">
        <v>702</v>
      </c>
      <c r="G565" s="165" t="s">
        <v>118</v>
      </c>
      <c r="H565" s="158"/>
      <c r="I565" s="158"/>
      <c r="J565" s="397"/>
      <c r="K565" s="57">
        <v>41236000</v>
      </c>
      <c r="L565" s="56" t="s">
        <v>703</v>
      </c>
      <c r="M565" s="92"/>
      <c r="N565" s="92"/>
      <c r="O565" s="193"/>
      <c r="P565" s="157"/>
      <c r="Q565" s="157"/>
      <c r="R565" s="159"/>
      <c r="S565" s="159"/>
      <c r="T565" s="159"/>
      <c r="U565" s="152">
        <f t="shared" si="191"/>
        <v>0</v>
      </c>
      <c r="V565" s="161"/>
      <c r="W565" s="24"/>
      <c r="X565" s="57"/>
      <c r="Y565" s="25">
        <f t="shared" si="192"/>
        <v>0</v>
      </c>
      <c r="Z565" s="24"/>
      <c r="AA565" s="24"/>
      <c r="AB565" s="24"/>
      <c r="AC565" s="25">
        <f t="shared" si="197"/>
        <v>0</v>
      </c>
      <c r="AD565" s="24"/>
      <c r="AE565" s="24"/>
      <c r="AF565" s="57">
        <v>41236000</v>
      </c>
      <c r="AG565" s="25">
        <f t="shared" si="201"/>
        <v>41236000</v>
      </c>
      <c r="AH565" s="25">
        <f t="shared" si="202"/>
        <v>41236000</v>
      </c>
      <c r="AI565" s="26">
        <f t="shared" si="203"/>
        <v>2.2440175947174488E-2</v>
      </c>
      <c r="AJ565" s="27">
        <f t="shared" si="204"/>
        <v>3.9490927918475992E-3</v>
      </c>
    </row>
    <row r="566" spans="1:36" ht="24.95" customHeight="1" outlineLevel="1" x14ac:dyDescent="0.25">
      <c r="A566" s="156">
        <v>44</v>
      </c>
      <c r="B566" s="156"/>
      <c r="C566" s="212" t="s">
        <v>1253</v>
      </c>
      <c r="D566" s="187">
        <v>45574</v>
      </c>
      <c r="E566" s="172" t="s">
        <v>669</v>
      </c>
      <c r="F566" s="172" t="s">
        <v>702</v>
      </c>
      <c r="G566" s="165" t="s">
        <v>118</v>
      </c>
      <c r="H566" s="158"/>
      <c r="I566" s="158"/>
      <c r="J566" s="397"/>
      <c r="K566" s="57">
        <v>13041000</v>
      </c>
      <c r="L566" s="56" t="s">
        <v>703</v>
      </c>
      <c r="M566" s="92"/>
      <c r="N566" s="92"/>
      <c r="O566" s="193"/>
      <c r="P566" s="157"/>
      <c r="Q566" s="157"/>
      <c r="R566" s="159"/>
      <c r="S566" s="159"/>
      <c r="T566" s="159"/>
      <c r="U566" s="152">
        <f t="shared" si="191"/>
        <v>0</v>
      </c>
      <c r="V566" s="161"/>
      <c r="W566" s="24"/>
      <c r="X566" s="57"/>
      <c r="Y566" s="25">
        <f t="shared" si="192"/>
        <v>0</v>
      </c>
      <c r="Z566" s="24"/>
      <c r="AA566" s="24"/>
      <c r="AB566" s="24"/>
      <c r="AC566" s="25">
        <f t="shared" si="197"/>
        <v>0</v>
      </c>
      <c r="AD566" s="24"/>
      <c r="AE566" s="24"/>
      <c r="AF566" s="57">
        <v>13041000</v>
      </c>
      <c r="AG566" s="25">
        <f t="shared" si="201"/>
        <v>13041000</v>
      </c>
      <c r="AH566" s="25">
        <f t="shared" si="202"/>
        <v>13041000</v>
      </c>
      <c r="AI566" s="26">
        <f t="shared" si="203"/>
        <v>7.0967682250243115E-3</v>
      </c>
      <c r="AJ566" s="27">
        <f t="shared" si="204"/>
        <v>1.2489116087516865E-3</v>
      </c>
    </row>
    <row r="567" spans="1:36" ht="24.95" customHeight="1" outlineLevel="1" x14ac:dyDescent="0.25">
      <c r="A567" s="156">
        <v>45</v>
      </c>
      <c r="B567" s="156"/>
      <c r="C567" s="212" t="s">
        <v>468</v>
      </c>
      <c r="D567" s="187">
        <v>45534</v>
      </c>
      <c r="E567" s="172" t="s">
        <v>675</v>
      </c>
      <c r="F567" s="172" t="s">
        <v>702</v>
      </c>
      <c r="G567" s="165" t="s">
        <v>118</v>
      </c>
      <c r="H567" s="158"/>
      <c r="I567" s="158"/>
      <c r="J567" s="397"/>
      <c r="K567" s="57">
        <v>26828000</v>
      </c>
      <c r="L567" s="56" t="s">
        <v>703</v>
      </c>
      <c r="M567" s="92"/>
      <c r="N567" s="92"/>
      <c r="O567" s="193"/>
      <c r="P567" s="157"/>
      <c r="Q567" s="157"/>
      <c r="R567" s="159"/>
      <c r="S567" s="159"/>
      <c r="T567" s="159"/>
      <c r="U567" s="152">
        <f t="shared" si="191"/>
        <v>0</v>
      </c>
      <c r="V567" s="161"/>
      <c r="W567" s="24"/>
      <c r="X567" s="57"/>
      <c r="Y567" s="25">
        <f t="shared" ref="Y567:Y576" si="205">SUM(V567:X567)</f>
        <v>0</v>
      </c>
      <c r="Z567" s="24"/>
      <c r="AA567" s="24"/>
      <c r="AB567" s="24"/>
      <c r="AC567" s="25">
        <f t="shared" ref="AC567:AC576" si="206">SUM(Z567:AB567)</f>
        <v>0</v>
      </c>
      <c r="AD567" s="24"/>
      <c r="AE567" s="24"/>
      <c r="AF567" s="57">
        <v>26828000</v>
      </c>
      <c r="AG567" s="25">
        <f t="shared" si="201"/>
        <v>26828000</v>
      </c>
      <c r="AH567" s="25">
        <f t="shared" si="202"/>
        <v>26828000</v>
      </c>
      <c r="AI567" s="26">
        <f t="shared" si="203"/>
        <v>1.4599501414075011E-2</v>
      </c>
      <c r="AJ567" s="27">
        <f t="shared" si="204"/>
        <v>2.5692662096150789E-3</v>
      </c>
    </row>
    <row r="568" spans="1:36" ht="24.95" customHeight="1" outlineLevel="1" x14ac:dyDescent="0.25">
      <c r="A568" s="156">
        <v>46</v>
      </c>
      <c r="B568" s="156"/>
      <c r="C568" s="212" t="s">
        <v>1254</v>
      </c>
      <c r="D568" s="187">
        <v>45295</v>
      </c>
      <c r="E568" s="172" t="s">
        <v>630</v>
      </c>
      <c r="F568" s="172" t="s">
        <v>702</v>
      </c>
      <c r="G568" s="165" t="s">
        <v>118</v>
      </c>
      <c r="H568" s="158"/>
      <c r="I568" s="158"/>
      <c r="J568" s="397"/>
      <c r="K568" s="57">
        <v>13414000</v>
      </c>
      <c r="L568" s="56" t="s">
        <v>703</v>
      </c>
      <c r="M568" s="92"/>
      <c r="N568" s="92"/>
      <c r="O568" s="193"/>
      <c r="P568" s="157"/>
      <c r="Q568" s="157"/>
      <c r="R568" s="159"/>
      <c r="S568" s="159"/>
      <c r="T568" s="159"/>
      <c r="U568" s="152">
        <f t="shared" si="191"/>
        <v>0</v>
      </c>
      <c r="V568" s="161"/>
      <c r="W568" s="24"/>
      <c r="X568" s="57"/>
      <c r="Y568" s="25">
        <f t="shared" si="205"/>
        <v>0</v>
      </c>
      <c r="Z568" s="24"/>
      <c r="AA568" s="24"/>
      <c r="AB568" s="24"/>
      <c r="AC568" s="25">
        <f t="shared" si="206"/>
        <v>0</v>
      </c>
      <c r="AD568" s="24"/>
      <c r="AE568" s="24"/>
      <c r="AF568" s="57">
        <v>13414000</v>
      </c>
      <c r="AG568" s="25">
        <f t="shared" si="201"/>
        <v>13414000</v>
      </c>
      <c r="AH568" s="25">
        <f t="shared" si="202"/>
        <v>13414000</v>
      </c>
      <c r="AI568" s="26">
        <f t="shared" si="203"/>
        <v>7.2997507070375056E-3</v>
      </c>
      <c r="AJ568" s="27">
        <f t="shared" si="204"/>
        <v>1.2846331048075395E-3</v>
      </c>
    </row>
    <row r="569" spans="1:36" ht="24.95" customHeight="1" outlineLevel="1" x14ac:dyDescent="0.25">
      <c r="A569" s="156">
        <v>47</v>
      </c>
      <c r="B569" s="156"/>
      <c r="C569" s="212" t="s">
        <v>1255</v>
      </c>
      <c r="D569" s="187">
        <v>45610</v>
      </c>
      <c r="E569" s="172" t="s">
        <v>1256</v>
      </c>
      <c r="F569" s="172" t="s">
        <v>702</v>
      </c>
      <c r="G569" s="165" t="s">
        <v>118</v>
      </c>
      <c r="H569" s="158"/>
      <c r="I569" s="158"/>
      <c r="J569" s="397"/>
      <c r="K569" s="57">
        <v>26898000</v>
      </c>
      <c r="L569" s="56" t="s">
        <v>703</v>
      </c>
      <c r="M569" s="92"/>
      <c r="N569" s="92"/>
      <c r="O569" s="193"/>
      <c r="P569" s="157"/>
      <c r="Q569" s="157"/>
      <c r="R569" s="159"/>
      <c r="S569" s="159"/>
      <c r="T569" s="159"/>
      <c r="U569" s="152">
        <f t="shared" si="191"/>
        <v>0</v>
      </c>
      <c r="V569" s="161"/>
      <c r="W569" s="24"/>
      <c r="X569" s="57"/>
      <c r="Y569" s="25">
        <f t="shared" si="205"/>
        <v>0</v>
      </c>
      <c r="Z569" s="24"/>
      <c r="AA569" s="24"/>
      <c r="AB569" s="24"/>
      <c r="AC569" s="25">
        <f t="shared" si="206"/>
        <v>0</v>
      </c>
      <c r="AD569" s="24"/>
      <c r="AE569" s="24"/>
      <c r="AF569" s="57">
        <v>26898000</v>
      </c>
      <c r="AG569" s="25">
        <f t="shared" si="201"/>
        <v>26898000</v>
      </c>
      <c r="AH569" s="25">
        <f t="shared" si="202"/>
        <v>26898000</v>
      </c>
      <c r="AI569" s="26">
        <f t="shared" si="203"/>
        <v>1.4637594641262476E-2</v>
      </c>
      <c r="AJ569" s="27">
        <f t="shared" si="204"/>
        <v>2.5759699756309228E-3</v>
      </c>
    </row>
    <row r="570" spans="1:36" ht="24.95" customHeight="1" outlineLevel="1" x14ac:dyDescent="0.25">
      <c r="A570" s="156">
        <v>48</v>
      </c>
      <c r="B570" s="156"/>
      <c r="C570" s="212" t="s">
        <v>1257</v>
      </c>
      <c r="D570" s="187">
        <v>45610</v>
      </c>
      <c r="E570" s="172" t="s">
        <v>1244</v>
      </c>
      <c r="F570" s="172" t="s">
        <v>702</v>
      </c>
      <c r="G570" s="165" t="s">
        <v>118</v>
      </c>
      <c r="H570" s="158"/>
      <c r="I570" s="158"/>
      <c r="J570" s="397"/>
      <c r="K570" s="57">
        <v>26898000</v>
      </c>
      <c r="L570" s="56" t="s">
        <v>703</v>
      </c>
      <c r="M570" s="92"/>
      <c r="N570" s="92"/>
      <c r="O570" s="193"/>
      <c r="P570" s="157"/>
      <c r="Q570" s="157"/>
      <c r="R570" s="159"/>
      <c r="S570" s="159"/>
      <c r="T570" s="159"/>
      <c r="U570" s="152">
        <f t="shared" si="191"/>
        <v>0</v>
      </c>
      <c r="V570" s="161"/>
      <c r="W570" s="24"/>
      <c r="X570" s="57"/>
      <c r="Y570" s="25">
        <f t="shared" si="205"/>
        <v>0</v>
      </c>
      <c r="Z570" s="24"/>
      <c r="AA570" s="24"/>
      <c r="AB570" s="24"/>
      <c r="AC570" s="25">
        <f t="shared" si="206"/>
        <v>0</v>
      </c>
      <c r="AD570" s="24"/>
      <c r="AE570" s="24"/>
      <c r="AF570" s="57">
        <v>26898000</v>
      </c>
      <c r="AG570" s="25">
        <f t="shared" si="201"/>
        <v>26898000</v>
      </c>
      <c r="AH570" s="25">
        <f t="shared" si="202"/>
        <v>26898000</v>
      </c>
      <c r="AI570" s="26">
        <f t="shared" si="203"/>
        <v>1.4637594641262476E-2</v>
      </c>
      <c r="AJ570" s="27">
        <f t="shared" si="204"/>
        <v>2.5759699756309228E-3</v>
      </c>
    </row>
    <row r="571" spans="1:36" ht="24.95" customHeight="1" outlineLevel="1" x14ac:dyDescent="0.25">
      <c r="A571" s="156">
        <v>49</v>
      </c>
      <c r="B571" s="156"/>
      <c r="C571" s="212" t="s">
        <v>1258</v>
      </c>
      <c r="D571" s="187">
        <v>45628</v>
      </c>
      <c r="E571" s="172" t="s">
        <v>1259</v>
      </c>
      <c r="F571" s="172" t="s">
        <v>702</v>
      </c>
      <c r="G571" s="165" t="s">
        <v>118</v>
      </c>
      <c r="H571" s="158"/>
      <c r="I571" s="158"/>
      <c r="J571" s="397"/>
      <c r="K571" s="57">
        <v>26898000</v>
      </c>
      <c r="L571" s="56" t="s">
        <v>703</v>
      </c>
      <c r="M571" s="92"/>
      <c r="N571" s="92"/>
      <c r="O571" s="193"/>
      <c r="P571" s="157"/>
      <c r="Q571" s="157"/>
      <c r="R571" s="159"/>
      <c r="S571" s="159"/>
      <c r="T571" s="159"/>
      <c r="U571" s="152">
        <f t="shared" si="191"/>
        <v>0</v>
      </c>
      <c r="V571" s="161"/>
      <c r="W571" s="24"/>
      <c r="X571" s="57"/>
      <c r="Y571" s="25">
        <f t="shared" si="205"/>
        <v>0</v>
      </c>
      <c r="Z571" s="24"/>
      <c r="AA571" s="24"/>
      <c r="AB571" s="24"/>
      <c r="AC571" s="25">
        <f t="shared" si="206"/>
        <v>0</v>
      </c>
      <c r="AD571" s="24"/>
      <c r="AE571" s="24"/>
      <c r="AF571" s="57">
        <v>26898000</v>
      </c>
      <c r="AG571" s="25">
        <f t="shared" si="201"/>
        <v>26898000</v>
      </c>
      <c r="AH571" s="25">
        <f t="shared" si="202"/>
        <v>26898000</v>
      </c>
      <c r="AI571" s="26">
        <f t="shared" si="203"/>
        <v>1.4637594641262476E-2</v>
      </c>
      <c r="AJ571" s="27">
        <f t="shared" si="204"/>
        <v>2.5759699756309228E-3</v>
      </c>
    </row>
    <row r="572" spans="1:36" ht="24.95" customHeight="1" outlineLevel="1" x14ac:dyDescent="0.25">
      <c r="A572" s="156">
        <v>50</v>
      </c>
      <c r="B572" s="156"/>
      <c r="C572" s="212" t="s">
        <v>1260</v>
      </c>
      <c r="D572" s="187">
        <v>45628</v>
      </c>
      <c r="E572" s="172" t="s">
        <v>614</v>
      </c>
      <c r="F572" s="172" t="s">
        <v>702</v>
      </c>
      <c r="G572" s="165" t="s">
        <v>118</v>
      </c>
      <c r="H572" s="158"/>
      <c r="I572" s="158"/>
      <c r="J572" s="397"/>
      <c r="K572" s="57">
        <v>28116000</v>
      </c>
      <c r="L572" s="56" t="s">
        <v>703</v>
      </c>
      <c r="M572" s="92"/>
      <c r="N572" s="92"/>
      <c r="O572" s="193"/>
      <c r="P572" s="157"/>
      <c r="Q572" s="157"/>
      <c r="R572" s="159"/>
      <c r="S572" s="159"/>
      <c r="T572" s="159"/>
      <c r="U572" s="152">
        <f t="shared" si="191"/>
        <v>0</v>
      </c>
      <c r="V572" s="161"/>
      <c r="W572" s="24"/>
      <c r="X572" s="57"/>
      <c r="Y572" s="25">
        <f t="shared" si="205"/>
        <v>0</v>
      </c>
      <c r="Z572" s="24"/>
      <c r="AA572" s="24"/>
      <c r="AB572" s="24"/>
      <c r="AC572" s="25">
        <f t="shared" si="206"/>
        <v>0</v>
      </c>
      <c r="AD572" s="24"/>
      <c r="AE572" s="24"/>
      <c r="AF572" s="57">
        <v>28116000</v>
      </c>
      <c r="AG572" s="25">
        <f t="shared" si="201"/>
        <v>28116000</v>
      </c>
      <c r="AH572" s="25">
        <f t="shared" si="202"/>
        <v>28116000</v>
      </c>
      <c r="AI572" s="26">
        <f t="shared" si="203"/>
        <v>1.5300416794324328E-2</v>
      </c>
      <c r="AJ572" s="27">
        <f t="shared" si="204"/>
        <v>2.6926155043066036E-3</v>
      </c>
    </row>
    <row r="573" spans="1:36" ht="24.95" customHeight="1" outlineLevel="1" x14ac:dyDescent="0.25">
      <c r="A573" s="156">
        <v>51</v>
      </c>
      <c r="B573" s="156"/>
      <c r="C573" s="212" t="s">
        <v>1246</v>
      </c>
      <c r="D573" s="187">
        <v>45628</v>
      </c>
      <c r="E573" s="172" t="s">
        <v>1261</v>
      </c>
      <c r="F573" s="172" t="s">
        <v>702</v>
      </c>
      <c r="G573" s="165" t="s">
        <v>118</v>
      </c>
      <c r="H573" s="158"/>
      <c r="I573" s="158"/>
      <c r="J573" s="397"/>
      <c r="K573" s="57">
        <v>26436000</v>
      </c>
      <c r="L573" s="56" t="s">
        <v>703</v>
      </c>
      <c r="M573" s="92"/>
      <c r="N573" s="92"/>
      <c r="O573" s="193"/>
      <c r="P573" s="157"/>
      <c r="Q573" s="157"/>
      <c r="R573" s="159"/>
      <c r="S573" s="159"/>
      <c r="T573" s="159"/>
      <c r="U573" s="152">
        <f t="shared" si="191"/>
        <v>0</v>
      </c>
      <c r="V573" s="161"/>
      <c r="W573" s="24"/>
      <c r="X573" s="57"/>
      <c r="Y573" s="25">
        <f t="shared" si="205"/>
        <v>0</v>
      </c>
      <c r="Z573" s="24"/>
      <c r="AA573" s="24"/>
      <c r="AB573" s="24"/>
      <c r="AC573" s="25">
        <f t="shared" si="206"/>
        <v>0</v>
      </c>
      <c r="AD573" s="24"/>
      <c r="AE573" s="24"/>
      <c r="AF573" s="57">
        <v>26436000</v>
      </c>
      <c r="AG573" s="25">
        <f t="shared" si="201"/>
        <v>26436000</v>
      </c>
      <c r="AH573" s="25">
        <f t="shared" si="202"/>
        <v>26436000</v>
      </c>
      <c r="AI573" s="26">
        <f t="shared" si="203"/>
        <v>1.438617934182522E-2</v>
      </c>
      <c r="AJ573" s="27">
        <f t="shared" si="204"/>
        <v>2.5317251199263543E-3</v>
      </c>
    </row>
    <row r="574" spans="1:36" ht="24.95" customHeight="1" outlineLevel="1" x14ac:dyDescent="0.25">
      <c r="A574" s="156">
        <v>52</v>
      </c>
      <c r="B574" s="156"/>
      <c r="C574" s="212" t="s">
        <v>1262</v>
      </c>
      <c r="D574" s="187">
        <v>45628</v>
      </c>
      <c r="E574" s="172" t="s">
        <v>1263</v>
      </c>
      <c r="F574" s="172" t="s">
        <v>702</v>
      </c>
      <c r="G574" s="165" t="s">
        <v>118</v>
      </c>
      <c r="H574" s="158"/>
      <c r="I574" s="158"/>
      <c r="J574" s="397"/>
      <c r="K574" s="57">
        <v>40346000</v>
      </c>
      <c r="L574" s="56" t="s">
        <v>703</v>
      </c>
      <c r="M574" s="92"/>
      <c r="N574" s="92"/>
      <c r="O574" s="193"/>
      <c r="P574" s="157"/>
      <c r="Q574" s="157"/>
      <c r="R574" s="159"/>
      <c r="S574" s="159"/>
      <c r="T574" s="159"/>
      <c r="U574" s="152">
        <f t="shared" si="191"/>
        <v>0</v>
      </c>
      <c r="V574" s="161"/>
      <c r="W574" s="24"/>
      <c r="X574" s="57"/>
      <c r="Y574" s="25">
        <f t="shared" si="205"/>
        <v>0</v>
      </c>
      <c r="Z574" s="24"/>
      <c r="AA574" s="24"/>
      <c r="AB574" s="24"/>
      <c r="AC574" s="25">
        <f t="shared" si="206"/>
        <v>0</v>
      </c>
      <c r="AD574" s="24"/>
      <c r="AE574" s="24"/>
      <c r="AF574" s="57">
        <v>40346000</v>
      </c>
      <c r="AG574" s="25">
        <f t="shared" si="201"/>
        <v>40346000</v>
      </c>
      <c r="AH574" s="25">
        <f t="shared" si="202"/>
        <v>40346000</v>
      </c>
      <c r="AI574" s="26">
        <f t="shared" si="203"/>
        <v>2.1955847772933891E-2</v>
      </c>
      <c r="AJ574" s="27">
        <f t="shared" si="204"/>
        <v>3.8638591953604434E-3</v>
      </c>
    </row>
    <row r="575" spans="1:36" ht="24.95" customHeight="1" outlineLevel="1" x14ac:dyDescent="0.25">
      <c r="A575" s="156">
        <v>53</v>
      </c>
      <c r="B575" s="156"/>
      <c r="C575" s="212" t="s">
        <v>1264</v>
      </c>
      <c r="D575" s="187">
        <v>45628</v>
      </c>
      <c r="E575" s="172" t="s">
        <v>1265</v>
      </c>
      <c r="F575" s="172" t="s">
        <v>702</v>
      </c>
      <c r="G575" s="165" t="s">
        <v>118</v>
      </c>
      <c r="H575" s="158"/>
      <c r="I575" s="158"/>
      <c r="J575" s="397"/>
      <c r="K575" s="57">
        <v>26898000</v>
      </c>
      <c r="L575" s="56" t="s">
        <v>703</v>
      </c>
      <c r="M575" s="92"/>
      <c r="N575" s="92"/>
      <c r="O575" s="193"/>
      <c r="P575" s="157"/>
      <c r="Q575" s="157"/>
      <c r="R575" s="159"/>
      <c r="S575" s="159"/>
      <c r="T575" s="159"/>
      <c r="U575" s="152">
        <f t="shared" si="191"/>
        <v>0</v>
      </c>
      <c r="V575" s="161"/>
      <c r="W575" s="24"/>
      <c r="X575" s="57"/>
      <c r="Y575" s="25">
        <f t="shared" si="205"/>
        <v>0</v>
      </c>
      <c r="Z575" s="24"/>
      <c r="AA575" s="24"/>
      <c r="AB575" s="24"/>
      <c r="AC575" s="25">
        <f t="shared" si="206"/>
        <v>0</v>
      </c>
      <c r="AD575" s="24"/>
      <c r="AE575" s="24"/>
      <c r="AF575" s="57">
        <v>26898000</v>
      </c>
      <c r="AG575" s="25">
        <f t="shared" si="201"/>
        <v>26898000</v>
      </c>
      <c r="AH575" s="25">
        <f t="shared" si="202"/>
        <v>26898000</v>
      </c>
      <c r="AI575" s="26">
        <f t="shared" si="203"/>
        <v>1.4637594641262476E-2</v>
      </c>
      <c r="AJ575" s="27">
        <f t="shared" si="204"/>
        <v>2.5759699756309228E-3</v>
      </c>
    </row>
    <row r="576" spans="1:36" ht="24.95" customHeight="1" outlineLevel="1" x14ac:dyDescent="0.25">
      <c r="A576" s="156">
        <v>54</v>
      </c>
      <c r="B576" s="156"/>
      <c r="C576" s="212" t="s">
        <v>1266</v>
      </c>
      <c r="D576" s="187">
        <v>45628</v>
      </c>
      <c r="E576" s="172" t="s">
        <v>596</v>
      </c>
      <c r="F576" s="172" t="s">
        <v>702</v>
      </c>
      <c r="G576" s="165" t="s">
        <v>118</v>
      </c>
      <c r="H576" s="158"/>
      <c r="I576" s="158"/>
      <c r="J576" s="397"/>
      <c r="K576" s="57">
        <v>28116000</v>
      </c>
      <c r="L576" s="56" t="s">
        <v>703</v>
      </c>
      <c r="M576" s="92"/>
      <c r="N576" s="92"/>
      <c r="O576" s="193"/>
      <c r="P576" s="157"/>
      <c r="Q576" s="157"/>
      <c r="R576" s="159"/>
      <c r="S576" s="159"/>
      <c r="T576" s="159"/>
      <c r="U576" s="152">
        <f t="shared" si="191"/>
        <v>0</v>
      </c>
      <c r="V576" s="161"/>
      <c r="W576" s="24"/>
      <c r="X576" s="57"/>
      <c r="Y576" s="25">
        <f t="shared" si="205"/>
        <v>0</v>
      </c>
      <c r="Z576" s="24"/>
      <c r="AA576" s="24"/>
      <c r="AB576" s="24"/>
      <c r="AC576" s="25">
        <f t="shared" si="206"/>
        <v>0</v>
      </c>
      <c r="AD576" s="24"/>
      <c r="AE576" s="24"/>
      <c r="AF576" s="57">
        <v>28116000</v>
      </c>
      <c r="AG576" s="25">
        <f t="shared" si="201"/>
        <v>28116000</v>
      </c>
      <c r="AH576" s="25">
        <f t="shared" si="202"/>
        <v>28116000</v>
      </c>
      <c r="AI576" s="26">
        <f t="shared" si="203"/>
        <v>1.5300416794324328E-2</v>
      </c>
      <c r="AJ576" s="27">
        <f t="shared" si="204"/>
        <v>2.6926155043066036E-3</v>
      </c>
    </row>
    <row r="577" spans="1:36" ht="24.95" customHeight="1" outlineLevel="1" x14ac:dyDescent="0.25">
      <c r="A577" s="156">
        <v>55</v>
      </c>
      <c r="B577" s="156"/>
      <c r="C577" s="212" t="s">
        <v>1267</v>
      </c>
      <c r="D577" s="187">
        <v>45628</v>
      </c>
      <c r="E577" s="172" t="s">
        <v>671</v>
      </c>
      <c r="F577" s="172" t="s">
        <v>702</v>
      </c>
      <c r="G577" s="165" t="s">
        <v>118</v>
      </c>
      <c r="H577" s="158"/>
      <c r="I577" s="158"/>
      <c r="J577" s="397"/>
      <c r="K577" s="57">
        <v>13746000</v>
      </c>
      <c r="L577" s="56" t="s">
        <v>703</v>
      </c>
      <c r="M577" s="92"/>
      <c r="N577" s="92"/>
      <c r="O577" s="193"/>
      <c r="P577" s="157"/>
      <c r="Q577" s="157"/>
      <c r="R577" s="159"/>
      <c r="S577" s="159"/>
      <c r="T577" s="159"/>
      <c r="U577" s="152">
        <f t="shared" si="191"/>
        <v>0</v>
      </c>
      <c r="V577" s="161"/>
      <c r="W577" s="24"/>
      <c r="X577" s="57"/>
      <c r="Y577" s="25">
        <f t="shared" ref="Y577:Y594" si="207">SUM(V577:X577)</f>
        <v>0</v>
      </c>
      <c r="Z577" s="24"/>
      <c r="AA577" s="24"/>
      <c r="AB577" s="24"/>
      <c r="AC577" s="25">
        <f t="shared" ref="AC577:AC594" si="208">SUM(Z577:AB577)</f>
        <v>0</v>
      </c>
      <c r="AD577" s="24"/>
      <c r="AE577" s="24"/>
      <c r="AF577" s="57">
        <v>13746000</v>
      </c>
      <c r="AG577" s="25">
        <f t="shared" si="201"/>
        <v>13746000</v>
      </c>
      <c r="AH577" s="25">
        <f t="shared" si="202"/>
        <v>13746000</v>
      </c>
      <c r="AI577" s="26">
        <f t="shared" si="203"/>
        <v>7.4804214416980437E-3</v>
      </c>
      <c r="AJ577" s="27">
        <f t="shared" si="204"/>
        <v>1.3164281093398268E-3</v>
      </c>
    </row>
    <row r="578" spans="1:36" ht="24.95" customHeight="1" outlineLevel="1" x14ac:dyDescent="0.25">
      <c r="A578" s="156">
        <v>56</v>
      </c>
      <c r="B578" s="156"/>
      <c r="C578" s="212" t="s">
        <v>488</v>
      </c>
      <c r="D578" s="187">
        <v>45538</v>
      </c>
      <c r="E578" s="172" t="s">
        <v>677</v>
      </c>
      <c r="F578" s="172" t="s">
        <v>702</v>
      </c>
      <c r="G578" s="165" t="s">
        <v>118</v>
      </c>
      <c r="H578" s="158"/>
      <c r="I578" s="158"/>
      <c r="J578" s="397"/>
      <c r="K578" s="57">
        <v>40241000</v>
      </c>
      <c r="L578" s="56" t="s">
        <v>703</v>
      </c>
      <c r="M578" s="92"/>
      <c r="N578" s="92"/>
      <c r="O578" s="193"/>
      <c r="P578" s="157"/>
      <c r="Q578" s="157"/>
      <c r="R578" s="159"/>
      <c r="S578" s="159"/>
      <c r="T578" s="159"/>
      <c r="U578" s="152">
        <f t="shared" si="191"/>
        <v>0</v>
      </c>
      <c r="V578" s="161"/>
      <c r="W578" s="24"/>
      <c r="X578" s="57"/>
      <c r="Y578" s="25">
        <f t="shared" si="207"/>
        <v>0</v>
      </c>
      <c r="Z578" s="24"/>
      <c r="AA578" s="24"/>
      <c r="AB578" s="24"/>
      <c r="AC578" s="25">
        <f t="shared" si="208"/>
        <v>0</v>
      </c>
      <c r="AD578" s="24"/>
      <c r="AE578" s="24"/>
      <c r="AF578" s="57">
        <v>40241000</v>
      </c>
      <c r="AG578" s="25">
        <f t="shared" ref="AG578:AG594" si="209">SUM(AD578:AF578)</f>
        <v>40241000</v>
      </c>
      <c r="AH578" s="25">
        <f t="shared" ref="AH578:AH594" si="210">SUM(U578,Y578,AC578,AG578)</f>
        <v>40241000</v>
      </c>
      <c r="AI578" s="26">
        <f t="shared" ref="AI578:AI594" si="211">IF(ISERROR(AH578/$J$522),0,AH578/$J$522)</f>
        <v>2.1898707932152699E-2</v>
      </c>
      <c r="AJ578" s="27">
        <f t="shared" ref="AJ578:AJ594" si="212">IF(ISERROR(AH578/$AH$600),"-",AH578/$AH$600)</f>
        <v>3.853803546336678E-3</v>
      </c>
    </row>
    <row r="579" spans="1:36" ht="24.95" customHeight="1" outlineLevel="1" x14ac:dyDescent="0.25">
      <c r="A579" s="156">
        <v>57</v>
      </c>
      <c r="B579" s="156"/>
      <c r="C579" s="212" t="s">
        <v>1268</v>
      </c>
      <c r="D579" s="187">
        <v>45610</v>
      </c>
      <c r="E579" s="172" t="s">
        <v>1269</v>
      </c>
      <c r="F579" s="172" t="s">
        <v>702</v>
      </c>
      <c r="G579" s="165" t="s">
        <v>118</v>
      </c>
      <c r="H579" s="158"/>
      <c r="I579" s="158"/>
      <c r="J579" s="397"/>
      <c r="K579" s="57">
        <v>13746000</v>
      </c>
      <c r="L579" s="56" t="s">
        <v>703</v>
      </c>
      <c r="M579" s="92"/>
      <c r="N579" s="92"/>
      <c r="O579" s="193"/>
      <c r="P579" s="157"/>
      <c r="Q579" s="157"/>
      <c r="R579" s="159"/>
      <c r="S579" s="159"/>
      <c r="T579" s="159"/>
      <c r="U579" s="152">
        <f t="shared" si="191"/>
        <v>0</v>
      </c>
      <c r="V579" s="161"/>
      <c r="W579" s="24"/>
      <c r="X579" s="57"/>
      <c r="Y579" s="25">
        <f t="shared" si="207"/>
        <v>0</v>
      </c>
      <c r="Z579" s="24"/>
      <c r="AA579" s="24"/>
      <c r="AB579" s="24"/>
      <c r="AC579" s="25">
        <f t="shared" si="208"/>
        <v>0</v>
      </c>
      <c r="AD579" s="24"/>
      <c r="AE579" s="24"/>
      <c r="AF579" s="57">
        <v>13746000</v>
      </c>
      <c r="AG579" s="25">
        <f t="shared" si="209"/>
        <v>13746000</v>
      </c>
      <c r="AH579" s="25">
        <f t="shared" si="210"/>
        <v>13746000</v>
      </c>
      <c r="AI579" s="26">
        <f t="shared" si="211"/>
        <v>7.4804214416980437E-3</v>
      </c>
      <c r="AJ579" s="27">
        <f t="shared" si="212"/>
        <v>1.3164281093398268E-3</v>
      </c>
    </row>
    <row r="580" spans="1:36" ht="24.95" customHeight="1" outlineLevel="1" x14ac:dyDescent="0.25">
      <c r="A580" s="156">
        <v>58</v>
      </c>
      <c r="B580" s="156"/>
      <c r="C580" s="212" t="s">
        <v>478</v>
      </c>
      <c r="D580" s="187">
        <v>45538</v>
      </c>
      <c r="E580" s="172" t="s">
        <v>596</v>
      </c>
      <c r="F580" s="172" t="s">
        <v>702</v>
      </c>
      <c r="G580" s="165" t="s">
        <v>118</v>
      </c>
      <c r="H580" s="158"/>
      <c r="I580" s="158"/>
      <c r="J580" s="397"/>
      <c r="K580" s="57">
        <v>26828000</v>
      </c>
      <c r="L580" s="56" t="s">
        <v>703</v>
      </c>
      <c r="M580" s="92"/>
      <c r="N580" s="92"/>
      <c r="O580" s="193"/>
      <c r="P580" s="157"/>
      <c r="Q580" s="157"/>
      <c r="R580" s="159"/>
      <c r="S580" s="159"/>
      <c r="T580" s="159"/>
      <c r="U580" s="152">
        <f t="shared" si="191"/>
        <v>0</v>
      </c>
      <c r="V580" s="161"/>
      <c r="W580" s="24"/>
      <c r="X580" s="57"/>
      <c r="Y580" s="25">
        <f t="shared" si="207"/>
        <v>0</v>
      </c>
      <c r="Z580" s="24"/>
      <c r="AA580" s="24"/>
      <c r="AB580" s="24"/>
      <c r="AC580" s="25">
        <f t="shared" si="208"/>
        <v>0</v>
      </c>
      <c r="AD580" s="24"/>
      <c r="AE580" s="24"/>
      <c r="AF580" s="57">
        <v>26828000</v>
      </c>
      <c r="AG580" s="25">
        <f t="shared" si="209"/>
        <v>26828000</v>
      </c>
      <c r="AH580" s="25">
        <f t="shared" si="210"/>
        <v>26828000</v>
      </c>
      <c r="AI580" s="26">
        <f t="shared" si="211"/>
        <v>1.4599501414075011E-2</v>
      </c>
      <c r="AJ580" s="27">
        <f t="shared" si="212"/>
        <v>2.5692662096150789E-3</v>
      </c>
    </row>
    <row r="581" spans="1:36" ht="24.95" customHeight="1" outlineLevel="1" x14ac:dyDescent="0.25">
      <c r="A581" s="156">
        <v>59</v>
      </c>
      <c r="B581" s="156"/>
      <c r="C581" s="212" t="s">
        <v>484</v>
      </c>
      <c r="D581" s="187">
        <v>45548</v>
      </c>
      <c r="E581" s="172" t="s">
        <v>614</v>
      </c>
      <c r="F581" s="172" t="s">
        <v>702</v>
      </c>
      <c r="G581" s="165" t="s">
        <v>118</v>
      </c>
      <c r="H581" s="158"/>
      <c r="I581" s="158"/>
      <c r="J581" s="397"/>
      <c r="K581" s="57">
        <v>13414000</v>
      </c>
      <c r="L581" s="56" t="s">
        <v>703</v>
      </c>
      <c r="M581" s="92"/>
      <c r="N581" s="92"/>
      <c r="O581" s="193"/>
      <c r="P581" s="157"/>
      <c r="Q581" s="157"/>
      <c r="R581" s="159"/>
      <c r="S581" s="159"/>
      <c r="T581" s="159"/>
      <c r="U581" s="152">
        <f t="shared" si="191"/>
        <v>0</v>
      </c>
      <c r="V581" s="161"/>
      <c r="W581" s="24"/>
      <c r="X581" s="57"/>
      <c r="Y581" s="25">
        <f t="shared" si="207"/>
        <v>0</v>
      </c>
      <c r="Z581" s="24"/>
      <c r="AA581" s="24"/>
      <c r="AB581" s="24"/>
      <c r="AC581" s="25">
        <f t="shared" si="208"/>
        <v>0</v>
      </c>
      <c r="AD581" s="24"/>
      <c r="AE581" s="24"/>
      <c r="AF581" s="57">
        <v>13414000</v>
      </c>
      <c r="AG581" s="25">
        <f t="shared" si="209"/>
        <v>13414000</v>
      </c>
      <c r="AH581" s="25">
        <f t="shared" si="210"/>
        <v>13414000</v>
      </c>
      <c r="AI581" s="26">
        <f t="shared" si="211"/>
        <v>7.2997507070375056E-3</v>
      </c>
      <c r="AJ581" s="27">
        <f t="shared" si="212"/>
        <v>1.2846331048075395E-3</v>
      </c>
    </row>
    <row r="582" spans="1:36" ht="24.95" customHeight="1" outlineLevel="1" x14ac:dyDescent="0.25">
      <c r="A582" s="156">
        <v>60</v>
      </c>
      <c r="B582" s="156"/>
      <c r="C582" s="212" t="s">
        <v>1270</v>
      </c>
      <c r="D582" s="187">
        <v>45574</v>
      </c>
      <c r="E582" s="172" t="s">
        <v>620</v>
      </c>
      <c r="F582" s="172" t="s">
        <v>702</v>
      </c>
      <c r="G582" s="165" t="s">
        <v>118</v>
      </c>
      <c r="H582" s="158"/>
      <c r="I582" s="158"/>
      <c r="J582" s="397"/>
      <c r="K582" s="57">
        <v>26828000</v>
      </c>
      <c r="L582" s="56" t="s">
        <v>703</v>
      </c>
      <c r="M582" s="92"/>
      <c r="N582" s="92"/>
      <c r="O582" s="193"/>
      <c r="P582" s="157"/>
      <c r="Q582" s="157"/>
      <c r="R582" s="159"/>
      <c r="S582" s="159"/>
      <c r="T582" s="159"/>
      <c r="U582" s="152">
        <f t="shared" si="191"/>
        <v>0</v>
      </c>
      <c r="V582" s="161"/>
      <c r="W582" s="24"/>
      <c r="X582" s="57"/>
      <c r="Y582" s="25">
        <f t="shared" si="207"/>
        <v>0</v>
      </c>
      <c r="Z582" s="24"/>
      <c r="AA582" s="24"/>
      <c r="AB582" s="24"/>
      <c r="AC582" s="25">
        <f t="shared" si="208"/>
        <v>0</v>
      </c>
      <c r="AD582" s="24"/>
      <c r="AE582" s="24"/>
      <c r="AF582" s="57">
        <v>26828000</v>
      </c>
      <c r="AG582" s="25">
        <f t="shared" si="209"/>
        <v>26828000</v>
      </c>
      <c r="AH582" s="25">
        <f t="shared" si="210"/>
        <v>26828000</v>
      </c>
      <c r="AI582" s="26">
        <f t="shared" si="211"/>
        <v>1.4599501414075011E-2</v>
      </c>
      <c r="AJ582" s="27">
        <f t="shared" si="212"/>
        <v>2.5692662096150789E-3</v>
      </c>
    </row>
    <row r="583" spans="1:36" ht="24.95" customHeight="1" outlineLevel="1" x14ac:dyDescent="0.25">
      <c r="A583" s="156">
        <v>61</v>
      </c>
      <c r="B583" s="156"/>
      <c r="C583" s="212" t="s">
        <v>1271</v>
      </c>
      <c r="D583" s="187">
        <v>45547</v>
      </c>
      <c r="E583" s="172" t="s">
        <v>650</v>
      </c>
      <c r="F583" s="172" t="s">
        <v>702</v>
      </c>
      <c r="G583" s="165" t="s">
        <v>118</v>
      </c>
      <c r="H583" s="158"/>
      <c r="I583" s="158"/>
      <c r="J583" s="397"/>
      <c r="K583" s="57">
        <v>13414000</v>
      </c>
      <c r="L583" s="56" t="s">
        <v>703</v>
      </c>
      <c r="M583" s="92"/>
      <c r="N583" s="92"/>
      <c r="O583" s="193"/>
      <c r="P583" s="157"/>
      <c r="Q583" s="157"/>
      <c r="R583" s="159"/>
      <c r="S583" s="159"/>
      <c r="T583" s="159"/>
      <c r="U583" s="152">
        <f t="shared" si="191"/>
        <v>0</v>
      </c>
      <c r="V583" s="161"/>
      <c r="W583" s="24"/>
      <c r="X583" s="57"/>
      <c r="Y583" s="25">
        <f t="shared" si="207"/>
        <v>0</v>
      </c>
      <c r="Z583" s="24"/>
      <c r="AA583" s="24"/>
      <c r="AB583" s="24"/>
      <c r="AC583" s="25">
        <f t="shared" si="208"/>
        <v>0</v>
      </c>
      <c r="AD583" s="24"/>
      <c r="AE583" s="24"/>
      <c r="AF583" s="57">
        <v>13414000</v>
      </c>
      <c r="AG583" s="25">
        <f t="shared" si="209"/>
        <v>13414000</v>
      </c>
      <c r="AH583" s="25">
        <f t="shared" si="210"/>
        <v>13414000</v>
      </c>
      <c r="AI583" s="26">
        <f t="shared" si="211"/>
        <v>7.2997507070375056E-3</v>
      </c>
      <c r="AJ583" s="27">
        <f t="shared" si="212"/>
        <v>1.2846331048075395E-3</v>
      </c>
    </row>
    <row r="584" spans="1:36" ht="24.95" customHeight="1" outlineLevel="1" x14ac:dyDescent="0.25">
      <c r="A584" s="156">
        <v>62</v>
      </c>
      <c r="B584" s="156"/>
      <c r="C584" s="212" t="s">
        <v>1272</v>
      </c>
      <c r="D584" s="187">
        <v>45595</v>
      </c>
      <c r="E584" s="172" t="s">
        <v>661</v>
      </c>
      <c r="F584" s="172" t="s">
        <v>702</v>
      </c>
      <c r="G584" s="165" t="s">
        <v>118</v>
      </c>
      <c r="H584" s="158"/>
      <c r="I584" s="158"/>
      <c r="J584" s="397"/>
      <c r="K584" s="57">
        <v>28116000</v>
      </c>
      <c r="L584" s="56" t="s">
        <v>703</v>
      </c>
      <c r="M584" s="92"/>
      <c r="N584" s="92"/>
      <c r="O584" s="193"/>
      <c r="P584" s="157"/>
      <c r="Q584" s="157"/>
      <c r="R584" s="159"/>
      <c r="S584" s="159"/>
      <c r="T584" s="159"/>
      <c r="U584" s="152">
        <f t="shared" si="191"/>
        <v>0</v>
      </c>
      <c r="V584" s="161"/>
      <c r="W584" s="24"/>
      <c r="X584" s="57"/>
      <c r="Y584" s="25">
        <f t="shared" si="207"/>
        <v>0</v>
      </c>
      <c r="Z584" s="24"/>
      <c r="AA584" s="24"/>
      <c r="AB584" s="24"/>
      <c r="AC584" s="25">
        <f t="shared" si="208"/>
        <v>0</v>
      </c>
      <c r="AD584" s="24"/>
      <c r="AE584" s="57">
        <v>28116000</v>
      </c>
      <c r="AF584" s="24"/>
      <c r="AG584" s="25">
        <f t="shared" si="209"/>
        <v>28116000</v>
      </c>
      <c r="AH584" s="25">
        <f t="shared" si="210"/>
        <v>28116000</v>
      </c>
      <c r="AI584" s="26">
        <f t="shared" si="211"/>
        <v>1.5300416794324328E-2</v>
      </c>
      <c r="AJ584" s="27">
        <f t="shared" si="212"/>
        <v>2.6926155043066036E-3</v>
      </c>
    </row>
    <row r="585" spans="1:36" ht="24.95" customHeight="1" outlineLevel="1" x14ac:dyDescent="0.25">
      <c r="A585" s="156">
        <v>63</v>
      </c>
      <c r="B585" s="156"/>
      <c r="C585" s="212" t="s">
        <v>1273</v>
      </c>
      <c r="D585" s="187">
        <v>45532</v>
      </c>
      <c r="E585" s="172" t="s">
        <v>686</v>
      </c>
      <c r="F585" s="172" t="s">
        <v>702</v>
      </c>
      <c r="G585" s="165" t="s">
        <v>118</v>
      </c>
      <c r="H585" s="158"/>
      <c r="I585" s="158"/>
      <c r="J585" s="397"/>
      <c r="K585" s="57">
        <v>40241000</v>
      </c>
      <c r="L585" s="56" t="s">
        <v>703</v>
      </c>
      <c r="M585" s="92"/>
      <c r="N585" s="92"/>
      <c r="O585" s="193"/>
      <c r="P585" s="157"/>
      <c r="Q585" s="157"/>
      <c r="R585" s="159"/>
      <c r="S585" s="159"/>
      <c r="T585" s="159"/>
      <c r="U585" s="152">
        <f t="shared" si="191"/>
        <v>0</v>
      </c>
      <c r="V585" s="161"/>
      <c r="W585" s="24"/>
      <c r="X585" s="57"/>
      <c r="Y585" s="25">
        <f t="shared" si="207"/>
        <v>0</v>
      </c>
      <c r="Z585" s="24"/>
      <c r="AA585" s="24"/>
      <c r="AB585" s="24"/>
      <c r="AC585" s="25">
        <f t="shared" si="208"/>
        <v>0</v>
      </c>
      <c r="AD585" s="24"/>
      <c r="AE585" s="57">
        <v>40241000</v>
      </c>
      <c r="AF585" s="24"/>
      <c r="AG585" s="25">
        <f t="shared" si="209"/>
        <v>40241000</v>
      </c>
      <c r="AH585" s="25">
        <f t="shared" si="210"/>
        <v>40241000</v>
      </c>
      <c r="AI585" s="26">
        <f t="shared" si="211"/>
        <v>2.1898707932152699E-2</v>
      </c>
      <c r="AJ585" s="27">
        <f t="shared" si="212"/>
        <v>3.853803546336678E-3</v>
      </c>
    </row>
    <row r="586" spans="1:36" ht="24.95" customHeight="1" outlineLevel="1" x14ac:dyDescent="0.25">
      <c r="A586" s="156">
        <v>64</v>
      </c>
      <c r="B586" s="156"/>
      <c r="C586" s="212" t="s">
        <v>1274</v>
      </c>
      <c r="D586" s="187">
        <v>45539</v>
      </c>
      <c r="E586" s="172" t="s">
        <v>1263</v>
      </c>
      <c r="F586" s="172" t="s">
        <v>702</v>
      </c>
      <c r="G586" s="165" t="s">
        <v>118</v>
      </c>
      <c r="H586" s="158"/>
      <c r="I586" s="158"/>
      <c r="J586" s="397"/>
      <c r="K586" s="57">
        <v>26408000</v>
      </c>
      <c r="L586" s="56" t="s">
        <v>703</v>
      </c>
      <c r="M586" s="92"/>
      <c r="N586" s="92"/>
      <c r="O586" s="193"/>
      <c r="P586" s="157"/>
      <c r="Q586" s="157"/>
      <c r="R586" s="159"/>
      <c r="S586" s="159"/>
      <c r="T586" s="159"/>
      <c r="U586" s="152">
        <f t="shared" si="191"/>
        <v>0</v>
      </c>
      <c r="V586" s="161"/>
      <c r="W586" s="24"/>
      <c r="X586" s="57"/>
      <c r="Y586" s="25">
        <f t="shared" si="207"/>
        <v>0</v>
      </c>
      <c r="Z586" s="24"/>
      <c r="AA586" s="24"/>
      <c r="AB586" s="24"/>
      <c r="AC586" s="25">
        <f t="shared" si="208"/>
        <v>0</v>
      </c>
      <c r="AD586" s="24"/>
      <c r="AE586" s="57">
        <v>26408000</v>
      </c>
      <c r="AF586" s="24"/>
      <c r="AG586" s="25">
        <f t="shared" si="209"/>
        <v>26408000</v>
      </c>
      <c r="AH586" s="25">
        <f t="shared" si="210"/>
        <v>26408000</v>
      </c>
      <c r="AI586" s="26">
        <f t="shared" si="211"/>
        <v>1.4370942050950235E-2</v>
      </c>
      <c r="AJ586" s="27">
        <f t="shared" si="212"/>
        <v>2.5290436135200168E-3</v>
      </c>
    </row>
    <row r="587" spans="1:36" ht="24.95" customHeight="1" outlineLevel="1" x14ac:dyDescent="0.25">
      <c r="A587" s="156">
        <v>65</v>
      </c>
      <c r="B587" s="156"/>
      <c r="C587" s="212" t="s">
        <v>1275</v>
      </c>
      <c r="D587" s="187">
        <v>45541</v>
      </c>
      <c r="E587" s="172" t="s">
        <v>610</v>
      </c>
      <c r="F587" s="172" t="s">
        <v>702</v>
      </c>
      <c r="G587" s="165" t="s">
        <v>118</v>
      </c>
      <c r="H587" s="158"/>
      <c r="I587" s="158"/>
      <c r="J587" s="397"/>
      <c r="K587" s="57">
        <v>13204000</v>
      </c>
      <c r="L587" s="56" t="s">
        <v>703</v>
      </c>
      <c r="M587" s="92"/>
      <c r="N587" s="92"/>
      <c r="O587" s="193"/>
      <c r="P587" s="157"/>
      <c r="Q587" s="157"/>
      <c r="R587" s="159"/>
      <c r="S587" s="159"/>
      <c r="T587" s="159"/>
      <c r="U587" s="152">
        <f t="shared" si="191"/>
        <v>0</v>
      </c>
      <c r="V587" s="161"/>
      <c r="W587" s="24"/>
      <c r="X587" s="57"/>
      <c r="Y587" s="25">
        <f t="shared" si="207"/>
        <v>0</v>
      </c>
      <c r="Z587" s="24"/>
      <c r="AA587" s="24"/>
      <c r="AB587" s="24"/>
      <c r="AC587" s="25">
        <f t="shared" si="208"/>
        <v>0</v>
      </c>
      <c r="AD587" s="24"/>
      <c r="AE587" s="57">
        <v>13204000</v>
      </c>
      <c r="AF587" s="24"/>
      <c r="AG587" s="25">
        <f t="shared" si="209"/>
        <v>13204000</v>
      </c>
      <c r="AH587" s="25">
        <f t="shared" si="210"/>
        <v>13204000</v>
      </c>
      <c r="AI587" s="26">
        <f t="shared" si="211"/>
        <v>7.1854710254751174E-3</v>
      </c>
      <c r="AJ587" s="27">
        <f t="shared" si="212"/>
        <v>1.2645218067600084E-3</v>
      </c>
    </row>
    <row r="588" spans="1:36" ht="24.95" customHeight="1" outlineLevel="1" x14ac:dyDescent="0.25">
      <c r="A588" s="156">
        <v>66</v>
      </c>
      <c r="B588" s="156"/>
      <c r="C588" s="212" t="s">
        <v>474</v>
      </c>
      <c r="D588" s="187">
        <v>45538</v>
      </c>
      <c r="E588" s="172" t="s">
        <v>1276</v>
      </c>
      <c r="F588" s="172" t="s">
        <v>702</v>
      </c>
      <c r="G588" s="165" t="s">
        <v>118</v>
      </c>
      <c r="H588" s="158"/>
      <c r="I588" s="158"/>
      <c r="J588" s="397"/>
      <c r="K588" s="57">
        <v>13204000</v>
      </c>
      <c r="L588" s="56" t="s">
        <v>703</v>
      </c>
      <c r="M588" s="92"/>
      <c r="N588" s="92"/>
      <c r="O588" s="193"/>
      <c r="P588" s="157"/>
      <c r="Q588" s="157"/>
      <c r="R588" s="159"/>
      <c r="S588" s="159"/>
      <c r="T588" s="159"/>
      <c r="U588" s="152">
        <f t="shared" ref="U588:U594" si="213">SUM(R588:T588)</f>
        <v>0</v>
      </c>
      <c r="V588" s="161"/>
      <c r="W588" s="24"/>
      <c r="X588" s="57"/>
      <c r="Y588" s="25">
        <f t="shared" si="207"/>
        <v>0</v>
      </c>
      <c r="Z588" s="24"/>
      <c r="AA588" s="24"/>
      <c r="AB588" s="24"/>
      <c r="AC588" s="25">
        <f t="shared" si="208"/>
        <v>0</v>
      </c>
      <c r="AD588" s="24"/>
      <c r="AE588" s="57">
        <v>13204000</v>
      </c>
      <c r="AF588" s="24"/>
      <c r="AG588" s="25">
        <f t="shared" si="209"/>
        <v>13204000</v>
      </c>
      <c r="AH588" s="25">
        <f t="shared" si="210"/>
        <v>13204000</v>
      </c>
      <c r="AI588" s="26">
        <f t="shared" si="211"/>
        <v>7.1854710254751174E-3</v>
      </c>
      <c r="AJ588" s="27">
        <f t="shared" si="212"/>
        <v>1.2645218067600084E-3</v>
      </c>
    </row>
    <row r="589" spans="1:36" ht="24.95" customHeight="1" outlineLevel="1" x14ac:dyDescent="0.25">
      <c r="A589" s="156">
        <v>67</v>
      </c>
      <c r="B589" s="156"/>
      <c r="C589" s="212" t="s">
        <v>1277</v>
      </c>
      <c r="D589" s="187">
        <v>45574</v>
      </c>
      <c r="E589" s="172" t="s">
        <v>1269</v>
      </c>
      <c r="F589" s="172" t="s">
        <v>702</v>
      </c>
      <c r="G589" s="165" t="s">
        <v>118</v>
      </c>
      <c r="H589" s="158"/>
      <c r="I589" s="158"/>
      <c r="J589" s="397"/>
      <c r="K589" s="57">
        <v>13414000</v>
      </c>
      <c r="L589" s="56" t="s">
        <v>703</v>
      </c>
      <c r="M589" s="92"/>
      <c r="N589" s="92"/>
      <c r="O589" s="193"/>
      <c r="P589" s="157"/>
      <c r="Q589" s="157"/>
      <c r="R589" s="159"/>
      <c r="S589" s="159"/>
      <c r="T589" s="159"/>
      <c r="U589" s="152">
        <f t="shared" si="213"/>
        <v>0</v>
      </c>
      <c r="V589" s="161"/>
      <c r="W589" s="24"/>
      <c r="X589" s="57"/>
      <c r="Y589" s="25">
        <f t="shared" si="207"/>
        <v>0</v>
      </c>
      <c r="Z589" s="24"/>
      <c r="AA589" s="24"/>
      <c r="AB589" s="24"/>
      <c r="AC589" s="25">
        <f t="shared" si="208"/>
        <v>0</v>
      </c>
      <c r="AD589" s="24"/>
      <c r="AE589" s="57">
        <v>13414000</v>
      </c>
      <c r="AF589" s="24"/>
      <c r="AG589" s="25">
        <f t="shared" si="209"/>
        <v>13414000</v>
      </c>
      <c r="AH589" s="25">
        <f t="shared" si="210"/>
        <v>13414000</v>
      </c>
      <c r="AI589" s="26">
        <f t="shared" si="211"/>
        <v>7.2997507070375056E-3</v>
      </c>
      <c r="AJ589" s="27">
        <f t="shared" si="212"/>
        <v>1.2846331048075395E-3</v>
      </c>
    </row>
    <row r="590" spans="1:36" ht="24.95" customHeight="1" outlineLevel="1" x14ac:dyDescent="0.25">
      <c r="A590" s="156">
        <v>68</v>
      </c>
      <c r="B590" s="156"/>
      <c r="C590" s="212" t="s">
        <v>1278</v>
      </c>
      <c r="D590" s="187">
        <v>45539</v>
      </c>
      <c r="E590" s="172" t="s">
        <v>1265</v>
      </c>
      <c r="F590" s="172" t="s">
        <v>702</v>
      </c>
      <c r="G590" s="165" t="s">
        <v>118</v>
      </c>
      <c r="H590" s="158"/>
      <c r="I590" s="158"/>
      <c r="J590" s="397"/>
      <c r="K590" s="57">
        <v>13204000</v>
      </c>
      <c r="L590" s="56" t="s">
        <v>703</v>
      </c>
      <c r="M590" s="92"/>
      <c r="N590" s="92"/>
      <c r="O590" s="193"/>
      <c r="P590" s="157"/>
      <c r="Q590" s="157"/>
      <c r="R590" s="159"/>
      <c r="S590" s="159"/>
      <c r="T590" s="159"/>
      <c r="U590" s="152">
        <f t="shared" si="213"/>
        <v>0</v>
      </c>
      <c r="V590" s="161"/>
      <c r="W590" s="24"/>
      <c r="X590" s="57"/>
      <c r="Y590" s="25">
        <f t="shared" si="207"/>
        <v>0</v>
      </c>
      <c r="Z590" s="24"/>
      <c r="AA590" s="24"/>
      <c r="AB590" s="24"/>
      <c r="AC590" s="25">
        <f t="shared" si="208"/>
        <v>0</v>
      </c>
      <c r="AD590" s="24"/>
      <c r="AE590" s="57">
        <v>13204000</v>
      </c>
      <c r="AF590" s="24"/>
      <c r="AG590" s="25">
        <f t="shared" si="209"/>
        <v>13204000</v>
      </c>
      <c r="AH590" s="25">
        <f t="shared" si="210"/>
        <v>13204000</v>
      </c>
      <c r="AI590" s="26">
        <f t="shared" si="211"/>
        <v>7.1854710254751174E-3</v>
      </c>
      <c r="AJ590" s="27">
        <f t="shared" si="212"/>
        <v>1.2645218067600084E-3</v>
      </c>
    </row>
    <row r="591" spans="1:36" ht="24.95" customHeight="1" outlineLevel="1" x14ac:dyDescent="0.25">
      <c r="A591" s="156">
        <v>69</v>
      </c>
      <c r="B591" s="156"/>
      <c r="C591" s="212" t="s">
        <v>1279</v>
      </c>
      <c r="D591" s="187">
        <v>45569</v>
      </c>
      <c r="E591" s="172" t="s">
        <v>671</v>
      </c>
      <c r="F591" s="172" t="s">
        <v>702</v>
      </c>
      <c r="G591" s="165" t="s">
        <v>118</v>
      </c>
      <c r="H591" s="158"/>
      <c r="I591" s="158"/>
      <c r="J591" s="397"/>
      <c r="K591" s="57">
        <v>14653000</v>
      </c>
      <c r="L591" s="56" t="s">
        <v>703</v>
      </c>
      <c r="M591" s="92"/>
      <c r="N591" s="92"/>
      <c r="O591" s="193"/>
      <c r="P591" s="157"/>
      <c r="Q591" s="157"/>
      <c r="R591" s="159"/>
      <c r="S591" s="159"/>
      <c r="T591" s="159"/>
      <c r="U591" s="152">
        <f t="shared" si="213"/>
        <v>0</v>
      </c>
      <c r="V591" s="161"/>
      <c r="W591" s="24"/>
      <c r="X591" s="57"/>
      <c r="Y591" s="25">
        <f t="shared" si="207"/>
        <v>0</v>
      </c>
      <c r="Z591" s="24"/>
      <c r="AA591" s="24"/>
      <c r="AB591" s="24"/>
      <c r="AC591" s="25">
        <f t="shared" si="208"/>
        <v>0</v>
      </c>
      <c r="AD591" s="24"/>
      <c r="AE591" s="57">
        <v>14653000</v>
      </c>
      <c r="AF591" s="24"/>
      <c r="AG591" s="25">
        <f t="shared" si="209"/>
        <v>14653000</v>
      </c>
      <c r="AH591" s="25">
        <f t="shared" si="210"/>
        <v>14653000</v>
      </c>
      <c r="AI591" s="26">
        <f t="shared" si="211"/>
        <v>7.9740008282555962E-3</v>
      </c>
      <c r="AJ591" s="27">
        <f t="shared" si="212"/>
        <v>1.4032897632879735E-3</v>
      </c>
    </row>
    <row r="592" spans="1:36" ht="24.95" customHeight="1" outlineLevel="1" x14ac:dyDescent="0.25">
      <c r="A592" s="156">
        <v>70</v>
      </c>
      <c r="B592" s="156"/>
      <c r="C592" s="212" t="s">
        <v>1280</v>
      </c>
      <c r="D592" s="187">
        <v>45568</v>
      </c>
      <c r="E592" s="172" t="s">
        <v>1238</v>
      </c>
      <c r="F592" s="172" t="s">
        <v>702</v>
      </c>
      <c r="G592" s="165" t="s">
        <v>118</v>
      </c>
      <c r="H592" s="158"/>
      <c r="I592" s="158"/>
      <c r="J592" s="397"/>
      <c r="K592" s="57">
        <v>26828000</v>
      </c>
      <c r="L592" s="56" t="s">
        <v>703</v>
      </c>
      <c r="M592" s="92"/>
      <c r="N592" s="92"/>
      <c r="O592" s="193"/>
      <c r="P592" s="157"/>
      <c r="Q592" s="157"/>
      <c r="R592" s="159"/>
      <c r="S592" s="159"/>
      <c r="T592" s="159"/>
      <c r="U592" s="152">
        <f t="shared" si="213"/>
        <v>0</v>
      </c>
      <c r="V592" s="161"/>
      <c r="W592" s="24"/>
      <c r="X592" s="57"/>
      <c r="Y592" s="25">
        <f t="shared" si="207"/>
        <v>0</v>
      </c>
      <c r="Z592" s="24"/>
      <c r="AA592" s="24"/>
      <c r="AB592" s="24"/>
      <c r="AC592" s="25">
        <f t="shared" si="208"/>
        <v>0</v>
      </c>
      <c r="AD592" s="24"/>
      <c r="AE592" s="57">
        <v>26828000</v>
      </c>
      <c r="AF592" s="24"/>
      <c r="AG592" s="25">
        <f t="shared" si="209"/>
        <v>26828000</v>
      </c>
      <c r="AH592" s="25">
        <f t="shared" si="210"/>
        <v>26828000</v>
      </c>
      <c r="AI592" s="26">
        <f t="shared" si="211"/>
        <v>1.4599501414075011E-2</v>
      </c>
      <c r="AJ592" s="27">
        <f t="shared" si="212"/>
        <v>2.5692662096150789E-3</v>
      </c>
    </row>
    <row r="593" spans="1:36" ht="24.95" customHeight="1" outlineLevel="1" x14ac:dyDescent="0.25">
      <c r="A593" s="156">
        <v>71</v>
      </c>
      <c r="B593" s="156"/>
      <c r="C593" s="212" t="s">
        <v>1281</v>
      </c>
      <c r="D593" s="187">
        <v>45530</v>
      </c>
      <c r="E593" s="172" t="s">
        <v>661</v>
      </c>
      <c r="F593" s="172" t="s">
        <v>702</v>
      </c>
      <c r="G593" s="165" t="s">
        <v>118</v>
      </c>
      <c r="H593" s="158"/>
      <c r="I593" s="158"/>
      <c r="J593" s="397"/>
      <c r="K593" s="57">
        <v>26828000</v>
      </c>
      <c r="L593" s="56" t="s">
        <v>703</v>
      </c>
      <c r="M593" s="92"/>
      <c r="N593" s="92"/>
      <c r="O593" s="193"/>
      <c r="P593" s="157"/>
      <c r="Q593" s="157"/>
      <c r="R593" s="159"/>
      <c r="S593" s="159"/>
      <c r="T593" s="159"/>
      <c r="U593" s="152">
        <f t="shared" si="213"/>
        <v>0</v>
      </c>
      <c r="V593" s="161"/>
      <c r="W593" s="24"/>
      <c r="X593" s="57"/>
      <c r="Y593" s="25">
        <f t="shared" si="207"/>
        <v>0</v>
      </c>
      <c r="Z593" s="24"/>
      <c r="AA593" s="24"/>
      <c r="AB593" s="24"/>
      <c r="AC593" s="25">
        <f t="shared" si="208"/>
        <v>0</v>
      </c>
      <c r="AD593" s="57">
        <v>26828000</v>
      </c>
      <c r="AE593" s="24"/>
      <c r="AF593" s="24"/>
      <c r="AG593" s="25">
        <f t="shared" si="209"/>
        <v>26828000</v>
      </c>
      <c r="AH593" s="25">
        <f t="shared" si="210"/>
        <v>26828000</v>
      </c>
      <c r="AI593" s="26">
        <f t="shared" si="211"/>
        <v>1.4599501414075011E-2</v>
      </c>
      <c r="AJ593" s="27">
        <f t="shared" si="212"/>
        <v>2.5692662096150789E-3</v>
      </c>
    </row>
    <row r="594" spans="1:36" ht="24.95" customHeight="1" outlineLevel="1" x14ac:dyDescent="0.25">
      <c r="A594" s="156">
        <v>72</v>
      </c>
      <c r="B594" s="156"/>
      <c r="C594" s="212" t="s">
        <v>1282</v>
      </c>
      <c r="D594" s="187">
        <v>45534</v>
      </c>
      <c r="E594" s="172" t="s">
        <v>1256</v>
      </c>
      <c r="F594" s="172" t="s">
        <v>702</v>
      </c>
      <c r="G594" s="165" t="s">
        <v>118</v>
      </c>
      <c r="H594" s="158"/>
      <c r="I594" s="158"/>
      <c r="J594" s="400"/>
      <c r="K594" s="57">
        <v>13204000</v>
      </c>
      <c r="L594" s="56" t="s">
        <v>703</v>
      </c>
      <c r="M594" s="92"/>
      <c r="N594" s="92"/>
      <c r="O594" s="193"/>
      <c r="P594" s="157"/>
      <c r="Q594" s="157"/>
      <c r="R594" s="159"/>
      <c r="S594" s="159"/>
      <c r="T594" s="159"/>
      <c r="U594" s="152">
        <f t="shared" si="213"/>
        <v>0</v>
      </c>
      <c r="V594" s="161"/>
      <c r="W594" s="24"/>
      <c r="X594" s="57"/>
      <c r="Y594" s="25">
        <f t="shared" si="207"/>
        <v>0</v>
      </c>
      <c r="Z594" s="24"/>
      <c r="AA594" s="24"/>
      <c r="AB594" s="24"/>
      <c r="AC594" s="25">
        <f t="shared" si="208"/>
        <v>0</v>
      </c>
      <c r="AD594" s="57">
        <v>13204000</v>
      </c>
      <c r="AE594" s="24"/>
      <c r="AF594" s="24"/>
      <c r="AG594" s="25">
        <f t="shared" si="209"/>
        <v>13204000</v>
      </c>
      <c r="AH594" s="25">
        <f t="shared" si="210"/>
        <v>13204000</v>
      </c>
      <c r="AI594" s="26">
        <f t="shared" si="211"/>
        <v>7.1854710254751174E-3</v>
      </c>
      <c r="AJ594" s="27">
        <f t="shared" si="212"/>
        <v>1.2645218067600084E-3</v>
      </c>
    </row>
    <row r="595" spans="1:36" s="37" customFormat="1" ht="12.75" customHeight="1" x14ac:dyDescent="0.25">
      <c r="A595" s="404" t="s">
        <v>75</v>
      </c>
      <c r="B595" s="377"/>
      <c r="C595" s="377"/>
      <c r="D595" s="377"/>
      <c r="E595" s="377"/>
      <c r="F595" s="377"/>
      <c r="G595" s="377"/>
      <c r="H595" s="377"/>
      <c r="I595" s="405"/>
      <c r="J595" s="33">
        <f>+J522</f>
        <v>1837597000</v>
      </c>
      <c r="K595" s="33">
        <f>SUM(K523:K594)</f>
        <v>1837597000</v>
      </c>
      <c r="L595" s="32"/>
      <c r="M595" s="33">
        <f>SUM(M523:M523)</f>
        <v>0</v>
      </c>
      <c r="N595" s="33">
        <f>SUM(N523:N523)</f>
        <v>0</v>
      </c>
      <c r="O595" s="33">
        <f>SUM(O523:O523)</f>
        <v>0</v>
      </c>
      <c r="P595" s="163"/>
      <c r="Q595" s="164"/>
      <c r="R595" s="162">
        <f t="shared" ref="R595:T595" si="214">SUM(R523:R555)</f>
        <v>0</v>
      </c>
      <c r="S595" s="162">
        <f t="shared" si="214"/>
        <v>0</v>
      </c>
      <c r="T595" s="162">
        <f t="shared" si="214"/>
        <v>12904000</v>
      </c>
      <c r="U595" s="33">
        <f>SUM(U523:U594)</f>
        <v>12904000</v>
      </c>
      <c r="V595" s="33">
        <f t="shared" ref="V595:X595" si="215">SUM(V523:V555)</f>
        <v>497447000</v>
      </c>
      <c r="W595" s="33">
        <f t="shared" si="215"/>
        <v>314198000</v>
      </c>
      <c r="X595" s="33">
        <f t="shared" si="215"/>
        <v>52435000</v>
      </c>
      <c r="Y595" s="33">
        <f>SUM(Y523:Y594)</f>
        <v>864080000</v>
      </c>
      <c r="Z595" s="33">
        <f>SUM(Z523:Z556)</f>
        <v>12904000</v>
      </c>
      <c r="AA595" s="33">
        <f t="shared" ref="AA595:AB595" si="216">SUM(AA523:AA556)</f>
        <v>0</v>
      </c>
      <c r="AB595" s="33">
        <f t="shared" si="216"/>
        <v>0</v>
      </c>
      <c r="AC595" s="33">
        <f>SUM(AC523:AC556)</f>
        <v>12904000</v>
      </c>
      <c r="AD595" s="33">
        <f>SUM(AD523:AD594)</f>
        <v>40032000</v>
      </c>
      <c r="AE595" s="33">
        <f>SUM(AE523:AE594)</f>
        <v>189272000</v>
      </c>
      <c r="AF595" s="33">
        <f>SUM(AF523:AF594)</f>
        <v>718405000</v>
      </c>
      <c r="AG595" s="33">
        <f t="shared" ref="AG595" si="217">SUM(AG523:AG594)</f>
        <v>947709000</v>
      </c>
      <c r="AH595" s="33">
        <f>SUM(AH523:AH594)</f>
        <v>1837597000</v>
      </c>
      <c r="AI595" s="36">
        <f>IF(ISERROR(AH595/J595),0,AH595/J595)</f>
        <v>1</v>
      </c>
      <c r="AJ595" s="36">
        <f>IF(ISERROR(AH595/$AH$600),0,AH595/$AH$600)</f>
        <v>0.1759831474202341</v>
      </c>
    </row>
    <row r="596" spans="1:36" ht="12.75" customHeight="1" x14ac:dyDescent="0.25">
      <c r="A596" s="383" t="s">
        <v>76</v>
      </c>
      <c r="B596" s="384"/>
      <c r="C596" s="384"/>
      <c r="D596" s="384"/>
      <c r="E596" s="385"/>
      <c r="F596" s="9"/>
      <c r="G596" s="10"/>
      <c r="H596" s="11"/>
      <c r="I596" s="11"/>
      <c r="J596" s="381">
        <v>718207600</v>
      </c>
      <c r="K596" s="13"/>
      <c r="L596" s="14"/>
      <c r="M596" s="15"/>
      <c r="N596" s="15"/>
      <c r="O596" s="15"/>
      <c r="P596" s="10"/>
      <c r="Q596" s="16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7"/>
      <c r="AJ596" s="17"/>
    </row>
    <row r="597" spans="1:36" ht="24.95" customHeight="1" x14ac:dyDescent="0.25">
      <c r="A597" s="124"/>
      <c r="B597" s="124"/>
      <c r="C597" s="124"/>
      <c r="D597" s="124"/>
      <c r="E597" s="124"/>
      <c r="F597" s="9"/>
      <c r="G597" s="10"/>
      <c r="H597" s="11"/>
      <c r="I597" s="11"/>
      <c r="J597" s="395"/>
      <c r="K597" s="57">
        <v>138418000</v>
      </c>
      <c r="L597" s="56" t="s">
        <v>107</v>
      </c>
      <c r="M597" s="117"/>
      <c r="N597" s="15"/>
      <c r="O597" s="15"/>
      <c r="P597" s="10"/>
      <c r="Q597" s="16"/>
      <c r="R597" s="25"/>
      <c r="S597" s="25"/>
      <c r="T597" s="25"/>
      <c r="U597" s="13">
        <f t="shared" ref="U597" si="218">SUM(R597:T597)</f>
        <v>0</v>
      </c>
      <c r="V597" s="25"/>
      <c r="W597" s="25"/>
      <c r="X597" s="25"/>
      <c r="Y597" s="25">
        <f>SUM(V597:X597)</f>
        <v>0</v>
      </c>
      <c r="Z597" s="24"/>
      <c r="AA597" s="24"/>
      <c r="AB597" s="24"/>
      <c r="AC597" s="25">
        <f>SUM(Z597:AB597)</f>
        <v>0</v>
      </c>
      <c r="AD597" s="24"/>
      <c r="AE597" s="24">
        <v>0</v>
      </c>
      <c r="AF597" s="57">
        <v>138088891</v>
      </c>
      <c r="AG597" s="25">
        <f>SUM(AD597:AF597)</f>
        <v>138088891</v>
      </c>
      <c r="AH597" s="25">
        <f>SUM(U597,Y597,AC597,AG597)</f>
        <v>138088891</v>
      </c>
      <c r="AI597" s="26">
        <f>IF(ISERROR(AH597/J596),0,AH597/J596)</f>
        <v>0.19226876880723623</v>
      </c>
      <c r="AJ597" s="27">
        <f>IF(ISERROR(AH597/$AH$600),"-",AH597/$AH$600)</f>
        <v>1.3224508780733555E-2</v>
      </c>
    </row>
    <row r="598" spans="1:36" ht="24.95" customHeight="1" outlineLevel="1" x14ac:dyDescent="0.25">
      <c r="A598" s="118">
        <v>1</v>
      </c>
      <c r="B598" s="118"/>
      <c r="C598" s="119" t="s">
        <v>1283</v>
      </c>
      <c r="D598" s="120">
        <v>45348</v>
      </c>
      <c r="E598" s="42" t="s">
        <v>1284</v>
      </c>
      <c r="F598" s="121" t="s">
        <v>1285</v>
      </c>
      <c r="G598" s="43" t="s">
        <v>118</v>
      </c>
      <c r="H598" s="122">
        <v>45292</v>
      </c>
      <c r="I598" s="123">
        <v>45657</v>
      </c>
      <c r="J598" s="395"/>
      <c r="K598" s="57">
        <v>579789600</v>
      </c>
      <c r="L598" s="70" t="s">
        <v>703</v>
      </c>
      <c r="M598" s="47"/>
      <c r="N598" s="73"/>
      <c r="O598" s="96"/>
      <c r="P598" s="99"/>
      <c r="Q598" s="99"/>
      <c r="R598" s="24"/>
      <c r="S598" s="24">
        <v>405852720</v>
      </c>
      <c r="T598" s="24"/>
      <c r="U598" s="25">
        <f>SUM(R598:T598)</f>
        <v>405852720</v>
      </c>
      <c r="V598" s="24"/>
      <c r="W598" s="24"/>
      <c r="X598" s="24"/>
      <c r="Y598" s="25">
        <f>SUM(V598:X598)</f>
        <v>0</v>
      </c>
      <c r="Z598" s="24"/>
      <c r="AA598" s="24"/>
      <c r="AB598" s="24"/>
      <c r="AC598" s="25">
        <f>SUM(Z598:AB598)</f>
        <v>0</v>
      </c>
      <c r="AD598" s="24"/>
      <c r="AE598" s="24">
        <v>0</v>
      </c>
      <c r="AF598" s="57">
        <v>173936880</v>
      </c>
      <c r="AG598" s="25">
        <f>SUM(AD598:AF598)</f>
        <v>173936880</v>
      </c>
      <c r="AH598" s="25">
        <f>SUM(U598,Y598,AC598,AG598)</f>
        <v>579789600</v>
      </c>
      <c r="AI598" s="26">
        <f>IF(ISERROR(AH598/J596),0,AH598/J596)</f>
        <v>0.80727299460490254</v>
      </c>
      <c r="AJ598" s="27">
        <f>IF(ISERROR(AH598/$AH$600),"-",AH598/$AH$600)</f>
        <v>5.5525340240280406E-2</v>
      </c>
    </row>
    <row r="599" spans="1:36" s="37" customFormat="1" ht="12.75" customHeight="1" x14ac:dyDescent="0.25">
      <c r="A599" s="383" t="s">
        <v>82</v>
      </c>
      <c r="B599" s="384"/>
      <c r="C599" s="384"/>
      <c r="D599" s="384"/>
      <c r="E599" s="385"/>
      <c r="F599" s="383"/>
      <c r="G599" s="384"/>
      <c r="H599" s="384"/>
      <c r="I599" s="384"/>
      <c r="J599" s="75">
        <f>J596</f>
        <v>718207600</v>
      </c>
      <c r="K599" s="75">
        <f>SUM(K597:K598)</f>
        <v>718207600</v>
      </c>
      <c r="L599" s="76"/>
      <c r="M599" s="75">
        <f>SUM(M598:M598)</f>
        <v>0</v>
      </c>
      <c r="N599" s="75">
        <f>SUM(N598:N598)</f>
        <v>0</v>
      </c>
      <c r="O599" s="75">
        <f>SUM(O598:O598)</f>
        <v>0</v>
      </c>
      <c r="P599" s="77"/>
      <c r="Q599" s="38"/>
      <c r="R599" s="75">
        <f t="shared" ref="R599:AE599" si="219">SUM(R598:R598)</f>
        <v>0</v>
      </c>
      <c r="S599" s="75">
        <f t="shared" si="219"/>
        <v>405852720</v>
      </c>
      <c r="T599" s="75">
        <f t="shared" si="219"/>
        <v>0</v>
      </c>
      <c r="U599" s="75">
        <f>SUM(U597:U598)</f>
        <v>405852720</v>
      </c>
      <c r="V599" s="75">
        <f t="shared" si="219"/>
        <v>0</v>
      </c>
      <c r="W599" s="75">
        <f t="shared" si="219"/>
        <v>0</v>
      </c>
      <c r="X599" s="75">
        <f t="shared" si="219"/>
        <v>0</v>
      </c>
      <c r="Y599" s="75">
        <f>SUM(Y597:Y598)</f>
        <v>0</v>
      </c>
      <c r="Z599" s="75">
        <f t="shared" si="219"/>
        <v>0</v>
      </c>
      <c r="AA599" s="75">
        <f t="shared" si="219"/>
        <v>0</v>
      </c>
      <c r="AB599" s="75">
        <f t="shared" si="219"/>
        <v>0</v>
      </c>
      <c r="AC599" s="75">
        <f>SUM(AC597:AC598)</f>
        <v>0</v>
      </c>
      <c r="AD599" s="75">
        <f t="shared" si="219"/>
        <v>0</v>
      </c>
      <c r="AE599" s="75">
        <f t="shared" si="219"/>
        <v>0</v>
      </c>
      <c r="AF599" s="75">
        <f>SUM(AF597:AF598)</f>
        <v>312025771</v>
      </c>
      <c r="AG599" s="75">
        <f>SUM(AG597:AG598)</f>
        <v>312025771</v>
      </c>
      <c r="AH599" s="75">
        <f>SUM(AH597:AH598)</f>
        <v>717878491</v>
      </c>
      <c r="AI599" s="78">
        <f>IF(ISERROR(AH599/J599),0,AH599/J599)</f>
        <v>0.99954176341213874</v>
      </c>
      <c r="AJ599" s="78">
        <f>IF(ISERROR(AH599/$AH$600),0,AH599/$AH$600)</f>
        <v>6.874984902101397E-2</v>
      </c>
    </row>
    <row r="600" spans="1:36" s="79" customFormat="1" ht="15" customHeight="1" x14ac:dyDescent="0.25">
      <c r="A600" s="391" t="str">
        <f>"TOTAL ASIG."&amp;" "&amp;$A$5</f>
        <v>TOTAL ASIG. 24-03-340 "Programa de Apoyo Integral al Adulto Mayor Chile Solidario"</v>
      </c>
      <c r="B600" s="392"/>
      <c r="C600" s="392"/>
      <c r="D600" s="392"/>
      <c r="E600" s="392"/>
      <c r="F600" s="392"/>
      <c r="G600" s="392"/>
      <c r="H600" s="392"/>
      <c r="I600" s="393"/>
      <c r="J600" s="33">
        <f>SUM(J20,J32,J50,J81,J114,J182,J244,J303,J368,J423,J439,J445,J469,J477,J521,J595,J599)</f>
        <v>10442221000</v>
      </c>
      <c r="K600" s="33">
        <f>SUM(K20,K32,K50,K81,K114,K182,K244,K303,K368,K423,K439,K445,K469,K477,K521,K595,K599)</f>
        <v>10442221000</v>
      </c>
      <c r="L600" s="32"/>
      <c r="M600" s="33">
        <f>+M20+M32+M50+M81+M114+M182+M244+M303+M368+M423+M439+M445+M595+M469+M477+M599</f>
        <v>0</v>
      </c>
      <c r="N600" s="33">
        <f>+N20+N32+N50+N81+N114+N182+N244+N303+N368+N423+N439+N445+N595+N469+N477+N599</f>
        <v>0</v>
      </c>
      <c r="O600" s="33">
        <f>+O20+O32+O50+O81+O114+O182+O244+O303+O368+O423+O439+O445+O595+O469+O477+O599</f>
        <v>0</v>
      </c>
      <c r="P600" s="34"/>
      <c r="Q600" s="35"/>
      <c r="R600" s="33">
        <f>+R20+R32+R50+R81+R114+R182+R244+R303+R368+R423+R439+R445+R595+R469+R477+R599</f>
        <v>0</v>
      </c>
      <c r="S600" s="33">
        <f>+S20+S32+S50+S81+S114+S182+S244+S303+S368+S423+S439+S445+S595+S469+S477+S599</f>
        <v>405852720</v>
      </c>
      <c r="T600" s="33">
        <f>+T20+T32+T50+T81+T114+T182+T244+T303+T368+T423+T439+T445+T595+T469+T477+T599</f>
        <v>100767000</v>
      </c>
      <c r="U600" s="33">
        <f>SUM(U20,U32,U50,U81,U114,U182,U244,U303,U368,U423,U439,U445,U469,U477,U521,U595,U599)</f>
        <v>506619720</v>
      </c>
      <c r="V600" s="33">
        <f t="shared" ref="V600:AG600" si="220">SUM(V20,V32,V50,V81,V114,V182,V244,V303,V368,V423,V439,V445,V469,V477,V521,V595,V599)</f>
        <v>707301000</v>
      </c>
      <c r="W600" s="33">
        <f t="shared" si="220"/>
        <v>363058000</v>
      </c>
      <c r="X600" s="33">
        <f t="shared" si="220"/>
        <v>52435000</v>
      </c>
      <c r="Y600" s="33">
        <f t="shared" si="220"/>
        <v>1122794000</v>
      </c>
      <c r="Z600" s="33">
        <f t="shared" si="220"/>
        <v>12904000</v>
      </c>
      <c r="AA600" s="33">
        <f t="shared" si="220"/>
        <v>183421000</v>
      </c>
      <c r="AB600" s="33">
        <f t="shared" si="220"/>
        <v>284008000</v>
      </c>
      <c r="AC600" s="33">
        <f t="shared" si="220"/>
        <v>480333000</v>
      </c>
      <c r="AD600" s="33">
        <f t="shared" si="220"/>
        <v>830406560</v>
      </c>
      <c r="AE600" s="33">
        <f t="shared" si="220"/>
        <v>1715336140</v>
      </c>
      <c r="AF600" s="33">
        <f t="shared" si="220"/>
        <v>5091778471</v>
      </c>
      <c r="AG600" s="33">
        <f t="shared" si="220"/>
        <v>8332145171</v>
      </c>
      <c r="AH600" s="33">
        <f>SUM(AH20,AH32,AH50,AH81,AH114,AH182,AH244,AH303,AH368,AH423,AH439,AH445,AH469,AH477,AH521,AH595,AH599)</f>
        <v>10441891891</v>
      </c>
      <c r="AI600" s="36">
        <f>IF(ISERROR(AH600/J600),0,AH600/J600)</f>
        <v>0.9999684828543659</v>
      </c>
      <c r="AJ600" s="36">
        <f>IF(ISERROR(AH600/$AH$600),0,AH600/$AH$600)</f>
        <v>1</v>
      </c>
    </row>
  </sheetData>
  <mergeCells count="81">
    <mergeCell ref="M6:O6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AG6:AG7"/>
    <mergeCell ref="V6:X6"/>
    <mergeCell ref="Y6:Y7"/>
    <mergeCell ref="Z6:AB6"/>
    <mergeCell ref="AC6:AC7"/>
    <mergeCell ref="AD6:AF6"/>
    <mergeCell ref="A115:E115"/>
    <mergeCell ref="A8:E8"/>
    <mergeCell ref="A20:I20"/>
    <mergeCell ref="A21:E21"/>
    <mergeCell ref="J8:J19"/>
    <mergeCell ref="A32:I32"/>
    <mergeCell ref="A50:I50"/>
    <mergeCell ref="A51:E51"/>
    <mergeCell ref="A81:I81"/>
    <mergeCell ref="A82:E82"/>
    <mergeCell ref="A114:I114"/>
    <mergeCell ref="A33:E33"/>
    <mergeCell ref="J51:J80"/>
    <mergeCell ref="A6:A7"/>
    <mergeCell ref="B6:B7"/>
    <mergeCell ref="L6:L7"/>
    <mergeCell ref="J33:J49"/>
    <mergeCell ref="G6:G7"/>
    <mergeCell ref="J21:J31"/>
    <mergeCell ref="H6:I6"/>
    <mergeCell ref="J6:J7"/>
    <mergeCell ref="D6:D7"/>
    <mergeCell ref="E6:E7"/>
    <mergeCell ref="F6:F7"/>
    <mergeCell ref="K6:K7"/>
    <mergeCell ref="A368:I368"/>
    <mergeCell ref="A369:E369"/>
    <mergeCell ref="J183:J243"/>
    <mergeCell ref="A182:I182"/>
    <mergeCell ref="A183:E183"/>
    <mergeCell ref="A244:I244"/>
    <mergeCell ref="A245:E245"/>
    <mergeCell ref="A303:I303"/>
    <mergeCell ref="A304:E304"/>
    <mergeCell ref="A600:I600"/>
    <mergeCell ref="A522:E522"/>
    <mergeCell ref="A595:I595"/>
    <mergeCell ref="A596:E596"/>
    <mergeCell ref="A599:E599"/>
    <mergeCell ref="F599:I599"/>
    <mergeCell ref="A423:I423"/>
    <mergeCell ref="J82:J113"/>
    <mergeCell ref="A470:E470"/>
    <mergeCell ref="J596:J598"/>
    <mergeCell ref="A478:E478"/>
    <mergeCell ref="A521:I521"/>
    <mergeCell ref="A477:I477"/>
    <mergeCell ref="J440:J444"/>
    <mergeCell ref="A469:I469"/>
    <mergeCell ref="A424:E424"/>
    <mergeCell ref="A439:I439"/>
    <mergeCell ref="A440:E440"/>
    <mergeCell ref="A445:I445"/>
    <mergeCell ref="A446:E446"/>
    <mergeCell ref="J446:J468"/>
    <mergeCell ref="J470:J476"/>
    <mergeCell ref="J478:J520"/>
    <mergeCell ref="J522:J594"/>
    <mergeCell ref="J115:J181"/>
    <mergeCell ref="J245:J302"/>
    <mergeCell ref="J304:J367"/>
    <mergeCell ref="J424:J438"/>
    <mergeCell ref="J369:J422"/>
  </mergeCells>
  <phoneticPr fontId="92" type="noConversion"/>
  <dataValidations count="8">
    <dataValidation type="decimal" allowBlank="1" showInputMessage="1" showErrorMessage="1" errorTitle="Sólo números" error="Sólo ingresar números sin letras_x000a_" sqref="M471:N476 R471:T476 AD447:AD456 Z471:AB476 V471:X476 AD116:AD181 Z52:AB80 R22:T31 Z22:AB31 AF9:AF19 V22:X31 M22:N31 Z9:AB19 R9:T19 V9:X19 M9:N19 M34:N49 V34:X49 Z34:AB49 AD22:AE31 R34:T49 T83 AF584:AF594 AB186:AB188 V184:X243 R184:T243 M184:N243 X523:X553 M598 V598:X598 Z597:AB598 R598:T598 V95:V98 V523 W523:W540 W83:W90 V84:V93 R52:T80 M52:N80 V52:X80 AD34:AE49 Z184:AA243 AB214:AB243 AB192:AB193 AB196 AB198 AB200:AB201 AB203 AB205:AB209 AB212 AB190 AB184 W246:W271 T246:T270 T272 AD9:AD19 AD52:AD80 AF52:AF80 AE62 AE54 AE57:AE59 AE64 AE66:AE80 W99:W113 M83:M113 Z83:AB113 R83:S113 X83:X113 AD83:AE113 AF83:AF99 M116:N181 R116:T181 Z116:AB181 V116:X181 AD213:AD243 AE184:AE243 AF184:AF213 M246:N302 W273:W302 T274:T302 Z246:AB302 V246:V302 X246:X302 R246:S302 AD268:AD302 AD246:AD247 AE264:AE302 AE246:AE251 AE253 AE255:AE262 V305:X367 M305:M367 R305:T367 Z305:AA367 AD305:AD352 AE353:AE367 AE305:AE341 AF305:AF307 AF342:AF367 M370:M422 R370:T422 Z370:AB422 AD370:AE422 V370:X422 V425:X438 M425:N438 R425:T438 Z425:AA438 AD425:AD437 AF429:AF432 AE438 AE425:AE428 AF434:AF438 AF425:AF426 M441:N444 R441:T444 V441:X444 Z441:AB444 AD441 AF441:AF444 AE442:AE444 M447:N468 R447:T468 AB447:AB468 V447:X468 Z447:Z468 AE447:AF468 AD471:AD476 AF471:AF476 AE471 AE476 Z479:AB520 M479:N520 R479:T520 V479:X520 AD479:AE520 M523:N594 Z523:AB594 R523:T594 V541:V594 W554:W594 AD523:AD592 AE593:AE594 AE523:AE583 AF523:AF556 AD597:AE598 AF598" xr:uid="{93C27613-DE5C-4BF1-965E-654B364E0F80}">
      <formula1>-100000000</formula1>
      <formula2>10000000000</formula2>
    </dataValidation>
    <dataValidation type="textLength" operator="lessThanOrEqual" allowBlank="1" showInputMessage="1" showErrorMessage="1" sqref="V83 K471:K476 K22:K31 K9:K19 K34:K49 K184:K243 K598 W91 V524:V540 W541:W553 K52:K80 AB191 AB194:AB195 AB197 AB199 AB202 AB204 AB210:AB211 AB213 AB189 AB185 W272 T271 T273 AE441 AE472:AE475 AE9:AE19 AF22:AF31 AF34:AF49 AE60:AE61 AE63 AE52:AE53 AE55:AE56 AE65 K83:K113 T84:T113 V92:V113 AF100:AF113 K116:K181 AE116:AF181 AD184:AD212 AF214:AF243 K246:K302 AD248:AD267 AE252 AE254 AE263 AF246:AF302 AB305:AB367 K305:K367 AD353:AD367 AE342:AE352 AF308:AF341 K370:K422 AF370:AF422 K425:K438 AB425:AB438 AD438 AF427:AF428 AF433 AE429:AE437 K441:K444 AD442:AD444 AA447:AA468 K447:K468 AD457:AD468 K479:K520 AF479:AF520 K523:K594 X554:X594 AD593:AD594 AE584:AE592 AF557:AF583" xr:uid="{B9342040-94C4-4843-8961-8156A60D74DE}">
      <formula1>255</formula1>
    </dataValidation>
    <dataValidation type="textLength" operator="lessThanOrEqual" allowBlank="1" showInputMessage="1" showErrorMessage="1" errorTitle="MÁXIMO DE CARACTERES SOBREPASADO" error="Sólo 255 caracteres por celdas" sqref="P471:Q476 C447:C468 E425:G438 N305:N367 P305:Q367 E184:G243 E83:G113 P52:Q80 E116:G181 P22:Q31 C22:C31 E9:G19 C479:C520 E22:G31 P9:Q19 C9:C19 P34:Q49 P598:Q598 C52:C80 E34:G49 P184:Q243 E52:G80 P246:Q302 E370:G422 Q425 N598 E598:G598 E441:G444 E471:G476 C34:C49 P83:Q113 N83:N113 P116:Q181 E246:G302 C265:C302 E305:G367 N370:N422 P370:Q422 P426:Q438 P441:Q444 C441:C444 P447:Q468 E447:G468 C471:C476 P479:Q520 E479:G520 P523:Q594 E523:G594 C523:C594" xr:uid="{FB8C7615-8275-424E-B79F-B80FF4BCC03E}">
      <formula1>255</formula1>
    </dataValidation>
    <dataValidation allowBlank="1" showInputMessage="1" showErrorMessage="1" errorTitle="Sólo números" error="Sólo ingresar números sin letras_x000a_" sqref="O470:O476 O21:O31 O8:O19 O33:O49 O183:O243 P425 O596:O598 O51:O80 O82:O113 O115:O181 O245:O302 O304:O367 O369:O422 O424:O438 O440:O444 O446:O468 O478:O520 O522:O594" xr:uid="{EA6EF99E-3162-40B0-9F31-4F84F27D65A4}"/>
    <dataValidation type="date" errorStyle="information" operator="greaterThan" allowBlank="1" showInputMessage="1" showErrorMessage="1" errorTitle="SÓLO FECHAS" error="Las fechas corresponden al presupuesto 2014" sqref="H471:I476 H22:I31 H19:I19 H34:I49 H184:I243 H52:I80 H116:I181 H246:I302 H425:I438 H441:I444 H447:I468 H479:I520 H523:I594" xr:uid="{20A599AF-E2DD-453C-AAFA-F483222F3DD6}">
      <formula1>42005</formula1>
    </dataValidation>
    <dataValidation type="date" operator="greaterThan" allowBlank="1" showInputMessage="1" showErrorMessage="1" errorTitle="Error en Ingresos de Fechas" error="La fecha debe corresponder al Año 2014." sqref="D40:D49 D447:D468 D425:D438 D22:D31 D52:D80 D479:D520 D9:D19 D471:D476 D441:D444 D34:D38 D523:D594" xr:uid="{04E64917-6022-43E1-9AD6-4AB43AFE36DB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8" xr:uid="{74034A3C-FAF4-4EF4-A7CF-29F93A6AA076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8" xr:uid="{2BE4608D-9AE3-4BAA-8252-5356D8C9DC01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U600" formula="1"/>
  </ignoredError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3D7A6-E5F1-4BFC-887D-AEBF5643BC18}">
  <sheetPr>
    <tabColor rgb="FF33CCFF"/>
    <pageSetUpPr fitToPage="1"/>
  </sheetPr>
  <dimension ref="A1:Y25"/>
  <sheetViews>
    <sheetView zoomScaleNormal="100" workbookViewId="0">
      <selection activeCell="W25" sqref="W25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hidden="1" customWidth="1"/>
    <col min="5" max="5" width="10.28515625" style="80" hidden="1" customWidth="1"/>
    <col min="6" max="6" width="9.85546875" style="80" hidden="1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</row>
    <row r="2" spans="1:25" s="1" customFormat="1" ht="1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</row>
    <row r="3" spans="1:25" s="1" customFormat="1" ht="15" customHeight="1" x14ac:dyDescent="0.25">
      <c r="A3" s="349" t="s">
        <v>1286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</row>
    <row r="4" spans="1:25" s="1" customFormat="1" ht="1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</row>
    <row r="5" spans="1:25" ht="18" customHeight="1" x14ac:dyDescent="0.25">
      <c r="A5" s="367" t="str">
        <f>'24-03-340 Ind. Adulto Mayor'!A5:U5</f>
        <v>24-03-340 "Programa de Apoyo Integral al Adulto Mayor Chile Solidario"</v>
      </c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9"/>
    </row>
    <row r="6" spans="1:25" s="80" customFormat="1" x14ac:dyDescent="0.25">
      <c r="A6" s="355" t="s">
        <v>7</v>
      </c>
      <c r="B6" s="362" t="s">
        <v>13</v>
      </c>
      <c r="C6" s="362" t="s">
        <v>83</v>
      </c>
      <c r="D6" s="364" t="s">
        <v>16</v>
      </c>
      <c r="E6" s="365"/>
      <c r="F6" s="366"/>
      <c r="G6" s="353" t="s">
        <v>19</v>
      </c>
      <c r="H6" s="353"/>
      <c r="I6" s="353"/>
      <c r="J6" s="362" t="s">
        <v>20</v>
      </c>
      <c r="K6" s="353" t="s">
        <v>19</v>
      </c>
      <c r="L6" s="353"/>
      <c r="M6" s="353"/>
      <c r="N6" s="362" t="s">
        <v>21</v>
      </c>
      <c r="O6" s="353" t="s">
        <v>19</v>
      </c>
      <c r="P6" s="353"/>
      <c r="Q6" s="353"/>
      <c r="R6" s="362" t="s">
        <v>22</v>
      </c>
      <c r="S6" s="353" t="s">
        <v>19</v>
      </c>
      <c r="T6" s="353"/>
      <c r="U6" s="353"/>
      <c r="V6" s="362" t="s">
        <v>23</v>
      </c>
      <c r="W6" s="362" t="s">
        <v>24</v>
      </c>
      <c r="X6" s="370" t="s">
        <v>84</v>
      </c>
      <c r="Y6" s="370"/>
    </row>
    <row r="7" spans="1:25" s="80" customFormat="1" ht="25.5" x14ac:dyDescent="0.25">
      <c r="A7" s="355"/>
      <c r="B7" s="363"/>
      <c r="C7" s="36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363"/>
      <c r="K7" s="5" t="s">
        <v>35</v>
      </c>
      <c r="L7" s="5" t="s">
        <v>36</v>
      </c>
      <c r="M7" s="5" t="s">
        <v>37</v>
      </c>
      <c r="N7" s="363"/>
      <c r="O7" s="5" t="s">
        <v>38</v>
      </c>
      <c r="P7" s="5" t="s">
        <v>39</v>
      </c>
      <c r="Q7" s="5" t="s">
        <v>40</v>
      </c>
      <c r="R7" s="363"/>
      <c r="S7" s="5" t="s">
        <v>41</v>
      </c>
      <c r="T7" s="5" t="s">
        <v>42</v>
      </c>
      <c r="U7" s="5" t="s">
        <v>43</v>
      </c>
      <c r="V7" s="363"/>
      <c r="W7" s="363"/>
      <c r="X7" s="7" t="s">
        <v>44</v>
      </c>
      <c r="Y7" s="7" t="s">
        <v>85</v>
      </c>
    </row>
    <row r="8" spans="1:25" ht="24.75" customHeight="1" x14ac:dyDescent="0.25">
      <c r="A8" s="85" t="s">
        <v>46</v>
      </c>
      <c r="B8" s="63">
        <f>+'24-03-340 Ind. Adulto Mayor'!J20</f>
        <v>215331000</v>
      </c>
      <c r="C8" s="63">
        <f>+'24-03-340 Ind. Adulto Mayor'!K20</f>
        <v>215331000</v>
      </c>
      <c r="D8" s="63">
        <f>+'24-03-340 Ind. Adulto Mayor'!M20</f>
        <v>0</v>
      </c>
      <c r="E8" s="63">
        <f>+'24-03-340 Ind. Adulto Mayor'!N20</f>
        <v>0</v>
      </c>
      <c r="F8" s="63">
        <f>+'24-03-340 Ind. Adulto Mayor'!O20</f>
        <v>0</v>
      </c>
      <c r="G8" s="63">
        <f>+'24-03-340 Ind. Adulto Mayor'!R20</f>
        <v>0</v>
      </c>
      <c r="H8" s="63">
        <f>+'24-03-340 Ind. Adulto Mayor'!S20</f>
        <v>0</v>
      </c>
      <c r="I8" s="63">
        <f>+'24-03-340 Ind. Adulto Mayor'!T20</f>
        <v>0</v>
      </c>
      <c r="J8" s="63">
        <f>+'24-03-340 Ind. Adulto Mayor'!U20</f>
        <v>0</v>
      </c>
      <c r="K8" s="63">
        <f>+'24-03-340 Ind. Adulto Mayor'!V20</f>
        <v>0</v>
      </c>
      <c r="L8" s="63">
        <f>+'24-03-340 Ind. Adulto Mayor'!W20</f>
        <v>0</v>
      </c>
      <c r="M8" s="63">
        <f>+'24-03-340 Ind. Adulto Mayor'!X20</f>
        <v>0</v>
      </c>
      <c r="N8" s="63">
        <f>+'24-03-340 Ind. Adulto Mayor'!Y20</f>
        <v>0</v>
      </c>
      <c r="O8" s="63">
        <f>+'24-03-340 Ind. Adulto Mayor'!Z20</f>
        <v>0</v>
      </c>
      <c r="P8" s="63">
        <f>+'24-03-340 Ind. Adulto Mayor'!AA20</f>
        <v>0</v>
      </c>
      <c r="Q8" s="63">
        <f>+'24-03-340 Ind. Adulto Mayor'!AB20</f>
        <v>0</v>
      </c>
      <c r="R8" s="63">
        <f>+'24-03-340 Ind. Adulto Mayor'!AC20</f>
        <v>0</v>
      </c>
      <c r="S8" s="63">
        <f>+'24-03-340 Ind. Adulto Mayor'!AD20</f>
        <v>0</v>
      </c>
      <c r="T8" s="63">
        <f>+'24-03-340 Ind. Adulto Mayor'!AE20</f>
        <v>215331000</v>
      </c>
      <c r="U8" s="63">
        <f>+'24-03-340 Ind. Adulto Mayor'!AF20</f>
        <v>0</v>
      </c>
      <c r="V8" s="63">
        <f>+'24-03-340 Ind. Adulto Mayor'!AG20</f>
        <v>215331000</v>
      </c>
      <c r="W8" s="63">
        <f>+'24-03-340 Ind. Adulto Mayor'!AH20</f>
        <v>215331000</v>
      </c>
      <c r="X8" s="86">
        <f>+'24-03-340 Ind. Adulto Mayor'!AI20</f>
        <v>1</v>
      </c>
      <c r="Y8" s="86">
        <f>+'24-03-340 Ind. Adulto Mayor'!AJ20</f>
        <v>2.0621837713680653E-2</v>
      </c>
    </row>
    <row r="9" spans="1:25" ht="24.75" customHeight="1" x14ac:dyDescent="0.25">
      <c r="A9" s="85" t="s">
        <v>48</v>
      </c>
      <c r="B9" s="63">
        <f>+'24-03-340 Ind. Adulto Mayor'!J32</f>
        <v>227421000</v>
      </c>
      <c r="C9" s="63">
        <f>+'24-03-340 Ind. Adulto Mayor'!K32</f>
        <v>227421000</v>
      </c>
      <c r="D9" s="63">
        <f>+'24-03-340 Ind. Adulto Mayor'!M32</f>
        <v>0</v>
      </c>
      <c r="E9" s="63">
        <f>+'24-03-340 Ind. Adulto Mayor'!N32</f>
        <v>0</v>
      </c>
      <c r="F9" s="63">
        <f>+'24-03-340 Ind. Adulto Mayor'!O32</f>
        <v>0</v>
      </c>
      <c r="G9" s="63">
        <f>+'24-03-340 Ind. Adulto Mayor'!R32</f>
        <v>0</v>
      </c>
      <c r="H9" s="63">
        <f>+'24-03-340 Ind. Adulto Mayor'!S32</f>
        <v>0</v>
      </c>
      <c r="I9" s="63">
        <f>+'24-03-340 Ind. Adulto Mayor'!T32</f>
        <v>0</v>
      </c>
      <c r="J9" s="63">
        <f>+'24-03-340 Ind. Adulto Mayor'!U32</f>
        <v>0</v>
      </c>
      <c r="K9" s="63">
        <f>+'24-03-340 Ind. Adulto Mayor'!V32</f>
        <v>0</v>
      </c>
      <c r="L9" s="63">
        <f>+'24-03-340 Ind. Adulto Mayor'!W32</f>
        <v>0</v>
      </c>
      <c r="M9" s="63">
        <f>+'24-03-340 Ind. Adulto Mayor'!X32</f>
        <v>0</v>
      </c>
      <c r="N9" s="63">
        <f>+'24-03-340 Ind. Adulto Mayor'!Y32</f>
        <v>0</v>
      </c>
      <c r="O9" s="63">
        <f>+'24-03-340 Ind. Adulto Mayor'!Z32</f>
        <v>0</v>
      </c>
      <c r="P9" s="63">
        <f>+'24-03-340 Ind. Adulto Mayor'!AA32</f>
        <v>0</v>
      </c>
      <c r="Q9" s="63">
        <f>+'24-03-340 Ind. Adulto Mayor'!AB32</f>
        <v>0</v>
      </c>
      <c r="R9" s="63">
        <f>+'24-03-340 Ind. Adulto Mayor'!AC32</f>
        <v>0</v>
      </c>
      <c r="S9" s="63">
        <f>+'24-03-340 Ind. Adulto Mayor'!AD32</f>
        <v>0</v>
      </c>
      <c r="T9" s="63">
        <f>+'24-03-340 Ind. Adulto Mayor'!AE32</f>
        <v>0</v>
      </c>
      <c r="U9" s="63">
        <f>+'24-03-340 Ind. Adulto Mayor'!AF32</f>
        <v>227421000</v>
      </c>
      <c r="V9" s="63">
        <f>+'24-03-340 Ind. Adulto Mayor'!AG32</f>
        <v>227421000</v>
      </c>
      <c r="W9" s="63">
        <f>+'24-03-340 Ind. Adulto Mayor'!AH32</f>
        <v>227421000</v>
      </c>
      <c r="X9" s="86">
        <f>+'24-03-340 Ind. Adulto Mayor'!AI32</f>
        <v>1</v>
      </c>
      <c r="Y9" s="86">
        <f>+'24-03-340 Ind. Adulto Mayor'!AJ32</f>
        <v>2.1779673872702805E-2</v>
      </c>
    </row>
    <row r="10" spans="1:25" ht="24.75" customHeight="1" x14ac:dyDescent="0.25">
      <c r="A10" s="85" t="s">
        <v>50</v>
      </c>
      <c r="B10" s="63">
        <f>+'24-03-340 Ind. Adulto Mayor'!J50</f>
        <v>279485000</v>
      </c>
      <c r="C10" s="63">
        <f>+'24-03-340 Ind. Adulto Mayor'!K50</f>
        <v>279485000</v>
      </c>
      <c r="D10" s="63">
        <f>+'24-03-340 Ind. Adulto Mayor'!M50</f>
        <v>0</v>
      </c>
      <c r="E10" s="63">
        <f>+'24-03-340 Ind. Adulto Mayor'!N50</f>
        <v>0</v>
      </c>
      <c r="F10" s="63">
        <f>+'24-03-340 Ind. Adulto Mayor'!O50</f>
        <v>0</v>
      </c>
      <c r="G10" s="63">
        <f>+'24-03-340 Ind. Adulto Mayor'!R50</f>
        <v>0</v>
      </c>
      <c r="H10" s="63">
        <f>+'24-03-340 Ind. Adulto Mayor'!S50</f>
        <v>0</v>
      </c>
      <c r="I10" s="63">
        <f>+'24-03-340 Ind. Adulto Mayor'!T50</f>
        <v>0</v>
      </c>
      <c r="J10" s="63">
        <f>+'24-03-340 Ind. Adulto Mayor'!U50</f>
        <v>0</v>
      </c>
      <c r="K10" s="63">
        <f>+'24-03-340 Ind. Adulto Mayor'!V50</f>
        <v>0</v>
      </c>
      <c r="L10" s="63">
        <f>+'24-03-340 Ind. Adulto Mayor'!W50</f>
        <v>0</v>
      </c>
      <c r="M10" s="63">
        <f>+'24-03-340 Ind. Adulto Mayor'!X50</f>
        <v>0</v>
      </c>
      <c r="N10" s="63">
        <f>+'24-03-340 Ind. Adulto Mayor'!Y50</f>
        <v>0</v>
      </c>
      <c r="O10" s="63">
        <f>+'24-03-340 Ind. Adulto Mayor'!Z50</f>
        <v>0</v>
      </c>
      <c r="P10" s="63">
        <f>+'24-03-340 Ind. Adulto Mayor'!AA50</f>
        <v>0</v>
      </c>
      <c r="Q10" s="63">
        <f>+'24-03-340 Ind. Adulto Mayor'!AB50</f>
        <v>0</v>
      </c>
      <c r="R10" s="63">
        <f>+'24-03-340 Ind. Adulto Mayor'!AC50</f>
        <v>0</v>
      </c>
      <c r="S10" s="63">
        <f>+'24-03-340 Ind. Adulto Mayor'!AD50</f>
        <v>0</v>
      </c>
      <c r="T10" s="63">
        <f>+'24-03-340 Ind. Adulto Mayor'!AE50</f>
        <v>0</v>
      </c>
      <c r="U10" s="63">
        <f>+'24-03-340 Ind. Adulto Mayor'!AF50</f>
        <v>279485000</v>
      </c>
      <c r="V10" s="63">
        <f>+'24-03-340 Ind. Adulto Mayor'!AG50</f>
        <v>279485000</v>
      </c>
      <c r="W10" s="63">
        <f>+'24-03-340 Ind. Adulto Mayor'!AH50</f>
        <v>279485000</v>
      </c>
      <c r="X10" s="86">
        <f>+'24-03-340 Ind. Adulto Mayor'!AI50</f>
        <v>1</v>
      </c>
      <c r="Y10" s="86">
        <f>+'24-03-340 Ind. Adulto Mayor'!AJ50</f>
        <v>2.676574349911549E-2</v>
      </c>
    </row>
    <row r="11" spans="1:25" ht="24.75" customHeight="1" x14ac:dyDescent="0.25">
      <c r="A11" s="85" t="s">
        <v>52</v>
      </c>
      <c r="B11" s="63">
        <f>+'24-03-340 Ind. Adulto Mayor'!J81</f>
        <v>569028000</v>
      </c>
      <c r="C11" s="63">
        <f>+'24-03-340 Ind. Adulto Mayor'!K81</f>
        <v>569028000</v>
      </c>
      <c r="D11" s="63">
        <f>+'24-03-340 Ind. Adulto Mayor'!M81</f>
        <v>0</v>
      </c>
      <c r="E11" s="63">
        <f>+'24-03-340 Ind. Adulto Mayor'!N81</f>
        <v>0</v>
      </c>
      <c r="F11" s="63">
        <f>+'24-03-340 Ind. Adulto Mayor'!O81</f>
        <v>0</v>
      </c>
      <c r="G11" s="63">
        <f>+'24-03-340 Ind. Adulto Mayor'!R81</f>
        <v>0</v>
      </c>
      <c r="H11" s="63">
        <f>+'24-03-340 Ind. Adulto Mayor'!S81</f>
        <v>0</v>
      </c>
      <c r="I11" s="63">
        <f>+'24-03-340 Ind. Adulto Mayor'!T81</f>
        <v>0</v>
      </c>
      <c r="J11" s="63">
        <f>+'24-03-340 Ind. Adulto Mayor'!U81</f>
        <v>0</v>
      </c>
      <c r="K11" s="63">
        <f>+'24-03-340 Ind. Adulto Mayor'!V81</f>
        <v>0</v>
      </c>
      <c r="L11" s="63">
        <f>+'24-03-340 Ind. Adulto Mayor'!W81</f>
        <v>0</v>
      </c>
      <c r="M11" s="63">
        <f>+'24-03-340 Ind. Adulto Mayor'!X81</f>
        <v>0</v>
      </c>
      <c r="N11" s="63">
        <f>+'24-03-340 Ind. Adulto Mayor'!Y81</f>
        <v>0</v>
      </c>
      <c r="O11" s="63">
        <f>+'24-03-340 Ind. Adulto Mayor'!Z81</f>
        <v>0</v>
      </c>
      <c r="P11" s="63">
        <f>+'24-03-340 Ind. Adulto Mayor'!AA81</f>
        <v>0</v>
      </c>
      <c r="Q11" s="63">
        <f>+'24-03-340 Ind. Adulto Mayor'!AB81</f>
        <v>0</v>
      </c>
      <c r="R11" s="63">
        <f>+'24-03-340 Ind. Adulto Mayor'!AC81</f>
        <v>0</v>
      </c>
      <c r="S11" s="63">
        <f>+'24-03-340 Ind. Adulto Mayor'!AD81</f>
        <v>131798000</v>
      </c>
      <c r="T11" s="63">
        <f>+'24-03-340 Ind. Adulto Mayor'!AE81</f>
        <v>370506000</v>
      </c>
      <c r="U11" s="63">
        <f>+'24-03-340 Ind. Adulto Mayor'!AF81</f>
        <v>66724000</v>
      </c>
      <c r="V11" s="63">
        <f>+'24-03-340 Ind. Adulto Mayor'!AG81</f>
        <v>569028000</v>
      </c>
      <c r="W11" s="63">
        <f>+'24-03-340 Ind. Adulto Mayor'!AH81</f>
        <v>569028000</v>
      </c>
      <c r="X11" s="86">
        <f>+'24-03-340 Ind. Adulto Mayor'!AI81</f>
        <v>1</v>
      </c>
      <c r="Y11" s="86">
        <f>+'24-03-340 Ind. Adulto Mayor'!AJ81</f>
        <v>5.449472240662178E-2</v>
      </c>
    </row>
    <row r="12" spans="1:25" ht="24.75" customHeight="1" x14ac:dyDescent="0.25">
      <c r="A12" s="85" t="s">
        <v>54</v>
      </c>
      <c r="B12" s="63">
        <f>+'24-03-340 Ind. Adulto Mayor'!J114</f>
        <v>494165000</v>
      </c>
      <c r="C12" s="63">
        <f>+'24-03-340 Ind. Adulto Mayor'!K114</f>
        <v>494165000</v>
      </c>
      <c r="D12" s="63">
        <f>+'24-03-340 Ind. Adulto Mayor'!M114</f>
        <v>0</v>
      </c>
      <c r="E12" s="63">
        <f>+'24-03-340 Ind. Adulto Mayor'!N114</f>
        <v>0</v>
      </c>
      <c r="F12" s="63">
        <f>+'24-03-340 Ind. Adulto Mayor'!O114</f>
        <v>0</v>
      </c>
      <c r="G12" s="63">
        <f>+'24-03-340 Ind. Adulto Mayor'!R114</f>
        <v>0</v>
      </c>
      <c r="H12" s="63">
        <f>+'24-03-340 Ind. Adulto Mayor'!S114</f>
        <v>0</v>
      </c>
      <c r="I12" s="63">
        <f>+'24-03-340 Ind. Adulto Mayor'!T114</f>
        <v>68322000</v>
      </c>
      <c r="J12" s="63">
        <f>+'24-03-340 Ind. Adulto Mayor'!U114</f>
        <v>68322000</v>
      </c>
      <c r="K12" s="63">
        <f>+'24-03-340 Ind. Adulto Mayor'!V114</f>
        <v>209854000</v>
      </c>
      <c r="L12" s="63">
        <f>+'24-03-340 Ind. Adulto Mayor'!W114</f>
        <v>13883000</v>
      </c>
      <c r="M12" s="63">
        <f>+'24-03-340 Ind. Adulto Mayor'!X114</f>
        <v>0</v>
      </c>
      <c r="N12" s="63">
        <f>+'24-03-340 Ind. Adulto Mayor'!Y114</f>
        <v>223737000</v>
      </c>
      <c r="O12" s="63">
        <f>+'24-03-340 Ind. Adulto Mayor'!Z114</f>
        <v>0</v>
      </c>
      <c r="P12" s="63">
        <f>+'24-03-340 Ind. Adulto Mayor'!AA114</f>
        <v>0</v>
      </c>
      <c r="Q12" s="63">
        <f>+'24-03-340 Ind. Adulto Mayor'!AB114</f>
        <v>0</v>
      </c>
      <c r="R12" s="63">
        <f>+'24-03-340 Ind. Adulto Mayor'!AC114</f>
        <v>0</v>
      </c>
      <c r="S12" s="63">
        <f>+'24-03-340 Ind. Adulto Mayor'!AD114</f>
        <v>0</v>
      </c>
      <c r="T12" s="63">
        <f>+'24-03-340 Ind. Adulto Mayor'!AE114</f>
        <v>0</v>
      </c>
      <c r="U12" s="63">
        <f>+'24-03-340 Ind. Adulto Mayor'!AF114</f>
        <v>202106000</v>
      </c>
      <c r="V12" s="63">
        <f>+'24-03-340 Ind. Adulto Mayor'!AG114</f>
        <v>202106000</v>
      </c>
      <c r="W12" s="63">
        <f>+'24-03-340 Ind. Adulto Mayor'!AH114</f>
        <v>494165000</v>
      </c>
      <c r="X12" s="86">
        <f>+'24-03-340 Ind. Adulto Mayor'!AI114</f>
        <v>1</v>
      </c>
      <c r="Y12" s="86">
        <f>+'24-03-340 Ind. Adulto Mayor'!AJ114</f>
        <v>4.7325236188848797E-2</v>
      </c>
    </row>
    <row r="13" spans="1:25" ht="24.75" customHeight="1" x14ac:dyDescent="0.25">
      <c r="A13" s="85" t="s">
        <v>56</v>
      </c>
      <c r="B13" s="63">
        <f>+'24-03-340 Ind. Adulto Mayor'!J182</f>
        <v>906129000</v>
      </c>
      <c r="C13" s="63">
        <f>+'24-03-340 Ind. Adulto Mayor'!K182</f>
        <v>906129000</v>
      </c>
      <c r="D13" s="63">
        <f>+'24-03-340 Ind. Adulto Mayor'!M182</f>
        <v>0</v>
      </c>
      <c r="E13" s="63">
        <f>+'24-03-340 Ind. Adulto Mayor'!N182</f>
        <v>0</v>
      </c>
      <c r="F13" s="63">
        <f>+'24-03-340 Ind. Adulto Mayor'!O182</f>
        <v>0</v>
      </c>
      <c r="G13" s="63">
        <f>+'24-03-340 Ind. Adulto Mayor'!R182</f>
        <v>0</v>
      </c>
      <c r="H13" s="63">
        <f>+'24-03-340 Ind. Adulto Mayor'!S182</f>
        <v>0</v>
      </c>
      <c r="I13" s="63">
        <f>+'24-03-340 Ind. Adulto Mayor'!T182</f>
        <v>0</v>
      </c>
      <c r="J13" s="63">
        <f>+'24-03-340 Ind. Adulto Mayor'!U182</f>
        <v>0</v>
      </c>
      <c r="K13" s="63">
        <f>+'24-03-340 Ind. Adulto Mayor'!V182</f>
        <v>0</v>
      </c>
      <c r="L13" s="63">
        <f>+'24-03-340 Ind. Adulto Mayor'!W182</f>
        <v>0</v>
      </c>
      <c r="M13" s="63">
        <f>+'24-03-340 Ind. Adulto Mayor'!X182</f>
        <v>0</v>
      </c>
      <c r="N13" s="63">
        <f>+'24-03-340 Ind. Adulto Mayor'!Y182</f>
        <v>0</v>
      </c>
      <c r="O13" s="63">
        <f>+'24-03-340 Ind. Adulto Mayor'!Z182</f>
        <v>0</v>
      </c>
      <c r="P13" s="63">
        <f>+'24-03-340 Ind. Adulto Mayor'!AA182</f>
        <v>0</v>
      </c>
      <c r="Q13" s="63">
        <f>+'24-03-340 Ind. Adulto Mayor'!AB182</f>
        <v>0</v>
      </c>
      <c r="R13" s="63">
        <f>+'24-03-340 Ind. Adulto Mayor'!AC182</f>
        <v>0</v>
      </c>
      <c r="S13" s="63">
        <f>+'24-03-340 Ind. Adulto Mayor'!AD182</f>
        <v>11644000</v>
      </c>
      <c r="T13" s="63">
        <f>+'24-03-340 Ind. Adulto Mayor'!AE182</f>
        <v>464083000</v>
      </c>
      <c r="U13" s="63">
        <f>+'24-03-340 Ind. Adulto Mayor'!AF182</f>
        <v>430402000</v>
      </c>
      <c r="V13" s="63">
        <f>+'24-03-340 Ind. Adulto Mayor'!AG182</f>
        <v>906129000</v>
      </c>
      <c r="W13" s="63">
        <f>+'24-03-340 Ind. Adulto Mayor'!AH182</f>
        <v>906129000</v>
      </c>
      <c r="X13" s="86">
        <f>+'24-03-340 Ind. Adulto Mayor'!AI182</f>
        <v>1</v>
      </c>
      <c r="Y13" s="86">
        <f>+'24-03-340 Ind. Adulto Mayor'!AJ182</f>
        <v>8.677823994529231E-2</v>
      </c>
    </row>
    <row r="14" spans="1:25" ht="24.75" customHeight="1" x14ac:dyDescent="0.25">
      <c r="A14" s="85" t="s">
        <v>58</v>
      </c>
      <c r="B14" s="63">
        <f>+'24-03-340 Ind. Adulto Mayor'!J244</f>
        <v>904217000</v>
      </c>
      <c r="C14" s="63">
        <f>+'24-03-340 Ind. Adulto Mayor'!K244</f>
        <v>904217000</v>
      </c>
      <c r="D14" s="63">
        <f>+'24-03-340 Ind. Adulto Mayor'!M244</f>
        <v>0</v>
      </c>
      <c r="E14" s="63">
        <f>+'24-03-340 Ind. Adulto Mayor'!N244</f>
        <v>0</v>
      </c>
      <c r="F14" s="63">
        <f>+'24-03-340 Ind. Adulto Mayor'!O244</f>
        <v>0</v>
      </c>
      <c r="G14" s="63">
        <f>+'24-03-340 Ind. Adulto Mayor'!R244</f>
        <v>0</v>
      </c>
      <c r="H14" s="63">
        <f>+'24-03-340 Ind. Adulto Mayor'!S244</f>
        <v>0</v>
      </c>
      <c r="I14" s="63">
        <f>+'24-03-340 Ind. Adulto Mayor'!T244</f>
        <v>0</v>
      </c>
      <c r="J14" s="63">
        <f>+'24-03-340 Ind. Adulto Mayor'!U244</f>
        <v>0</v>
      </c>
      <c r="K14" s="63">
        <f>+'24-03-340 Ind. Adulto Mayor'!V244</f>
        <v>0</v>
      </c>
      <c r="L14" s="63">
        <f>+'24-03-340 Ind. Adulto Mayor'!W244</f>
        <v>0</v>
      </c>
      <c r="M14" s="63">
        <f>+'24-03-340 Ind. Adulto Mayor'!X244</f>
        <v>0</v>
      </c>
      <c r="N14" s="63">
        <f>+'24-03-340 Ind. Adulto Mayor'!Y244</f>
        <v>0</v>
      </c>
      <c r="O14" s="63">
        <f>+'24-03-340 Ind. Adulto Mayor'!Z244</f>
        <v>0</v>
      </c>
      <c r="P14" s="63">
        <f>+'24-03-340 Ind. Adulto Mayor'!AA244</f>
        <v>0</v>
      </c>
      <c r="Q14" s="63">
        <f>+'24-03-340 Ind. Adulto Mayor'!AB244</f>
        <v>195760000</v>
      </c>
      <c r="R14" s="63">
        <f>+'24-03-340 Ind. Adulto Mayor'!AC244</f>
        <v>195760000</v>
      </c>
      <c r="S14" s="63">
        <f>+'24-03-340 Ind. Adulto Mayor'!AD244</f>
        <v>13833000</v>
      </c>
      <c r="T14" s="63">
        <f>+'24-03-340 Ind. Adulto Mayor'!AE244</f>
        <v>0</v>
      </c>
      <c r="U14" s="63">
        <f>+'24-03-340 Ind. Adulto Mayor'!AF244</f>
        <v>0</v>
      </c>
      <c r="V14" s="63">
        <f>+'24-03-340 Ind. Adulto Mayor'!AG244</f>
        <v>708457000</v>
      </c>
      <c r="W14" s="63">
        <f>+'24-03-340 Ind. Adulto Mayor'!AH244</f>
        <v>904217000</v>
      </c>
      <c r="X14" s="86">
        <f>+'24-03-340 Ind. Adulto Mayor'!AI244</f>
        <v>1</v>
      </c>
      <c r="Y14" s="86">
        <f>+'24-03-340 Ind. Adulto Mayor'!AJ244</f>
        <v>8.6595131364973835E-2</v>
      </c>
    </row>
    <row r="15" spans="1:25" ht="24.75" customHeight="1" x14ac:dyDescent="0.25">
      <c r="A15" s="85" t="s">
        <v>60</v>
      </c>
      <c r="B15" s="63">
        <f>+'24-03-340 Ind. Adulto Mayor'!J303</f>
        <v>949218420</v>
      </c>
      <c r="C15" s="63">
        <f>+'24-03-340 Ind. Adulto Mayor'!K303</f>
        <v>949218420</v>
      </c>
      <c r="D15" s="63">
        <f>+'24-03-340 Ind. Adulto Mayor'!M303</f>
        <v>0</v>
      </c>
      <c r="E15" s="63">
        <f>+'24-03-340 Ind. Adulto Mayor'!N303</f>
        <v>0</v>
      </c>
      <c r="F15" s="63">
        <f>+'24-03-340 Ind. Adulto Mayor'!O303</f>
        <v>0</v>
      </c>
      <c r="G15" s="63">
        <f>+'24-03-340 Ind. Adulto Mayor'!R303</f>
        <v>0</v>
      </c>
      <c r="H15" s="63">
        <f>+'24-03-340 Ind. Adulto Mayor'!S303</f>
        <v>0</v>
      </c>
      <c r="I15" s="63">
        <f>+'24-03-340 Ind. Adulto Mayor'!T303</f>
        <v>19541000</v>
      </c>
      <c r="J15" s="63">
        <f>+'24-03-340 Ind. Adulto Mayor'!U303</f>
        <v>19541000</v>
      </c>
      <c r="K15" s="63">
        <f>+'24-03-340 Ind. Adulto Mayor'!V303</f>
        <v>0</v>
      </c>
      <c r="L15" s="63">
        <f>+'24-03-340 Ind. Adulto Mayor'!W303</f>
        <v>34977000</v>
      </c>
      <c r="M15" s="63">
        <f>+'24-03-340 Ind. Adulto Mayor'!X303</f>
        <v>0</v>
      </c>
      <c r="N15" s="63">
        <f>+'24-03-340 Ind. Adulto Mayor'!Y303</f>
        <v>34977000</v>
      </c>
      <c r="O15" s="63">
        <f>+'24-03-340 Ind. Adulto Mayor'!Z303</f>
        <v>0</v>
      </c>
      <c r="P15" s="63">
        <f>+'24-03-340 Ind. Adulto Mayor'!AA303</f>
        <v>0</v>
      </c>
      <c r="Q15" s="63">
        <f>+'24-03-340 Ind. Adulto Mayor'!AB303</f>
        <v>0</v>
      </c>
      <c r="R15" s="63">
        <f>+'24-03-340 Ind. Adulto Mayor'!AC303</f>
        <v>0</v>
      </c>
      <c r="S15" s="63">
        <f>+'24-03-340 Ind. Adulto Mayor'!AD303</f>
        <v>101736140</v>
      </c>
      <c r="T15" s="63">
        <f>+'24-03-340 Ind. Adulto Mayor'!AE303</f>
        <v>35994140</v>
      </c>
      <c r="U15" s="63">
        <f>+'24-03-340 Ind. Adulto Mayor'!AF303</f>
        <v>756970140</v>
      </c>
      <c r="V15" s="63">
        <f>+'24-03-340 Ind. Adulto Mayor'!AG303</f>
        <v>894700420</v>
      </c>
      <c r="W15" s="63">
        <f>+'24-03-340 Ind. Adulto Mayor'!AH303</f>
        <v>949218420</v>
      </c>
      <c r="X15" s="86">
        <f>+'24-03-340 Ind. Adulto Mayor'!AI303</f>
        <v>1</v>
      </c>
      <c r="Y15" s="86">
        <f>+'24-03-340 Ind. Adulto Mayor'!AJ303</f>
        <v>9.090483122298397E-2</v>
      </c>
    </row>
    <row r="16" spans="1:25" ht="24.75" customHeight="1" x14ac:dyDescent="0.25">
      <c r="A16" s="85" t="s">
        <v>62</v>
      </c>
      <c r="B16" s="63">
        <f>+'24-03-340 Ind. Adulto Mayor'!J368</f>
        <v>1044945840</v>
      </c>
      <c r="C16" s="63">
        <f>+'24-03-340 Ind. Adulto Mayor'!K368</f>
        <v>1044945840</v>
      </c>
      <c r="D16" s="63">
        <f>+'24-03-340 Ind. Adulto Mayor'!M368</f>
        <v>0</v>
      </c>
      <c r="E16" s="63">
        <f>+'24-03-340 Ind. Adulto Mayor'!N368</f>
        <v>0</v>
      </c>
      <c r="F16" s="63">
        <f>+'24-03-340 Ind. Adulto Mayor'!O368</f>
        <v>0</v>
      </c>
      <c r="G16" s="63">
        <f>+'24-03-340 Ind. Adulto Mayor'!R368</f>
        <v>0</v>
      </c>
      <c r="H16" s="63">
        <f>+'24-03-340 Ind. Adulto Mayor'!S368</f>
        <v>0</v>
      </c>
      <c r="I16" s="63">
        <f>+'24-03-340 Ind. Adulto Mayor'!T368</f>
        <v>0</v>
      </c>
      <c r="J16" s="63">
        <f>+'24-03-340 Ind. Adulto Mayor'!U368</f>
        <v>0</v>
      </c>
      <c r="K16" s="63">
        <f>+'24-03-340 Ind. Adulto Mayor'!V368</f>
        <v>0</v>
      </c>
      <c r="L16" s="63">
        <f>+'24-03-340 Ind. Adulto Mayor'!W368</f>
        <v>0</v>
      </c>
      <c r="M16" s="63">
        <f>+'24-03-340 Ind. Adulto Mayor'!X368</f>
        <v>0</v>
      </c>
      <c r="N16" s="63">
        <f>+'24-03-340 Ind. Adulto Mayor'!Y368</f>
        <v>0</v>
      </c>
      <c r="O16" s="63">
        <f>+'24-03-340 Ind. Adulto Mayor'!Z368</f>
        <v>0</v>
      </c>
      <c r="P16" s="63">
        <f>+'24-03-340 Ind. Adulto Mayor'!AA368</f>
        <v>0</v>
      </c>
      <c r="Q16" s="63">
        <f>+'24-03-340 Ind. Adulto Mayor'!AB368</f>
        <v>58012000</v>
      </c>
      <c r="R16" s="63">
        <f>+'24-03-340 Ind. Adulto Mayor'!AC368</f>
        <v>58012000</v>
      </c>
      <c r="S16" s="63">
        <f>+'24-03-340 Ind. Adulto Mayor'!AD368</f>
        <v>257141280</v>
      </c>
      <c r="T16" s="63">
        <f>+'24-03-340 Ind. Adulto Mayor'!AE368</f>
        <v>166985000</v>
      </c>
      <c r="U16" s="63">
        <f>+'24-03-340 Ind. Adulto Mayor'!AF368</f>
        <v>562807560</v>
      </c>
      <c r="V16" s="63">
        <f>+'24-03-340 Ind. Adulto Mayor'!AG368</f>
        <v>986933840</v>
      </c>
      <c r="W16" s="63">
        <f>+'24-03-340 Ind. Adulto Mayor'!AH368</f>
        <v>1044945840</v>
      </c>
      <c r="X16" s="86">
        <f>+'24-03-340 Ind. Adulto Mayor'!AI368</f>
        <v>1</v>
      </c>
      <c r="Y16" s="86">
        <f>+'24-03-340 Ind. Adulto Mayor'!AJ368</f>
        <v>0.10007246300841825</v>
      </c>
    </row>
    <row r="17" spans="1:25" ht="24.75" customHeight="1" x14ac:dyDescent="0.25">
      <c r="A17" s="85" t="s">
        <v>64</v>
      </c>
      <c r="B17" s="63">
        <f>+'24-03-340 Ind. Adulto Mayor'!J423</f>
        <v>859526000</v>
      </c>
      <c r="C17" s="63">
        <f>+'24-03-340 Ind. Adulto Mayor'!K423</f>
        <v>859526000</v>
      </c>
      <c r="D17" s="63">
        <f>+'24-03-340 Ind. Adulto Mayor'!M423</f>
        <v>0</v>
      </c>
      <c r="E17" s="63">
        <f>+'24-03-340 Ind. Adulto Mayor'!N423</f>
        <v>0</v>
      </c>
      <c r="F17" s="63">
        <f>+'24-03-340 Ind. Adulto Mayor'!O423</f>
        <v>0</v>
      </c>
      <c r="G17" s="63">
        <f>+'24-03-340 Ind. Adulto Mayor'!R423</f>
        <v>0</v>
      </c>
      <c r="H17" s="63">
        <f>+'24-03-340 Ind. Adulto Mayor'!S423</f>
        <v>0</v>
      </c>
      <c r="I17" s="63">
        <f>+'24-03-340 Ind. Adulto Mayor'!T423</f>
        <v>0</v>
      </c>
      <c r="J17" s="63">
        <f>+'24-03-340 Ind. Adulto Mayor'!U423</f>
        <v>0</v>
      </c>
      <c r="K17" s="63">
        <f>+'24-03-340 Ind. Adulto Mayor'!V423</f>
        <v>0</v>
      </c>
      <c r="L17" s="63">
        <f>+'24-03-340 Ind. Adulto Mayor'!W423</f>
        <v>0</v>
      </c>
      <c r="M17" s="63">
        <f>+'24-03-340 Ind. Adulto Mayor'!X423</f>
        <v>0</v>
      </c>
      <c r="N17" s="63">
        <f>+'24-03-340 Ind. Adulto Mayor'!Y423</f>
        <v>0</v>
      </c>
      <c r="O17" s="63">
        <f>+'24-03-340 Ind. Adulto Mayor'!Z423</f>
        <v>0</v>
      </c>
      <c r="P17" s="63">
        <f>+'24-03-340 Ind. Adulto Mayor'!AA423</f>
        <v>0</v>
      </c>
      <c r="Q17" s="63">
        <f>+'24-03-340 Ind. Adulto Mayor'!AB423</f>
        <v>0</v>
      </c>
      <c r="R17" s="63">
        <f>+'24-03-340 Ind. Adulto Mayor'!AC423</f>
        <v>0</v>
      </c>
      <c r="S17" s="63">
        <f>+'24-03-340 Ind. Adulto Mayor'!AD423</f>
        <v>0</v>
      </c>
      <c r="T17" s="63">
        <f>+'24-03-340 Ind. Adulto Mayor'!AE423</f>
        <v>0</v>
      </c>
      <c r="U17" s="63">
        <f>+'24-03-340 Ind. Adulto Mayor'!AF423</f>
        <v>859526000</v>
      </c>
      <c r="V17" s="63">
        <f>+'24-03-340 Ind. Adulto Mayor'!AG423</f>
        <v>859526000</v>
      </c>
      <c r="W17" s="63">
        <f>+'24-03-340 Ind. Adulto Mayor'!AH423</f>
        <v>859526000</v>
      </c>
      <c r="X17" s="86">
        <f>+'24-03-340 Ind. Adulto Mayor'!AI423</f>
        <v>1</v>
      </c>
      <c r="Y17" s="86">
        <f>+'24-03-340 Ind. Adulto Mayor'!AJ369</f>
        <v>0</v>
      </c>
    </row>
    <row r="18" spans="1:25" ht="24.75" customHeight="1" x14ac:dyDescent="0.25">
      <c r="A18" s="85" t="s">
        <v>66</v>
      </c>
      <c r="B18" s="63">
        <f>+'24-03-340 Ind. Adulto Mayor'!J439</f>
        <v>210904140</v>
      </c>
      <c r="C18" s="63">
        <f>+'24-03-340 Ind. Adulto Mayor'!K439</f>
        <v>210904140</v>
      </c>
      <c r="D18" s="63">
        <f>+'24-03-340 Ind. Adulto Mayor'!M439</f>
        <v>0</v>
      </c>
      <c r="E18" s="63">
        <f>+'24-03-340 Ind. Adulto Mayor'!N439</f>
        <v>0</v>
      </c>
      <c r="F18" s="63">
        <f>+'24-03-340 Ind. Adulto Mayor'!O439</f>
        <v>0</v>
      </c>
      <c r="G18" s="63">
        <f>+'24-03-340 Ind. Adulto Mayor'!R439</f>
        <v>0</v>
      </c>
      <c r="H18" s="63">
        <f>+'24-03-340 Ind. Adulto Mayor'!S439</f>
        <v>0</v>
      </c>
      <c r="I18" s="63">
        <f>+'24-03-340 Ind. Adulto Mayor'!T439</f>
        <v>0</v>
      </c>
      <c r="J18" s="63">
        <f>+'24-03-340 Ind. Adulto Mayor'!U439</f>
        <v>0</v>
      </c>
      <c r="K18" s="63">
        <f>+'24-03-340 Ind. Adulto Mayor'!V439</f>
        <v>0</v>
      </c>
      <c r="L18" s="63">
        <f>+'24-03-340 Ind. Adulto Mayor'!W439</f>
        <v>0</v>
      </c>
      <c r="M18" s="63">
        <f>+'24-03-340 Ind. Adulto Mayor'!X439</f>
        <v>0</v>
      </c>
      <c r="N18" s="63">
        <f>+'24-03-340 Ind. Adulto Mayor'!Y439</f>
        <v>0</v>
      </c>
      <c r="O18" s="63">
        <f>+'24-03-340 Ind. Adulto Mayor'!Z439</f>
        <v>0</v>
      </c>
      <c r="P18" s="63">
        <f>+'24-03-340 Ind. Adulto Mayor'!AA439</f>
        <v>0</v>
      </c>
      <c r="Q18" s="63">
        <f>+'24-03-340 Ind. Adulto Mayor'!AB439</f>
        <v>22636000</v>
      </c>
      <c r="R18" s="63">
        <f>+'24-03-340 Ind. Adulto Mayor'!AC439</f>
        <v>22636000</v>
      </c>
      <c r="S18" s="63">
        <f>+'24-03-340 Ind. Adulto Mayor'!AD439</f>
        <v>13903140</v>
      </c>
      <c r="T18" s="63">
        <f>+'24-03-340 Ind. Adulto Mayor'!AE439</f>
        <v>142584000</v>
      </c>
      <c r="U18" s="63">
        <f>+'24-03-340 Ind. Adulto Mayor'!AF439</f>
        <v>31781000</v>
      </c>
      <c r="V18" s="63">
        <f>+'24-03-340 Ind. Adulto Mayor'!AG439</f>
        <v>188268140</v>
      </c>
      <c r="W18" s="63">
        <f>+'24-03-340 Ind. Adulto Mayor'!AH439</f>
        <v>210904140</v>
      </c>
      <c r="X18" s="86">
        <f>+'24-03-340 Ind. Adulto Mayor'!AI439</f>
        <v>1</v>
      </c>
      <c r="Y18" s="86">
        <f>+'24-03-340 Ind. Adulto Mayor'!AJ439</f>
        <v>2.019788580475354E-2</v>
      </c>
    </row>
    <row r="19" spans="1:25" ht="24.75" customHeight="1" x14ac:dyDescent="0.25">
      <c r="A19" s="85" t="s">
        <v>68</v>
      </c>
      <c r="B19" s="63">
        <f>+'24-03-340 Ind. Adulto Mayor'!J445</f>
        <v>101792000</v>
      </c>
      <c r="C19" s="63">
        <f>+'24-03-340 Ind. Adulto Mayor'!K445</f>
        <v>101792000</v>
      </c>
      <c r="D19" s="63">
        <f>+'24-03-340 Ind. Adulto Mayor'!M445</f>
        <v>0</v>
      </c>
      <c r="E19" s="63">
        <f>+'24-03-340 Ind. Adulto Mayor'!N445</f>
        <v>0</v>
      </c>
      <c r="F19" s="63">
        <f>+'24-03-340 Ind. Adulto Mayor'!O445</f>
        <v>0</v>
      </c>
      <c r="G19" s="63">
        <f>+'24-03-340 Ind. Adulto Mayor'!R445</f>
        <v>0</v>
      </c>
      <c r="H19" s="63">
        <f>+'24-03-340 Ind. Adulto Mayor'!S445</f>
        <v>0</v>
      </c>
      <c r="I19" s="63">
        <f>+'24-03-340 Ind. Adulto Mayor'!T445</f>
        <v>0</v>
      </c>
      <c r="J19" s="63">
        <f>+'24-03-340 Ind. Adulto Mayor'!U445</f>
        <v>0</v>
      </c>
      <c r="K19" s="63">
        <f>+'24-03-340 Ind. Adulto Mayor'!V445</f>
        <v>0</v>
      </c>
      <c r="L19" s="63">
        <f>+'24-03-340 Ind. Adulto Mayor'!W445</f>
        <v>0</v>
      </c>
      <c r="M19" s="63">
        <f>+'24-03-340 Ind. Adulto Mayor'!X445</f>
        <v>0</v>
      </c>
      <c r="N19" s="63">
        <f>+'24-03-340 Ind. Adulto Mayor'!Y445</f>
        <v>0</v>
      </c>
      <c r="O19" s="63">
        <f>+'24-03-340 Ind. Adulto Mayor'!Z445</f>
        <v>0</v>
      </c>
      <c r="P19" s="63">
        <f>+'24-03-340 Ind. Adulto Mayor'!AA445</f>
        <v>0</v>
      </c>
      <c r="Q19" s="63">
        <f>+'24-03-340 Ind. Adulto Mayor'!AB445</f>
        <v>0</v>
      </c>
      <c r="R19" s="63">
        <f>+'24-03-340 Ind. Adulto Mayor'!AC445</f>
        <v>0</v>
      </c>
      <c r="S19" s="63">
        <f>+'24-03-340 Ind. Adulto Mayor'!AD445</f>
        <v>75384000</v>
      </c>
      <c r="T19" s="63">
        <f>+'24-03-340 Ind. Adulto Mayor'!AE445</f>
        <v>26408000</v>
      </c>
      <c r="U19" s="63">
        <f>+'24-03-340 Ind. Adulto Mayor'!AF445</f>
        <v>0</v>
      </c>
      <c r="V19" s="63">
        <f>+'24-03-340 Ind. Adulto Mayor'!AG445</f>
        <v>101792000</v>
      </c>
      <c r="W19" s="63">
        <f>+'24-03-340 Ind. Adulto Mayor'!AH445</f>
        <v>101792000</v>
      </c>
      <c r="X19" s="86">
        <f>+'24-03-340 Ind. Adulto Mayor'!AI445</f>
        <v>1</v>
      </c>
      <c r="Y19" s="86">
        <f>+'24-03-340 Ind. Adulto Mayor'!AJ445</f>
        <v>9.7484250040680686E-3</v>
      </c>
    </row>
    <row r="20" spans="1:25" ht="24.75" customHeight="1" x14ac:dyDescent="0.25">
      <c r="A20" s="87" t="s">
        <v>70</v>
      </c>
      <c r="B20" s="63">
        <f>+'24-03-340 Ind. Adulto Mayor'!J469</f>
        <v>360756000</v>
      </c>
      <c r="C20" s="63">
        <f>+'24-03-340 Ind. Adulto Mayor'!K469</f>
        <v>360756000</v>
      </c>
      <c r="D20" s="63">
        <f>+'24-03-340 Ind. Adulto Mayor'!M469</f>
        <v>0</v>
      </c>
      <c r="E20" s="63">
        <f>+'24-03-340 Ind. Adulto Mayor'!N469</f>
        <v>0</v>
      </c>
      <c r="F20" s="63">
        <f>+'24-03-340 Ind. Adulto Mayor'!O469</f>
        <v>0</v>
      </c>
      <c r="G20" s="63">
        <f>+'24-03-340 Ind. Adulto Mayor'!R469</f>
        <v>0</v>
      </c>
      <c r="H20" s="63">
        <f>+'24-03-340 Ind. Adulto Mayor'!S469</f>
        <v>0</v>
      </c>
      <c r="I20" s="63">
        <f>+'24-03-340 Ind. Adulto Mayor'!T469</f>
        <v>0</v>
      </c>
      <c r="J20" s="63">
        <f>+'24-03-340 Ind. Adulto Mayor'!U469</f>
        <v>0</v>
      </c>
      <c r="K20" s="63">
        <f>+'24-03-340 Ind. Adulto Mayor'!V469</f>
        <v>0</v>
      </c>
      <c r="L20" s="63">
        <f>+'24-03-340 Ind. Adulto Mayor'!W469</f>
        <v>0</v>
      </c>
      <c r="M20" s="63">
        <f>+'24-03-340 Ind. Adulto Mayor'!X469</f>
        <v>0</v>
      </c>
      <c r="N20" s="63">
        <f>+'24-03-340 Ind. Adulto Mayor'!Y469</f>
        <v>0</v>
      </c>
      <c r="O20" s="63">
        <f>+'24-03-340 Ind. Adulto Mayor'!Z469</f>
        <v>0</v>
      </c>
      <c r="P20" s="63">
        <f>+'24-03-340 Ind. Adulto Mayor'!AA469</f>
        <v>183421000</v>
      </c>
      <c r="Q20" s="63">
        <f>+'24-03-340 Ind. Adulto Mayor'!AB469</f>
        <v>0</v>
      </c>
      <c r="R20" s="63">
        <f>+'24-03-340 Ind. Adulto Mayor'!AC469</f>
        <v>183421000</v>
      </c>
      <c r="S20" s="63">
        <f>+'24-03-340 Ind. Adulto Mayor'!AD469</f>
        <v>177335000</v>
      </c>
      <c r="T20" s="63">
        <f>+'24-03-340 Ind. Adulto Mayor'!AE469</f>
        <v>0</v>
      </c>
      <c r="U20" s="63">
        <f>+'24-03-340 Ind. Adulto Mayor'!AF469</f>
        <v>0</v>
      </c>
      <c r="V20" s="63">
        <f>+'24-03-340 Ind. Adulto Mayor'!AG469</f>
        <v>177335000</v>
      </c>
      <c r="W20" s="63">
        <f>+'24-03-340 Ind. Adulto Mayor'!AH469</f>
        <v>360756000</v>
      </c>
      <c r="X20" s="86">
        <f>+'24-03-340 Ind. Adulto Mayor'!AI469</f>
        <v>1</v>
      </c>
      <c r="Y20" s="86">
        <f>+'24-03-340 Ind. Adulto Mayor'!AJ469</f>
        <v>3.4548911611595998E-2</v>
      </c>
    </row>
    <row r="21" spans="1:25" ht="24.75" customHeight="1" x14ac:dyDescent="0.25">
      <c r="A21" s="87" t="s">
        <v>72</v>
      </c>
      <c r="B21" s="63">
        <f>+'24-03-340 Ind. Adulto Mayor'!J477</f>
        <v>119373000</v>
      </c>
      <c r="C21" s="63">
        <f>+'24-03-340 Ind. Adulto Mayor'!K477</f>
        <v>119373000</v>
      </c>
      <c r="D21" s="63">
        <f>+'24-03-340 Ind. Adulto Mayor'!M477</f>
        <v>0</v>
      </c>
      <c r="E21" s="63">
        <f>+'24-03-340 Ind. Adulto Mayor'!N477</f>
        <v>0</v>
      </c>
      <c r="F21" s="63">
        <f>+'24-03-340 Ind. Adulto Mayor'!O477</f>
        <v>0</v>
      </c>
      <c r="G21" s="63">
        <f>+'24-03-340 Ind. Adulto Mayor'!R477</f>
        <v>0</v>
      </c>
      <c r="H21" s="63">
        <f>+'24-03-340 Ind. Adulto Mayor'!S477</f>
        <v>0</v>
      </c>
      <c r="I21" s="63">
        <f>+'24-03-340 Ind. Adulto Mayor'!T477</f>
        <v>0</v>
      </c>
      <c r="J21" s="63">
        <f>+'24-03-340 Ind. Adulto Mayor'!U477</f>
        <v>0</v>
      </c>
      <c r="K21" s="63">
        <f>+'24-03-340 Ind. Adulto Mayor'!V477</f>
        <v>0</v>
      </c>
      <c r="L21" s="63">
        <f>+'24-03-340 Ind. Adulto Mayor'!W477</f>
        <v>0</v>
      </c>
      <c r="M21" s="63">
        <f>+'24-03-340 Ind. Adulto Mayor'!X477</f>
        <v>0</v>
      </c>
      <c r="N21" s="63">
        <f>+'24-03-340 Ind. Adulto Mayor'!Y477</f>
        <v>0</v>
      </c>
      <c r="O21" s="63">
        <f>+'24-03-340 Ind. Adulto Mayor'!Z477</f>
        <v>0</v>
      </c>
      <c r="P21" s="63">
        <f>+'24-03-340 Ind. Adulto Mayor'!AA477</f>
        <v>0</v>
      </c>
      <c r="Q21" s="63">
        <f>+'24-03-340 Ind. Adulto Mayor'!AB477</f>
        <v>7600000</v>
      </c>
      <c r="R21" s="63">
        <f>+'24-03-340 Ind. Adulto Mayor'!AC477</f>
        <v>7600000</v>
      </c>
      <c r="S21" s="63">
        <f>+'24-03-340 Ind. Adulto Mayor'!AD477</f>
        <v>7600000</v>
      </c>
      <c r="T21" s="63">
        <f>+'24-03-340 Ind. Adulto Mayor'!AE477</f>
        <v>104173000</v>
      </c>
      <c r="U21" s="63">
        <f>+'24-03-340 Ind. Adulto Mayor'!AF477</f>
        <v>0</v>
      </c>
      <c r="V21" s="63">
        <f>+'24-03-340 Ind. Adulto Mayor'!AG477</f>
        <v>111773000</v>
      </c>
      <c r="W21" s="63">
        <f>+'24-03-340 Ind. Adulto Mayor'!AH477</f>
        <v>119373000</v>
      </c>
      <c r="X21" s="86">
        <f>+'24-03-340 Ind. Adulto Mayor'!AI477</f>
        <v>1</v>
      </c>
      <c r="Y21" s="86">
        <f>+'24-03-340 Ind. Adulto Mayor'!AJ477</f>
        <v>1.1432123722990191E-2</v>
      </c>
    </row>
    <row r="22" spans="1:25" ht="24.75" customHeight="1" x14ac:dyDescent="0.25">
      <c r="A22" s="87" t="s">
        <v>550</v>
      </c>
      <c r="B22" s="63">
        <f>+'24-03-340 Ind. Adulto Mayor'!J521</f>
        <v>644125000</v>
      </c>
      <c r="C22" s="63">
        <f>+'24-03-340 Ind. Adulto Mayor'!K521</f>
        <v>644125000</v>
      </c>
      <c r="D22" s="63">
        <f>+'24-03-340 Ind. Adulto Mayor'!M521</f>
        <v>0</v>
      </c>
      <c r="E22" s="63">
        <f>+'24-03-340 Ind. Adulto Mayor'!N521</f>
        <v>0</v>
      </c>
      <c r="F22" s="63">
        <f>+'24-03-340 Ind. Adulto Mayor'!O521</f>
        <v>0</v>
      </c>
      <c r="G22" s="63">
        <f>+'24-03-340 Ind. Adulto Mayor'!R478</f>
        <v>0</v>
      </c>
      <c r="H22" s="63">
        <f>+'24-03-340 Ind. Adulto Mayor'!S478</f>
        <v>0</v>
      </c>
      <c r="I22" s="63">
        <f>+'24-03-340 Ind. Adulto Mayor'!T478</f>
        <v>0</v>
      </c>
      <c r="J22" s="63">
        <f>+'24-03-340 Ind. Adulto Mayor'!U521</f>
        <v>0</v>
      </c>
      <c r="K22" s="63">
        <f>+'24-03-340 Ind. Adulto Mayor'!V521</f>
        <v>0</v>
      </c>
      <c r="L22" s="63">
        <f>+'24-03-340 Ind. Adulto Mayor'!W521</f>
        <v>0</v>
      </c>
      <c r="M22" s="63">
        <f>+'24-03-340 Ind. Adulto Mayor'!X521</f>
        <v>0</v>
      </c>
      <c r="N22" s="63">
        <f>+'24-03-340 Ind. Adulto Mayor'!Y521</f>
        <v>0</v>
      </c>
      <c r="O22" s="63">
        <f>+'24-03-340 Ind. Adulto Mayor'!Z478</f>
        <v>0</v>
      </c>
      <c r="P22" s="63">
        <f>+'24-03-340 Ind. Adulto Mayor'!AA478</f>
        <v>0</v>
      </c>
      <c r="Q22" s="63">
        <f>+'24-03-340 Ind. Adulto Mayor'!AB478</f>
        <v>0</v>
      </c>
      <c r="R22" s="63">
        <f>+'24-03-340 Ind. Adulto Mayor'!AC521</f>
        <v>0</v>
      </c>
      <c r="S22" s="63">
        <f>+'24-03-340 Ind. Adulto Mayor'!AD478</f>
        <v>0</v>
      </c>
      <c r="T22" s="63">
        <f>+'24-03-340 Ind. Adulto Mayor'!AE478</f>
        <v>0</v>
      </c>
      <c r="U22" s="63">
        <f>+'24-03-340 Ind. Adulto Mayor'!AF478</f>
        <v>0</v>
      </c>
      <c r="V22" s="63">
        <f>+'24-03-340 Ind. Adulto Mayor'!AG521</f>
        <v>644125000</v>
      </c>
      <c r="W22" s="63">
        <f>+'24-03-340 Ind. Adulto Mayor'!AH521</f>
        <v>644125000</v>
      </c>
      <c r="X22" s="86">
        <f>+'24-03-340 Ind. Adulto Mayor'!AI521</f>
        <v>1</v>
      </c>
      <c r="Y22" s="86">
        <f>+'24-03-340 Ind. Adulto Mayor'!AJ521</f>
        <v>6.1686618356504873E-2</v>
      </c>
    </row>
    <row r="23" spans="1:25" ht="24.75" customHeight="1" x14ac:dyDescent="0.25">
      <c r="A23" s="87" t="s">
        <v>74</v>
      </c>
      <c r="B23" s="63">
        <f>+'24-03-340 Ind. Adulto Mayor'!J595</f>
        <v>1837597000</v>
      </c>
      <c r="C23" s="63">
        <f>+'24-03-340 Ind. Adulto Mayor'!K595</f>
        <v>1837597000</v>
      </c>
      <c r="D23" s="63">
        <f>+'24-03-340 Ind. Adulto Mayor'!M595</f>
        <v>0</v>
      </c>
      <c r="E23" s="63">
        <f>+'24-03-340 Ind. Adulto Mayor'!N595</f>
        <v>0</v>
      </c>
      <c r="F23" s="63">
        <f>+'24-03-340 Ind. Adulto Mayor'!O595</f>
        <v>0</v>
      </c>
      <c r="G23" s="63">
        <f>+'24-03-340 Ind. Adulto Mayor'!R595</f>
        <v>0</v>
      </c>
      <c r="H23" s="63">
        <f>+'24-03-340 Ind. Adulto Mayor'!S595</f>
        <v>0</v>
      </c>
      <c r="I23" s="63">
        <f>+'24-03-340 Ind. Adulto Mayor'!T595</f>
        <v>12904000</v>
      </c>
      <c r="J23" s="63">
        <f>+'24-03-340 Ind. Adulto Mayor'!U595</f>
        <v>12904000</v>
      </c>
      <c r="K23" s="63">
        <f>+'24-03-340 Ind. Adulto Mayor'!V595</f>
        <v>497447000</v>
      </c>
      <c r="L23" s="63">
        <f>+'24-03-340 Ind. Adulto Mayor'!W595</f>
        <v>314198000</v>
      </c>
      <c r="M23" s="63">
        <f>+'24-03-340 Ind. Adulto Mayor'!X595</f>
        <v>52435000</v>
      </c>
      <c r="N23" s="63">
        <f>+'24-03-340 Ind. Adulto Mayor'!Y595</f>
        <v>864080000</v>
      </c>
      <c r="O23" s="63">
        <f>+'24-03-340 Ind. Adulto Mayor'!Z595</f>
        <v>12904000</v>
      </c>
      <c r="P23" s="63">
        <f>+'24-03-340 Ind. Adulto Mayor'!AA595</f>
        <v>0</v>
      </c>
      <c r="Q23" s="63">
        <f>+'24-03-340 Ind. Adulto Mayor'!AB595</f>
        <v>0</v>
      </c>
      <c r="R23" s="63">
        <f>+'24-03-340 Ind. Adulto Mayor'!AC595</f>
        <v>12904000</v>
      </c>
      <c r="S23" s="63">
        <f>+'24-03-340 Ind. Adulto Mayor'!AD595</f>
        <v>40032000</v>
      </c>
      <c r="T23" s="63">
        <f>+'24-03-340 Ind. Adulto Mayor'!AE595</f>
        <v>189272000</v>
      </c>
      <c r="U23" s="63">
        <f>+'24-03-340 Ind. Adulto Mayor'!AF595</f>
        <v>718405000</v>
      </c>
      <c r="V23" s="63">
        <f>+'24-03-340 Ind. Adulto Mayor'!AG595</f>
        <v>947709000</v>
      </c>
      <c r="W23" s="63">
        <f>+'24-03-340 Ind. Adulto Mayor'!AH595</f>
        <v>1837597000</v>
      </c>
      <c r="X23" s="86">
        <f>+'24-03-340 Ind. Adulto Mayor'!AI595</f>
        <v>1</v>
      </c>
      <c r="Y23" s="86">
        <f>+'24-03-340 Ind. Adulto Mayor'!AJ595</f>
        <v>0.1759831474202341</v>
      </c>
    </row>
    <row r="24" spans="1:25" ht="24.75" customHeight="1" x14ac:dyDescent="0.25">
      <c r="A24" s="88" t="s">
        <v>76</v>
      </c>
      <c r="B24" s="63">
        <f>+'24-03-340 Ind. Adulto Mayor'!J599</f>
        <v>718207600</v>
      </c>
      <c r="C24" s="63">
        <f>+'24-03-340 Ind. Adulto Mayor'!K599</f>
        <v>718207600</v>
      </c>
      <c r="D24" s="63">
        <f>+'24-03-340 Ind. Adulto Mayor'!M599</f>
        <v>0</v>
      </c>
      <c r="E24" s="63">
        <f>+'24-03-340 Ind. Adulto Mayor'!N599</f>
        <v>0</v>
      </c>
      <c r="F24" s="63">
        <f>+'24-03-340 Ind. Adulto Mayor'!O599</f>
        <v>0</v>
      </c>
      <c r="G24" s="63">
        <f>+'24-03-340 Ind. Adulto Mayor'!R599</f>
        <v>0</v>
      </c>
      <c r="H24" s="63">
        <f>+'24-03-340 Ind. Adulto Mayor'!S599</f>
        <v>405852720</v>
      </c>
      <c r="I24" s="63">
        <f>+'24-03-340 Ind. Adulto Mayor'!T599</f>
        <v>0</v>
      </c>
      <c r="J24" s="63">
        <f>+'24-03-340 Ind. Adulto Mayor'!U599</f>
        <v>405852720</v>
      </c>
      <c r="K24" s="63">
        <f>+'24-03-340 Ind. Adulto Mayor'!V599</f>
        <v>0</v>
      </c>
      <c r="L24" s="63">
        <f>+'24-03-340 Ind. Adulto Mayor'!W599</f>
        <v>0</v>
      </c>
      <c r="M24" s="63">
        <f>+'24-03-340 Ind. Adulto Mayor'!X599</f>
        <v>0</v>
      </c>
      <c r="N24" s="63">
        <f>+'24-03-340 Ind. Adulto Mayor'!Y599</f>
        <v>0</v>
      </c>
      <c r="O24" s="63">
        <f>+'24-03-340 Ind. Adulto Mayor'!Z599</f>
        <v>0</v>
      </c>
      <c r="P24" s="63">
        <f>+'24-03-340 Ind. Adulto Mayor'!AA599</f>
        <v>0</v>
      </c>
      <c r="Q24" s="63">
        <f>+'24-03-340 Ind. Adulto Mayor'!AB599</f>
        <v>0</v>
      </c>
      <c r="R24" s="63">
        <f>+'24-03-340 Ind. Adulto Mayor'!AC599</f>
        <v>0</v>
      </c>
      <c r="S24" s="63">
        <f>+'24-03-340 Ind. Adulto Mayor'!AD599</f>
        <v>0</v>
      </c>
      <c r="T24" s="63">
        <f>+'24-03-340 Ind. Adulto Mayor'!AE599</f>
        <v>0</v>
      </c>
      <c r="U24" s="63">
        <f>+'24-03-340 Ind. Adulto Mayor'!AF599</f>
        <v>312025771</v>
      </c>
      <c r="V24" s="63">
        <f>+'24-03-340 Ind. Adulto Mayor'!AG599</f>
        <v>312025771</v>
      </c>
      <c r="W24" s="63">
        <f>+'24-03-340 Ind. Adulto Mayor'!AH599</f>
        <v>717878491</v>
      </c>
      <c r="X24" s="86">
        <f>+'24-03-340 Ind. Adulto Mayor'!AI599</f>
        <v>0.99954176341213874</v>
      </c>
      <c r="Y24" s="86">
        <f>+'24-03-340 Ind. Adulto Mayor'!AJ599</f>
        <v>6.874984902101397E-2</v>
      </c>
    </row>
    <row r="25" spans="1:25" ht="25.5" x14ac:dyDescent="0.25">
      <c r="A25" s="8" t="str">
        <f>"TOTAL ASIG."&amp;" "&amp;$A$5</f>
        <v>TOTAL ASIG. 24-03-340 "Programa de Apoyo Integral al Adulto Mayor Chile Solidario"</v>
      </c>
      <c r="B25" s="75">
        <f>SUM(B8:B24)</f>
        <v>10442221000</v>
      </c>
      <c r="C25" s="75">
        <f t="shared" ref="C25:V25" si="0">SUM(C8:C24)</f>
        <v>10442221000</v>
      </c>
      <c r="D25" s="75">
        <f t="shared" si="0"/>
        <v>0</v>
      </c>
      <c r="E25" s="75">
        <f>SUM(E8:E24)</f>
        <v>0</v>
      </c>
      <c r="F25" s="75">
        <f t="shared" si="0"/>
        <v>0</v>
      </c>
      <c r="G25" s="75">
        <f t="shared" si="0"/>
        <v>0</v>
      </c>
      <c r="H25" s="75">
        <f t="shared" si="0"/>
        <v>405852720</v>
      </c>
      <c r="I25" s="75">
        <f t="shared" si="0"/>
        <v>100767000</v>
      </c>
      <c r="J25" s="75">
        <f t="shared" si="0"/>
        <v>506619720</v>
      </c>
      <c r="K25" s="75">
        <f t="shared" si="0"/>
        <v>707301000</v>
      </c>
      <c r="L25" s="75">
        <f t="shared" si="0"/>
        <v>363058000</v>
      </c>
      <c r="M25" s="75">
        <f t="shared" si="0"/>
        <v>52435000</v>
      </c>
      <c r="N25" s="75">
        <f t="shared" si="0"/>
        <v>1122794000</v>
      </c>
      <c r="O25" s="75">
        <f t="shared" si="0"/>
        <v>12904000</v>
      </c>
      <c r="P25" s="75">
        <f t="shared" si="0"/>
        <v>183421000</v>
      </c>
      <c r="Q25" s="75">
        <f t="shared" si="0"/>
        <v>284008000</v>
      </c>
      <c r="R25" s="75">
        <f t="shared" si="0"/>
        <v>480333000</v>
      </c>
      <c r="S25" s="75">
        <f t="shared" si="0"/>
        <v>830406560</v>
      </c>
      <c r="T25" s="75">
        <f t="shared" si="0"/>
        <v>1715336140</v>
      </c>
      <c r="U25" s="75">
        <f t="shared" si="0"/>
        <v>4447653471</v>
      </c>
      <c r="V25" s="75">
        <f t="shared" si="0"/>
        <v>8332145171</v>
      </c>
      <c r="W25" s="75">
        <f>SUM(W8:W24)</f>
        <v>10441891891</v>
      </c>
      <c r="X25" s="89">
        <f>+'24-03-340 Ind. Adulto Mayor'!AI600</f>
        <v>0.9999684828543659</v>
      </c>
      <c r="Y25" s="89">
        <f>'24-03-340 Ind. Adulto Mayor'!AJ600</f>
        <v>1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E689A-E8E9-44DD-9908-C8C1A72EABF7}">
  <sheetPr>
    <tabColor rgb="FF007DB5"/>
    <pageSetUpPr fitToPage="1"/>
  </sheetPr>
  <dimension ref="A1:AJ111"/>
  <sheetViews>
    <sheetView topLeftCell="M1" zoomScale="120" zoomScaleNormal="120" workbookViewId="0">
      <selection activeCell="AH112" sqref="AH112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21.1406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customWidth="1" outlineLevel="1"/>
    <col min="33" max="33" width="12.140625" style="83" customWidth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</row>
    <row r="2" spans="1:36" s="1" customFormat="1" ht="16.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</row>
    <row r="3" spans="1:36" s="1" customFormat="1" ht="16.5" customHeight="1" x14ac:dyDescent="0.25">
      <c r="A3" s="350" t="s">
        <v>2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350"/>
      <c r="AF3" s="350"/>
      <c r="AG3" s="350"/>
      <c r="AH3" s="350"/>
      <c r="AI3" s="350"/>
      <c r="AJ3" s="350"/>
    </row>
    <row r="4" spans="1:36" s="1" customFormat="1" ht="16.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351"/>
      <c r="AJ4" s="351"/>
    </row>
    <row r="5" spans="1:36" ht="17.25" customHeight="1" x14ac:dyDescent="0.25">
      <c r="A5" s="371" t="s">
        <v>1287</v>
      </c>
      <c r="B5" s="372"/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2"/>
      <c r="T5" s="372"/>
      <c r="U5" s="372"/>
      <c r="V5" s="372"/>
      <c r="W5" s="372"/>
      <c r="X5" s="372"/>
      <c r="Y5" s="372"/>
      <c r="Z5" s="372"/>
      <c r="AA5" s="372"/>
      <c r="AB5" s="372"/>
      <c r="AC5" s="372"/>
      <c r="AD5" s="372"/>
      <c r="AE5" s="372"/>
      <c r="AF5" s="372"/>
      <c r="AG5" s="372"/>
      <c r="AH5" s="372"/>
      <c r="AI5" s="372"/>
      <c r="AJ5" s="373"/>
    </row>
    <row r="6" spans="1:36" s="6" customFormat="1" x14ac:dyDescent="0.25">
      <c r="A6" s="355" t="s">
        <v>5</v>
      </c>
      <c r="B6" s="374" t="s">
        <v>6</v>
      </c>
      <c r="C6" s="4" t="s">
        <v>7</v>
      </c>
      <c r="D6" s="374" t="s">
        <v>8</v>
      </c>
      <c r="E6" s="355" t="s">
        <v>9</v>
      </c>
      <c r="F6" s="374" t="s">
        <v>10</v>
      </c>
      <c r="G6" s="355" t="s">
        <v>11</v>
      </c>
      <c r="H6" s="355" t="s">
        <v>12</v>
      </c>
      <c r="I6" s="355"/>
      <c r="J6" s="362" t="s">
        <v>13</v>
      </c>
      <c r="K6" s="362" t="s">
        <v>14</v>
      </c>
      <c r="L6" s="355" t="s">
        <v>15</v>
      </c>
      <c r="M6" s="364" t="s">
        <v>16</v>
      </c>
      <c r="N6" s="365"/>
      <c r="O6" s="366"/>
      <c r="P6" s="355" t="s">
        <v>17</v>
      </c>
      <c r="Q6" s="374" t="s">
        <v>18</v>
      </c>
      <c r="R6" s="353" t="s">
        <v>19</v>
      </c>
      <c r="S6" s="353"/>
      <c r="T6" s="353"/>
      <c r="U6" s="362" t="s">
        <v>20</v>
      </c>
      <c r="V6" s="353" t="s">
        <v>19</v>
      </c>
      <c r="W6" s="353"/>
      <c r="X6" s="353"/>
      <c r="Y6" s="362" t="s">
        <v>21</v>
      </c>
      <c r="Z6" s="353" t="s">
        <v>19</v>
      </c>
      <c r="AA6" s="353"/>
      <c r="AB6" s="353"/>
      <c r="AC6" s="362" t="s">
        <v>22</v>
      </c>
      <c r="AD6" s="353" t="s">
        <v>19</v>
      </c>
      <c r="AE6" s="353"/>
      <c r="AF6" s="353"/>
      <c r="AG6" s="362" t="s">
        <v>23</v>
      </c>
      <c r="AH6" s="362" t="s">
        <v>24</v>
      </c>
      <c r="AI6" s="370" t="s">
        <v>25</v>
      </c>
      <c r="AJ6" s="370"/>
    </row>
    <row r="7" spans="1:36" s="6" customFormat="1" ht="25.5" x14ac:dyDescent="0.25">
      <c r="A7" s="355"/>
      <c r="B7" s="375"/>
      <c r="C7" s="4" t="s">
        <v>26</v>
      </c>
      <c r="D7" s="375"/>
      <c r="E7" s="355"/>
      <c r="F7" s="375"/>
      <c r="G7" s="355"/>
      <c r="H7" s="3" t="s">
        <v>27</v>
      </c>
      <c r="I7" s="3" t="s">
        <v>28</v>
      </c>
      <c r="J7" s="363"/>
      <c r="K7" s="363"/>
      <c r="L7" s="355"/>
      <c r="M7" s="5" t="s">
        <v>29</v>
      </c>
      <c r="N7" s="5" t="s">
        <v>30</v>
      </c>
      <c r="O7" s="5" t="s">
        <v>31</v>
      </c>
      <c r="P7" s="355"/>
      <c r="Q7" s="375"/>
      <c r="R7" s="5" t="s">
        <v>32</v>
      </c>
      <c r="S7" s="5" t="s">
        <v>33</v>
      </c>
      <c r="T7" s="5" t="s">
        <v>34</v>
      </c>
      <c r="U7" s="363"/>
      <c r="V7" s="5" t="s">
        <v>35</v>
      </c>
      <c r="W7" s="5" t="s">
        <v>36</v>
      </c>
      <c r="X7" s="5" t="s">
        <v>37</v>
      </c>
      <c r="Y7" s="363"/>
      <c r="Z7" s="5" t="s">
        <v>38</v>
      </c>
      <c r="AA7" s="5" t="s">
        <v>39</v>
      </c>
      <c r="AB7" s="5" t="s">
        <v>40</v>
      </c>
      <c r="AC7" s="363"/>
      <c r="AD7" s="5" t="s">
        <v>41</v>
      </c>
      <c r="AE7" s="5" t="s">
        <v>42</v>
      </c>
      <c r="AF7" s="5" t="s">
        <v>43</v>
      </c>
      <c r="AG7" s="363"/>
      <c r="AH7" s="363"/>
      <c r="AI7" s="7" t="s">
        <v>44</v>
      </c>
      <c r="AJ7" s="7" t="s">
        <v>45</v>
      </c>
    </row>
    <row r="8" spans="1:36" ht="12.75" customHeight="1" x14ac:dyDescent="0.25">
      <c r="A8" s="380" t="s">
        <v>46</v>
      </c>
      <c r="B8" s="368"/>
      <c r="C8" s="368"/>
      <c r="D8" s="368"/>
      <c r="E8" s="369"/>
      <c r="F8" s="9"/>
      <c r="G8" s="10"/>
      <c r="H8" s="11"/>
      <c r="I8" s="11"/>
      <c r="J8" s="381">
        <v>109368000</v>
      </c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24.95" customHeight="1" outlineLevel="1" x14ac:dyDescent="0.25">
      <c r="A9" s="18">
        <v>1</v>
      </c>
      <c r="B9" s="19"/>
      <c r="C9" s="43" t="s">
        <v>1288</v>
      </c>
      <c r="D9" s="105">
        <v>45274</v>
      </c>
      <c r="E9" s="97" t="s">
        <v>1289</v>
      </c>
      <c r="F9" s="64" t="s">
        <v>1290</v>
      </c>
      <c r="G9" s="64"/>
      <c r="H9" s="29"/>
      <c r="I9" s="29"/>
      <c r="J9" s="395"/>
      <c r="K9" s="57">
        <v>33295500</v>
      </c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57">
        <v>33295500</v>
      </c>
      <c r="AG9" s="25">
        <f>SUM(AD9:AF9)</f>
        <v>33295500</v>
      </c>
      <c r="AH9" s="25">
        <f>SUM(U9,Y9,AC9,AG9)</f>
        <v>33295500</v>
      </c>
      <c r="AI9" s="26">
        <f>IF(ISERROR(AH9/J8),0,AH9/J8)</f>
        <v>0.30443548387096775</v>
      </c>
      <c r="AJ9" s="27">
        <f>IF(ISERROR(AH9/$AH$111),"-",AH9/$AH$111)</f>
        <v>8.7969751514479309E-3</v>
      </c>
    </row>
    <row r="10" spans="1:36" ht="24.95" customHeight="1" outlineLevel="1" x14ac:dyDescent="0.25">
      <c r="A10" s="18">
        <v>2</v>
      </c>
      <c r="B10" s="19"/>
      <c r="C10" s="43" t="s">
        <v>1291</v>
      </c>
      <c r="D10" s="105">
        <v>45274</v>
      </c>
      <c r="E10" s="97" t="s">
        <v>1292</v>
      </c>
      <c r="F10" s="64" t="s">
        <v>1290</v>
      </c>
      <c r="G10" s="64"/>
      <c r="H10" s="29"/>
      <c r="I10" s="29"/>
      <c r="J10" s="382"/>
      <c r="K10" s="57">
        <v>76072500</v>
      </c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57">
        <v>76072500</v>
      </c>
      <c r="AG10" s="25">
        <f>SUM(AD10:AF10)</f>
        <v>76072500</v>
      </c>
      <c r="AH10" s="25">
        <f>SUM(U10,Y10,AC10,AG10)</f>
        <v>76072500</v>
      </c>
      <c r="AI10" s="26">
        <f>IF(ISERROR(AH10/J8),0,AH10/J8)</f>
        <v>0.69556451612903225</v>
      </c>
      <c r="AJ10" s="27">
        <f>IF(ISERROR(AH10/$AH$111),"-",AH10/$AH$111)</f>
        <v>2.009904918708302E-2</v>
      </c>
    </row>
    <row r="11" spans="1:36" s="37" customFormat="1" ht="12.75" customHeight="1" x14ac:dyDescent="0.25">
      <c r="A11" s="376" t="s">
        <v>47</v>
      </c>
      <c r="B11" s="377"/>
      <c r="C11" s="378"/>
      <c r="D11" s="378"/>
      <c r="E11" s="378"/>
      <c r="F11" s="378"/>
      <c r="G11" s="378"/>
      <c r="H11" s="378"/>
      <c r="I11" s="379"/>
      <c r="J11" s="33">
        <f>+J8</f>
        <v>109368000</v>
      </c>
      <c r="K11" s="33">
        <f>SUM(K9:K10)</f>
        <v>109368000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109368000</v>
      </c>
      <c r="AG11" s="33">
        <f t="shared" si="0"/>
        <v>109368000</v>
      </c>
      <c r="AH11" s="33">
        <f t="shared" si="0"/>
        <v>109368000</v>
      </c>
      <c r="AI11" s="36">
        <f>IF(ISERROR(AH11/J11),0,AH11/J11)</f>
        <v>1</v>
      </c>
      <c r="AJ11" s="36">
        <f>IF(ISERROR(AH11/$AH$111),0,AH11/$AH$111)</f>
        <v>2.8896024338530953E-2</v>
      </c>
    </row>
    <row r="12" spans="1:36" ht="12.75" customHeight="1" x14ac:dyDescent="0.25">
      <c r="A12" s="383" t="s">
        <v>48</v>
      </c>
      <c r="B12" s="384"/>
      <c r="C12" s="384"/>
      <c r="D12" s="384"/>
      <c r="E12" s="385"/>
      <c r="F12" s="9"/>
      <c r="G12" s="10"/>
      <c r="H12" s="11"/>
      <c r="I12" s="11"/>
      <c r="J12" s="386">
        <v>186915117</v>
      </c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24.95" customHeight="1" outlineLevel="1" x14ac:dyDescent="0.25">
      <c r="A13" s="19">
        <v>1</v>
      </c>
      <c r="B13" s="19"/>
      <c r="C13" s="43"/>
      <c r="D13" s="29"/>
      <c r="E13" s="64"/>
      <c r="F13" s="64"/>
      <c r="G13" s="64"/>
      <c r="H13" s="29"/>
      <c r="I13" s="29"/>
      <c r="J13" s="440"/>
      <c r="K13" s="98">
        <v>306691</v>
      </c>
      <c r="L13" s="59" t="s">
        <v>1293</v>
      </c>
      <c r="M13" s="24"/>
      <c r="N13" s="24"/>
      <c r="O13" s="126"/>
      <c r="P13" s="106"/>
      <c r="Q13" s="106"/>
      <c r="R13" s="98">
        <v>48972</v>
      </c>
      <c r="S13" s="98">
        <v>48972</v>
      </c>
      <c r="T13" s="98"/>
      <c r="U13" s="25">
        <f>SUM(R13:T13)</f>
        <v>97944</v>
      </c>
      <c r="V13" s="24"/>
      <c r="W13" s="24"/>
      <c r="X13" s="24">
        <v>134674</v>
      </c>
      <c r="Y13" s="25">
        <f>SUM(V13:X13)</f>
        <v>134674</v>
      </c>
      <c r="Z13" s="24">
        <v>24855</v>
      </c>
      <c r="AA13" s="24">
        <v>24609</v>
      </c>
      <c r="AB13" s="24">
        <v>24609</v>
      </c>
      <c r="AC13" s="25">
        <f>SUM(Z13:AB13)</f>
        <v>74073</v>
      </c>
      <c r="AD13" s="24"/>
      <c r="AE13" s="24"/>
      <c r="AF13" s="24"/>
      <c r="AG13" s="25">
        <f>SUM(AD13:AF13)</f>
        <v>0</v>
      </c>
      <c r="AH13" s="25">
        <f>SUM(U13,Y13,AC13,AG13)</f>
        <v>306691</v>
      </c>
      <c r="AI13" s="26">
        <f>IF(ISERROR(AH13/$J$12),0,AH13/$J$12)</f>
        <v>1.6408036167561556E-3</v>
      </c>
      <c r="AJ13" s="27">
        <f>IF(ISERROR(AH13/$AH$111),"-",AH13/$AH$111)</f>
        <v>8.103056287404356E-5</v>
      </c>
    </row>
    <row r="14" spans="1:36" ht="24.95" customHeight="1" outlineLevel="1" x14ac:dyDescent="0.25">
      <c r="A14" s="19">
        <v>2</v>
      </c>
      <c r="B14" s="19"/>
      <c r="C14" s="64"/>
      <c r="D14" s="29"/>
      <c r="E14" s="64"/>
      <c r="F14" s="64"/>
      <c r="G14" s="64"/>
      <c r="H14" s="29"/>
      <c r="I14" s="29"/>
      <c r="J14" s="440"/>
      <c r="K14" s="98">
        <v>37510</v>
      </c>
      <c r="L14" s="59" t="s">
        <v>107</v>
      </c>
      <c r="M14" s="24"/>
      <c r="N14" s="24"/>
      <c r="O14" s="92"/>
      <c r="P14" s="64"/>
      <c r="Q14" s="64"/>
      <c r="R14" s="24"/>
      <c r="S14" s="24"/>
      <c r="T14" s="24">
        <v>37510</v>
      </c>
      <c r="U14" s="25">
        <f>SUM(R14:T14)</f>
        <v>37510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 t="shared" ref="AG14:AG17" si="1">SUM(AD14:AF14)</f>
        <v>0</v>
      </c>
      <c r="AH14" s="25">
        <f t="shared" ref="AH14:AH17" si="2">SUM(U14,Y14,AC14,AG14)</f>
        <v>37510</v>
      </c>
      <c r="AI14" s="26">
        <f t="shared" ref="AI14:AI17" si="3">IF(ISERROR(AH14/$J$12),0,AH14/$J$12)</f>
        <v>2.0067932761158103E-4</v>
      </c>
      <c r="AJ14" s="27">
        <f t="shared" ref="AJ14:AJ17" si="4">IF(ISERROR(AH14/$AH$111),"-",AH14/$AH$111)</f>
        <v>9.9104845378748448E-6</v>
      </c>
    </row>
    <row r="15" spans="1:36" ht="24.95" customHeight="1" outlineLevel="1" x14ac:dyDescent="0.25">
      <c r="A15" s="19">
        <v>3</v>
      </c>
      <c r="B15" s="19"/>
      <c r="C15" s="43" t="s">
        <v>1294</v>
      </c>
      <c r="D15" s="105">
        <v>45639</v>
      </c>
      <c r="E15" s="97" t="s">
        <v>729</v>
      </c>
      <c r="F15" s="64" t="s">
        <v>1290</v>
      </c>
      <c r="G15" s="64"/>
      <c r="H15" s="29"/>
      <c r="I15" s="29"/>
      <c r="J15" s="440"/>
      <c r="K15" s="98">
        <v>34070117</v>
      </c>
      <c r="L15" s="128"/>
      <c r="M15" s="24"/>
      <c r="N15" s="24"/>
      <c r="O15" s="92"/>
      <c r="P15" s="64"/>
      <c r="Q15" s="64"/>
      <c r="R15" s="24"/>
      <c r="S15" s="24"/>
      <c r="T15" s="24"/>
      <c r="U15" s="25">
        <f t="shared" ref="U15:U17" si="5">SUM(R15:T15)</f>
        <v>0</v>
      </c>
      <c r="V15" s="24"/>
      <c r="W15" s="24"/>
      <c r="X15" s="24"/>
      <c r="Y15" s="25"/>
      <c r="Z15" s="24"/>
      <c r="AA15" s="24"/>
      <c r="AB15" s="24"/>
      <c r="AC15" s="25"/>
      <c r="AD15" s="24"/>
      <c r="AE15" s="24"/>
      <c r="AF15" s="98">
        <v>34070117</v>
      </c>
      <c r="AG15" s="25">
        <f t="shared" si="1"/>
        <v>34070117</v>
      </c>
      <c r="AH15" s="25">
        <f t="shared" si="2"/>
        <v>34070117</v>
      </c>
      <c r="AI15" s="26">
        <f t="shared" si="3"/>
        <v>0.18227587766483327</v>
      </c>
      <c r="AJ15" s="27">
        <f t="shared" si="4"/>
        <v>9.0016360365792296E-3</v>
      </c>
    </row>
    <row r="16" spans="1:36" ht="24.95" customHeight="1" outlineLevel="1" x14ac:dyDescent="0.25">
      <c r="A16" s="19">
        <v>4</v>
      </c>
      <c r="B16" s="19"/>
      <c r="C16" s="43" t="s">
        <v>852</v>
      </c>
      <c r="D16" s="105">
        <v>45639</v>
      </c>
      <c r="E16" s="97" t="s">
        <v>725</v>
      </c>
      <c r="F16" s="64" t="s">
        <v>1290</v>
      </c>
      <c r="G16" s="64"/>
      <c r="H16" s="29"/>
      <c r="I16" s="29"/>
      <c r="J16" s="440"/>
      <c r="K16" s="98">
        <v>76072500</v>
      </c>
      <c r="L16" s="128"/>
      <c r="M16" s="24"/>
      <c r="N16" s="24"/>
      <c r="O16" s="92"/>
      <c r="P16" s="64"/>
      <c r="Q16" s="64"/>
      <c r="R16" s="24"/>
      <c r="S16" s="24"/>
      <c r="T16" s="24"/>
      <c r="U16" s="25">
        <f t="shared" si="5"/>
        <v>0</v>
      </c>
      <c r="V16" s="24"/>
      <c r="W16" s="24"/>
      <c r="X16" s="24"/>
      <c r="Y16" s="25"/>
      <c r="Z16" s="24"/>
      <c r="AA16" s="24"/>
      <c r="AB16" s="24"/>
      <c r="AC16" s="25"/>
      <c r="AD16" s="24"/>
      <c r="AE16" s="24"/>
      <c r="AF16" s="98">
        <v>76072500</v>
      </c>
      <c r="AG16" s="25">
        <f t="shared" si="1"/>
        <v>76072500</v>
      </c>
      <c r="AH16" s="25">
        <f t="shared" si="2"/>
        <v>76072500</v>
      </c>
      <c r="AI16" s="26">
        <f t="shared" si="3"/>
        <v>0.40698955344526788</v>
      </c>
      <c r="AJ16" s="27">
        <f t="shared" si="4"/>
        <v>2.009904918708302E-2</v>
      </c>
    </row>
    <row r="17" spans="1:36" ht="24.95" customHeight="1" outlineLevel="1" x14ac:dyDescent="0.25">
      <c r="A17" s="19">
        <v>5</v>
      </c>
      <c r="B17" s="19"/>
      <c r="C17" s="43" t="s">
        <v>1295</v>
      </c>
      <c r="D17" s="105">
        <v>45639</v>
      </c>
      <c r="E17" s="97" t="s">
        <v>1296</v>
      </c>
      <c r="F17" s="64" t="s">
        <v>1290</v>
      </c>
      <c r="G17" s="64"/>
      <c r="H17" s="29"/>
      <c r="I17" s="29"/>
      <c r="J17" s="387"/>
      <c r="K17" s="98">
        <v>76072500</v>
      </c>
      <c r="L17" s="128"/>
      <c r="M17" s="24"/>
      <c r="N17" s="24"/>
      <c r="O17" s="92"/>
      <c r="P17" s="64"/>
      <c r="Q17" s="64"/>
      <c r="R17" s="24"/>
      <c r="S17" s="24"/>
      <c r="T17" s="24"/>
      <c r="U17" s="25">
        <f t="shared" si="5"/>
        <v>0</v>
      </c>
      <c r="V17" s="24"/>
      <c r="W17" s="24"/>
      <c r="X17" s="24"/>
      <c r="Y17" s="25"/>
      <c r="Z17" s="24"/>
      <c r="AA17" s="24"/>
      <c r="AB17" s="24"/>
      <c r="AC17" s="25">
        <f>SUM(Z17:AB17)</f>
        <v>0</v>
      </c>
      <c r="AD17" s="24"/>
      <c r="AE17" s="24"/>
      <c r="AF17" s="98">
        <v>76072500</v>
      </c>
      <c r="AG17" s="25">
        <f t="shared" si="1"/>
        <v>76072500</v>
      </c>
      <c r="AH17" s="25">
        <f t="shared" si="2"/>
        <v>76072500</v>
      </c>
      <c r="AI17" s="26">
        <f t="shared" si="3"/>
        <v>0.40698955344526788</v>
      </c>
      <c r="AJ17" s="27">
        <f t="shared" si="4"/>
        <v>2.009904918708302E-2</v>
      </c>
    </row>
    <row r="18" spans="1:36" s="37" customFormat="1" ht="12.75" customHeight="1" x14ac:dyDescent="0.25">
      <c r="A18" s="376" t="s">
        <v>49</v>
      </c>
      <c r="B18" s="377"/>
      <c r="C18" s="378"/>
      <c r="D18" s="378"/>
      <c r="E18" s="378"/>
      <c r="F18" s="378"/>
      <c r="G18" s="378"/>
      <c r="H18" s="378"/>
      <c r="I18" s="379"/>
      <c r="J18" s="33">
        <f>SUM(J12:J14)</f>
        <v>186915117</v>
      </c>
      <c r="K18" s="33">
        <f>SUM(K13:K17)</f>
        <v>186559318</v>
      </c>
      <c r="L18" s="32"/>
      <c r="M18" s="33">
        <f>SUM(M13:M14)</f>
        <v>0</v>
      </c>
      <c r="N18" s="33">
        <f>SUM(N13:N14)</f>
        <v>0</v>
      </c>
      <c r="O18" s="33">
        <f>SUM(O13:O14)</f>
        <v>0</v>
      </c>
      <c r="P18" s="34"/>
      <c r="Q18" s="35"/>
      <c r="R18" s="33">
        <f t="shared" ref="R18:AF18" si="6">SUM(R13:R14)</f>
        <v>48972</v>
      </c>
      <c r="S18" s="33">
        <f t="shared" si="6"/>
        <v>48972</v>
      </c>
      <c r="T18" s="33">
        <f t="shared" si="6"/>
        <v>37510</v>
      </c>
      <c r="U18" s="33">
        <f>SUM(U13:U17)</f>
        <v>135454</v>
      </c>
      <c r="V18" s="33">
        <f t="shared" ref="V18:AB18" si="7">SUM(V13:V17)</f>
        <v>0</v>
      </c>
      <c r="W18" s="33">
        <f t="shared" si="7"/>
        <v>0</v>
      </c>
      <c r="X18" s="33">
        <f t="shared" si="7"/>
        <v>134674</v>
      </c>
      <c r="Y18" s="33">
        <f>SUM(Y13:Y17)</f>
        <v>134674</v>
      </c>
      <c r="Z18" s="33">
        <f t="shared" si="7"/>
        <v>24855</v>
      </c>
      <c r="AA18" s="33">
        <f t="shared" si="7"/>
        <v>24609</v>
      </c>
      <c r="AB18" s="33">
        <f t="shared" si="7"/>
        <v>24609</v>
      </c>
      <c r="AC18" s="33">
        <f>SUM(AC13:AC17)</f>
        <v>74073</v>
      </c>
      <c r="AD18" s="33">
        <f t="shared" si="6"/>
        <v>0</v>
      </c>
      <c r="AE18" s="33">
        <f t="shared" si="6"/>
        <v>0</v>
      </c>
      <c r="AF18" s="33">
        <f t="shared" si="6"/>
        <v>0</v>
      </c>
      <c r="AG18" s="33">
        <f>SUM(AG13:AG17)</f>
        <v>186215117</v>
      </c>
      <c r="AH18" s="33">
        <f>SUM(AH13:AH17)</f>
        <v>186559318</v>
      </c>
      <c r="AI18" s="36">
        <f>IF(ISERROR(AH18/J18),0,AH18/J18)</f>
        <v>0.99809646749973679</v>
      </c>
      <c r="AJ18" s="36">
        <f>IF(ISERROR(AH18/$AH$111),0,AH18/$AH$111)</f>
        <v>4.9290675458157192E-2</v>
      </c>
    </row>
    <row r="19" spans="1:36" ht="12.75" customHeight="1" x14ac:dyDescent="0.25">
      <c r="A19" s="383" t="s">
        <v>50</v>
      </c>
      <c r="B19" s="384"/>
      <c r="C19" s="384"/>
      <c r="D19" s="384"/>
      <c r="E19" s="385"/>
      <c r="F19" s="173"/>
      <c r="G19" s="170"/>
      <c r="H19" s="168"/>
      <c r="I19" s="168"/>
      <c r="J19" s="381">
        <v>142997117</v>
      </c>
      <c r="K19" s="13"/>
      <c r="L19" s="14"/>
      <c r="M19" s="15"/>
      <c r="N19" s="15"/>
      <c r="O19" s="15"/>
      <c r="P19" s="170"/>
      <c r="Q19" s="171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7"/>
      <c r="AJ19" s="17"/>
    </row>
    <row r="20" spans="1:36" ht="24.95" customHeight="1" outlineLevel="1" x14ac:dyDescent="0.25">
      <c r="A20" s="19">
        <v>1</v>
      </c>
      <c r="B20" s="19"/>
      <c r="C20" s="43" t="s">
        <v>1297</v>
      </c>
      <c r="D20" s="105">
        <v>45653</v>
      </c>
      <c r="E20" s="190" t="s">
        <v>1298</v>
      </c>
      <c r="F20" s="157" t="s">
        <v>1290</v>
      </c>
      <c r="G20" s="157"/>
      <c r="H20" s="158"/>
      <c r="I20" s="158"/>
      <c r="J20" s="397"/>
      <c r="K20" s="98">
        <v>76072500</v>
      </c>
      <c r="L20" s="128"/>
      <c r="M20" s="24"/>
      <c r="N20" s="24"/>
      <c r="O20" s="169"/>
      <c r="P20" s="157"/>
      <c r="Q20" s="157"/>
      <c r="R20" s="161"/>
      <c r="S20" s="24"/>
      <c r="T20" s="24"/>
      <c r="U20" s="25">
        <f>SUM(R20:T20)</f>
        <v>0</v>
      </c>
      <c r="V20" s="24"/>
      <c r="W20" s="24"/>
      <c r="X20" s="24"/>
      <c r="Y20" s="25">
        <f>SUM(V20:X20)</f>
        <v>0</v>
      </c>
      <c r="Z20" s="24"/>
      <c r="AA20" s="24"/>
      <c r="AB20" s="24"/>
      <c r="AC20" s="25">
        <f>SUM(Z20:AB20)</f>
        <v>0</v>
      </c>
      <c r="AD20" s="24"/>
      <c r="AE20" s="24"/>
      <c r="AF20" s="98">
        <v>76072500</v>
      </c>
      <c r="AG20" s="25">
        <f>SUM(AD20:AF20)</f>
        <v>76072500</v>
      </c>
      <c r="AH20" s="25">
        <f>SUM(U20,Y20,AC20,AG20)</f>
        <v>76072500</v>
      </c>
      <c r="AI20" s="26">
        <f>IF(ISERROR(AH20/$J$19),0,AH20/$J$19)</f>
        <v>0.53198624976474174</v>
      </c>
      <c r="AJ20" s="27">
        <f>IF(ISERROR(AH20/$AH$111),"-",AH20/$AH$111)</f>
        <v>2.009904918708302E-2</v>
      </c>
    </row>
    <row r="21" spans="1:36" ht="24.95" customHeight="1" outlineLevel="1" x14ac:dyDescent="0.25">
      <c r="A21" s="43">
        <v>2</v>
      </c>
      <c r="B21" s="105"/>
      <c r="C21" s="43" t="s">
        <v>1299</v>
      </c>
      <c r="D21" s="105">
        <v>45653</v>
      </c>
      <c r="E21" s="222" t="s">
        <v>1300</v>
      </c>
      <c r="F21" s="157" t="s">
        <v>1290</v>
      </c>
      <c r="G21" s="157"/>
      <c r="H21" s="158"/>
      <c r="I21" s="158"/>
      <c r="J21" s="397"/>
      <c r="K21" s="98">
        <v>32854500</v>
      </c>
      <c r="L21" s="128"/>
      <c r="M21" s="24"/>
      <c r="N21" s="24"/>
      <c r="O21" s="169"/>
      <c r="P21" s="157"/>
      <c r="Q21" s="157"/>
      <c r="R21" s="161"/>
      <c r="S21" s="24"/>
      <c r="T21" s="24"/>
      <c r="U21" s="25">
        <f t="shared" ref="U21:U22" si="8">SUM(R21:T21)</f>
        <v>0</v>
      </c>
      <c r="V21" s="24"/>
      <c r="W21" s="24"/>
      <c r="X21" s="24"/>
      <c r="Y21" s="25">
        <f t="shared" ref="Y21:Y22" si="9">SUM(V21:X21)</f>
        <v>0</v>
      </c>
      <c r="Z21" s="24"/>
      <c r="AA21" s="24"/>
      <c r="AB21" s="24"/>
      <c r="AC21" s="25">
        <f t="shared" ref="AC21:AC22" si="10">SUM(Z21:AB21)</f>
        <v>0</v>
      </c>
      <c r="AD21" s="24"/>
      <c r="AE21" s="24"/>
      <c r="AF21" s="98">
        <v>32854500</v>
      </c>
      <c r="AG21" s="25">
        <f t="shared" ref="AG21:AG22" si="11">SUM(AD21:AF21)</f>
        <v>32854500</v>
      </c>
      <c r="AH21" s="25">
        <f t="shared" ref="AH21:AH22" si="12">SUM(U21,Y21,AC21,AG21)</f>
        <v>32854500</v>
      </c>
      <c r="AI21" s="26">
        <f t="shared" ref="AI21:AI22" si="13">IF(ISERROR(AH21/$J$19),0,AH21/$J$19)</f>
        <v>0.22975638033317833</v>
      </c>
      <c r="AJ21" s="27">
        <f t="shared" ref="AJ21:AJ22" si="14">IF(ISERROR(AH21/$AH$111),"-",AH21/$AH$111)</f>
        <v>8.6804589242764352E-3</v>
      </c>
    </row>
    <row r="22" spans="1:36" ht="24.95" customHeight="1" outlineLevel="1" x14ac:dyDescent="0.25">
      <c r="A22" s="43">
        <v>3</v>
      </c>
      <c r="B22" s="105"/>
      <c r="C22" s="43" t="s">
        <v>1301</v>
      </c>
      <c r="D22" s="105">
        <v>45646</v>
      </c>
      <c r="E22" s="222" t="s">
        <v>1300</v>
      </c>
      <c r="F22" s="157" t="s">
        <v>1290</v>
      </c>
      <c r="G22" s="157"/>
      <c r="H22" s="158"/>
      <c r="I22" s="158"/>
      <c r="J22" s="400"/>
      <c r="K22" s="98">
        <v>34070117</v>
      </c>
      <c r="L22" s="128"/>
      <c r="M22" s="24"/>
      <c r="N22" s="24"/>
      <c r="O22" s="169"/>
      <c r="P22" s="157"/>
      <c r="Q22" s="157"/>
      <c r="R22" s="161"/>
      <c r="S22" s="24"/>
      <c r="T22" s="24"/>
      <c r="U22" s="25">
        <f t="shared" si="8"/>
        <v>0</v>
      </c>
      <c r="V22" s="24"/>
      <c r="W22" s="24"/>
      <c r="X22" s="24"/>
      <c r="Y22" s="25">
        <f t="shared" si="9"/>
        <v>0</v>
      </c>
      <c r="Z22" s="24"/>
      <c r="AA22" s="24"/>
      <c r="AB22" s="24"/>
      <c r="AC22" s="25">
        <f t="shared" si="10"/>
        <v>0</v>
      </c>
      <c r="AD22" s="24"/>
      <c r="AE22" s="24"/>
      <c r="AF22" s="98">
        <v>34070117</v>
      </c>
      <c r="AG22" s="25">
        <f t="shared" si="11"/>
        <v>34070117</v>
      </c>
      <c r="AH22" s="25">
        <f t="shared" si="12"/>
        <v>34070117</v>
      </c>
      <c r="AI22" s="26">
        <f t="shared" si="13"/>
        <v>0.23825736990207991</v>
      </c>
      <c r="AJ22" s="27">
        <f t="shared" si="14"/>
        <v>9.0016360365792296E-3</v>
      </c>
    </row>
    <row r="23" spans="1:36" s="37" customFormat="1" ht="12.75" customHeight="1" x14ac:dyDescent="0.25">
      <c r="A23" s="376" t="s">
        <v>51</v>
      </c>
      <c r="B23" s="377"/>
      <c r="C23" s="378"/>
      <c r="D23" s="378"/>
      <c r="E23" s="378"/>
      <c r="F23" s="377"/>
      <c r="G23" s="377"/>
      <c r="H23" s="377"/>
      <c r="I23" s="405"/>
      <c r="J23" s="33">
        <f>J19</f>
        <v>142997117</v>
      </c>
      <c r="K23" s="33">
        <f>SUM(K20:K22)</f>
        <v>142997117</v>
      </c>
      <c r="L23" s="32"/>
      <c r="M23" s="33">
        <f>SUM(M20:M20)</f>
        <v>0</v>
      </c>
      <c r="N23" s="33">
        <f>SUM(N20:N20)</f>
        <v>0</v>
      </c>
      <c r="O23" s="33">
        <f>SUM(O20:O20)</f>
        <v>0</v>
      </c>
      <c r="P23" s="163"/>
      <c r="Q23" s="164"/>
      <c r="R23" s="33">
        <f t="shared" ref="R23:AE23" si="15">SUM(R20:R20)</f>
        <v>0</v>
      </c>
      <c r="S23" s="33">
        <f t="shared" si="15"/>
        <v>0</v>
      </c>
      <c r="T23" s="33">
        <f t="shared" si="15"/>
        <v>0</v>
      </c>
      <c r="U23" s="33">
        <f t="shared" si="15"/>
        <v>0</v>
      </c>
      <c r="V23" s="33">
        <f t="shared" si="15"/>
        <v>0</v>
      </c>
      <c r="W23" s="33">
        <f t="shared" si="15"/>
        <v>0</v>
      </c>
      <c r="X23" s="33">
        <f t="shared" si="15"/>
        <v>0</v>
      </c>
      <c r="Y23" s="33">
        <f t="shared" si="15"/>
        <v>0</v>
      </c>
      <c r="Z23" s="33">
        <f t="shared" si="15"/>
        <v>0</v>
      </c>
      <c r="AA23" s="33">
        <f t="shared" si="15"/>
        <v>0</v>
      </c>
      <c r="AB23" s="33">
        <f t="shared" si="15"/>
        <v>0</v>
      </c>
      <c r="AC23" s="33">
        <f t="shared" si="15"/>
        <v>0</v>
      </c>
      <c r="AD23" s="33">
        <f t="shared" si="15"/>
        <v>0</v>
      </c>
      <c r="AE23" s="33">
        <f t="shared" si="15"/>
        <v>0</v>
      </c>
      <c r="AF23" s="33">
        <f>SUM(AF20:AF22)</f>
        <v>142997117</v>
      </c>
      <c r="AG23" s="33">
        <f>SUM(AG20:AG22)</f>
        <v>142997117</v>
      </c>
      <c r="AH23" s="33">
        <f>SUM(AH20:AH22)</f>
        <v>142997117</v>
      </c>
      <c r="AI23" s="36">
        <f>IF(ISERROR(AH23/J23),0,AH23/J23)</f>
        <v>1</v>
      </c>
      <c r="AJ23" s="36">
        <f>IF(ISERROR(AH23/$AH$111),0,AH23/$AH$111)</f>
        <v>3.7781144147938685E-2</v>
      </c>
    </row>
    <row r="24" spans="1:36" ht="12.75" customHeight="1" x14ac:dyDescent="0.25">
      <c r="A24" s="401" t="s">
        <v>52</v>
      </c>
      <c r="B24" s="402"/>
      <c r="C24" s="402"/>
      <c r="D24" s="402"/>
      <c r="E24" s="403"/>
      <c r="F24" s="173"/>
      <c r="G24" s="170"/>
      <c r="H24" s="168"/>
      <c r="I24" s="168"/>
      <c r="J24" s="396">
        <v>157614778</v>
      </c>
      <c r="K24" s="13"/>
      <c r="L24" s="14"/>
      <c r="M24" s="15"/>
      <c r="N24" s="15"/>
      <c r="O24" s="147"/>
      <c r="P24" s="170"/>
      <c r="Q24" s="171"/>
      <c r="R24" s="179"/>
      <c r="S24" s="179"/>
      <c r="T24" s="179"/>
      <c r="U24" s="179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36" ht="24.95" customHeight="1" outlineLevel="1" x14ac:dyDescent="0.25">
      <c r="A25" s="156">
        <v>1</v>
      </c>
      <c r="B25" s="156"/>
      <c r="C25" s="165" t="s">
        <v>1302</v>
      </c>
      <c r="D25" s="105">
        <v>45653</v>
      </c>
      <c r="E25" s="222" t="s">
        <v>165</v>
      </c>
      <c r="F25" s="157" t="s">
        <v>1290</v>
      </c>
      <c r="G25" s="157"/>
      <c r="H25" s="158"/>
      <c r="I25" s="158"/>
      <c r="J25" s="397"/>
      <c r="K25" s="98">
        <v>40020750</v>
      </c>
      <c r="L25" s="128"/>
      <c r="M25" s="24"/>
      <c r="N25" s="169"/>
      <c r="O25" s="159"/>
      <c r="P25" s="157"/>
      <c r="Q25" s="157"/>
      <c r="R25" s="159"/>
      <c r="S25" s="159"/>
      <c r="T25" s="159"/>
      <c r="U25" s="152">
        <f>SUM(R25:T25)</f>
        <v>0</v>
      </c>
      <c r="V25" s="161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/>
      <c r="AF25" s="98">
        <v>40020750</v>
      </c>
      <c r="AG25" s="25">
        <f>SUM(AD25:AF25)</f>
        <v>40020750</v>
      </c>
      <c r="AH25" s="25">
        <f>SUM(U25,Y25,AC25,AG25)</f>
        <v>40020750</v>
      </c>
      <c r="AI25" s="26">
        <f>IF(ISERROR(AH25/$J$24),0,AH25/$J$24)</f>
        <v>0.25391495967465688</v>
      </c>
      <c r="AJ25" s="27">
        <f>IF(ISERROR(AH25/$AH$111),"-",AH25/$AH$111)</f>
        <v>1.0573847615813241E-2</v>
      </c>
    </row>
    <row r="26" spans="1:36" ht="24.95" customHeight="1" outlineLevel="1" x14ac:dyDescent="0.25">
      <c r="A26" s="156">
        <v>2</v>
      </c>
      <c r="B26" s="156"/>
      <c r="C26" s="165" t="s">
        <v>1303</v>
      </c>
      <c r="D26" s="105">
        <v>45647</v>
      </c>
      <c r="E26" s="222" t="s">
        <v>1304</v>
      </c>
      <c r="F26" s="157" t="s">
        <v>1290</v>
      </c>
      <c r="G26" s="157"/>
      <c r="H26" s="158"/>
      <c r="I26" s="158"/>
      <c r="J26" s="397"/>
      <c r="K26" s="98">
        <v>76072500</v>
      </c>
      <c r="L26" s="128"/>
      <c r="M26" s="24"/>
      <c r="N26" s="169"/>
      <c r="O26" s="159"/>
      <c r="P26" s="157"/>
      <c r="Q26" s="157"/>
      <c r="R26" s="159"/>
      <c r="S26" s="159"/>
      <c r="T26" s="159"/>
      <c r="U26" s="152">
        <f t="shared" ref="U26:U27" si="16">SUM(R26:T26)</f>
        <v>0</v>
      </c>
      <c r="V26" s="161"/>
      <c r="W26" s="24"/>
      <c r="X26" s="24"/>
      <c r="Y26" s="25">
        <f t="shared" ref="Y26:Y27" si="17">SUM(V26:X26)</f>
        <v>0</v>
      </c>
      <c r="Z26" s="24"/>
      <c r="AA26" s="24"/>
      <c r="AB26" s="24"/>
      <c r="AC26" s="25">
        <f t="shared" ref="AC26:AC27" si="18">SUM(Z26:AB26)</f>
        <v>0</v>
      </c>
      <c r="AD26" s="24"/>
      <c r="AE26" s="24"/>
      <c r="AF26" s="98">
        <v>76072500</v>
      </c>
      <c r="AG26" s="25">
        <f t="shared" ref="AG26:AG27" si="19">SUM(AD26:AF26)</f>
        <v>76072500</v>
      </c>
      <c r="AH26" s="25">
        <f t="shared" ref="AH26:AH27" si="20">SUM(U26,Y26,AC26,AG26)</f>
        <v>76072500</v>
      </c>
      <c r="AI26" s="26">
        <f t="shared" ref="AI26:AI27" si="21">IF(ISERROR(AH26/$J$24),0,AH26/$J$24)</f>
        <v>0.48264827045595943</v>
      </c>
      <c r="AJ26" s="27">
        <f t="shared" ref="AJ26:AJ27" si="22">IF(ISERROR(AH26/$AH$111),"-",AH26/$AH$111)</f>
        <v>2.009904918708302E-2</v>
      </c>
    </row>
    <row r="27" spans="1:36" ht="24.95" customHeight="1" outlineLevel="1" x14ac:dyDescent="0.25">
      <c r="A27" s="156">
        <v>3</v>
      </c>
      <c r="B27" s="156"/>
      <c r="C27" s="165" t="s">
        <v>1305</v>
      </c>
      <c r="D27" s="105">
        <v>45636</v>
      </c>
      <c r="E27" s="222" t="s">
        <v>1304</v>
      </c>
      <c r="F27" s="157" t="s">
        <v>1290</v>
      </c>
      <c r="G27" s="157"/>
      <c r="H27" s="158"/>
      <c r="I27" s="158"/>
      <c r="J27" s="400"/>
      <c r="K27" s="98">
        <v>41521528</v>
      </c>
      <c r="L27" s="128"/>
      <c r="M27" s="24"/>
      <c r="N27" s="169"/>
      <c r="O27" s="159"/>
      <c r="P27" s="157"/>
      <c r="Q27" s="157"/>
      <c r="R27" s="159"/>
      <c r="S27" s="159"/>
      <c r="T27" s="159"/>
      <c r="U27" s="152">
        <f t="shared" si="16"/>
        <v>0</v>
      </c>
      <c r="V27" s="161"/>
      <c r="W27" s="24"/>
      <c r="X27" s="24"/>
      <c r="Y27" s="25">
        <f t="shared" si="17"/>
        <v>0</v>
      </c>
      <c r="Z27" s="24"/>
      <c r="AA27" s="24"/>
      <c r="AB27" s="24"/>
      <c r="AC27" s="25">
        <f t="shared" si="18"/>
        <v>0</v>
      </c>
      <c r="AD27" s="24"/>
      <c r="AE27" s="24"/>
      <c r="AF27" s="98">
        <v>41521528</v>
      </c>
      <c r="AG27" s="25">
        <f t="shared" si="19"/>
        <v>41521528</v>
      </c>
      <c r="AH27" s="25">
        <f t="shared" si="20"/>
        <v>41521528</v>
      </c>
      <c r="AI27" s="26">
        <f t="shared" si="21"/>
        <v>0.26343676986938369</v>
      </c>
      <c r="AJ27" s="27">
        <f t="shared" si="22"/>
        <v>1.0970366868380096E-2</v>
      </c>
    </row>
    <row r="28" spans="1:36" s="37" customFormat="1" ht="12.75" customHeight="1" x14ac:dyDescent="0.25">
      <c r="A28" s="404" t="s">
        <v>53</v>
      </c>
      <c r="B28" s="377"/>
      <c r="C28" s="377"/>
      <c r="D28" s="377"/>
      <c r="E28" s="377"/>
      <c r="F28" s="377"/>
      <c r="G28" s="377"/>
      <c r="H28" s="377"/>
      <c r="I28" s="405"/>
      <c r="J28" s="33">
        <f>+J24</f>
        <v>157614778</v>
      </c>
      <c r="K28" s="33">
        <f>SUM(K25:K27)</f>
        <v>157614778</v>
      </c>
      <c r="L28" s="32"/>
      <c r="M28" s="33">
        <f>SUM(M25:M25)</f>
        <v>0</v>
      </c>
      <c r="N28" s="33">
        <f>SUM(N25:N25)</f>
        <v>0</v>
      </c>
      <c r="O28" s="162">
        <f>SUM(O25:O25)</f>
        <v>0</v>
      </c>
      <c r="P28" s="163"/>
      <c r="Q28" s="164"/>
      <c r="R28" s="162">
        <f t="shared" ref="R28:AE28" si="23">SUM(R25:R25)</f>
        <v>0</v>
      </c>
      <c r="S28" s="162">
        <f t="shared" si="23"/>
        <v>0</v>
      </c>
      <c r="T28" s="162">
        <f t="shared" si="23"/>
        <v>0</v>
      </c>
      <c r="U28" s="162">
        <f t="shared" si="23"/>
        <v>0</v>
      </c>
      <c r="V28" s="33">
        <f t="shared" si="23"/>
        <v>0</v>
      </c>
      <c r="W28" s="33">
        <f t="shared" si="23"/>
        <v>0</v>
      </c>
      <c r="X28" s="33">
        <f t="shared" si="23"/>
        <v>0</v>
      </c>
      <c r="Y28" s="33">
        <f t="shared" si="23"/>
        <v>0</v>
      </c>
      <c r="Z28" s="33">
        <f t="shared" si="23"/>
        <v>0</v>
      </c>
      <c r="AA28" s="33">
        <f t="shared" si="23"/>
        <v>0</v>
      </c>
      <c r="AB28" s="33">
        <f t="shared" si="23"/>
        <v>0</v>
      </c>
      <c r="AC28" s="33">
        <f t="shared" si="23"/>
        <v>0</v>
      </c>
      <c r="AD28" s="33">
        <f t="shared" si="23"/>
        <v>0</v>
      </c>
      <c r="AE28" s="33">
        <f t="shared" si="23"/>
        <v>0</v>
      </c>
      <c r="AF28" s="33">
        <f>SUM(AF25:AF27)</f>
        <v>157614778</v>
      </c>
      <c r="AG28" s="33">
        <f>SUM(AG25:AG27)</f>
        <v>157614778</v>
      </c>
      <c r="AH28" s="33">
        <f>SUM(AH25:AH27)</f>
        <v>157614778</v>
      </c>
      <c r="AI28" s="36">
        <f>IF(ISERROR(AH28/J28),0,AH28/J28)</f>
        <v>1</v>
      </c>
      <c r="AJ28" s="36">
        <f>IF(ISERROR(AH28/$AH$111),0,AH28/$AH$111)</f>
        <v>4.1643263671276361E-2</v>
      </c>
    </row>
    <row r="29" spans="1:36" ht="12.75" customHeight="1" x14ac:dyDescent="0.25">
      <c r="A29" s="401" t="s">
        <v>54</v>
      </c>
      <c r="B29" s="402"/>
      <c r="C29" s="402"/>
      <c r="D29" s="402"/>
      <c r="E29" s="403"/>
      <c r="F29" s="173"/>
      <c r="G29" s="170"/>
      <c r="H29" s="168"/>
      <c r="I29" s="168"/>
      <c r="J29" s="398">
        <v>576697078</v>
      </c>
      <c r="K29" s="179"/>
      <c r="L29" s="180"/>
      <c r="M29" s="147"/>
      <c r="N29" s="147"/>
      <c r="O29" s="147"/>
      <c r="P29" s="170"/>
      <c r="Q29" s="171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3"/>
      <c r="AE29" s="13"/>
      <c r="AF29" s="13"/>
      <c r="AG29" s="13"/>
      <c r="AH29" s="13"/>
      <c r="AI29" s="17"/>
      <c r="AJ29" s="17"/>
    </row>
    <row r="30" spans="1:36" ht="24.95" customHeight="1" outlineLevel="1" x14ac:dyDescent="0.25">
      <c r="A30" s="156">
        <v>1</v>
      </c>
      <c r="B30" s="156"/>
      <c r="C30" s="186" t="s">
        <v>1306</v>
      </c>
      <c r="D30" s="187">
        <v>45289</v>
      </c>
      <c r="E30" s="172" t="s">
        <v>179</v>
      </c>
      <c r="F30" s="157" t="s">
        <v>1290</v>
      </c>
      <c r="G30" s="165"/>
      <c r="H30" s="201"/>
      <c r="I30" s="201"/>
      <c r="J30" s="399"/>
      <c r="K30" s="98">
        <v>40020750</v>
      </c>
      <c r="L30" s="221"/>
      <c r="M30" s="202"/>
      <c r="N30" s="203"/>
      <c r="O30" s="202"/>
      <c r="P30" s="165"/>
      <c r="Q30" s="165"/>
      <c r="R30" s="159"/>
      <c r="S30" s="159"/>
      <c r="T30" s="159"/>
      <c r="U30" s="152">
        <f>SUM(R30:T30)</f>
        <v>0</v>
      </c>
      <c r="V30" s="159"/>
      <c r="W30" s="159"/>
      <c r="X30" s="159"/>
      <c r="Y30" s="152">
        <f>SUM(V30:X30)</f>
        <v>0</v>
      </c>
      <c r="Z30" s="159"/>
      <c r="AA30" s="159"/>
      <c r="AB30" s="159"/>
      <c r="AC30" s="152">
        <f>SUM(Z30:AB30)</f>
        <v>0</v>
      </c>
      <c r="AD30" s="161"/>
      <c r="AE30" s="24">
        <v>0</v>
      </c>
      <c r="AF30" s="98">
        <v>40020750</v>
      </c>
      <c r="AG30" s="25">
        <f>SUM(AD30:AF30)</f>
        <v>40020750</v>
      </c>
      <c r="AH30" s="25">
        <f>SUM(U30,Y30,AC30,AG30)</f>
        <v>40020750</v>
      </c>
      <c r="AI30" s="26">
        <f>IF(ISERROR(AH30/$J$29),0,AH30/$J$29)</f>
        <v>6.9396484786767035E-2</v>
      </c>
      <c r="AJ30" s="27">
        <f>IF(ISERROR(AH30/$AH$111),"-",AH30/$AH$111)</f>
        <v>1.0573847615813241E-2</v>
      </c>
    </row>
    <row r="31" spans="1:36" ht="24.95" customHeight="1" outlineLevel="1" x14ac:dyDescent="0.25">
      <c r="A31" s="156">
        <v>2</v>
      </c>
      <c r="B31" s="156"/>
      <c r="C31" s="186" t="s">
        <v>1307</v>
      </c>
      <c r="D31" s="187">
        <v>45279</v>
      </c>
      <c r="E31" s="172" t="s">
        <v>231</v>
      </c>
      <c r="F31" s="157" t="s">
        <v>1290</v>
      </c>
      <c r="G31" s="165"/>
      <c r="H31" s="201"/>
      <c r="I31" s="201"/>
      <c r="J31" s="399"/>
      <c r="K31" s="98">
        <v>32854500</v>
      </c>
      <c r="L31" s="221"/>
      <c r="M31" s="202"/>
      <c r="N31" s="203"/>
      <c r="O31" s="202"/>
      <c r="P31" s="165"/>
      <c r="Q31" s="165"/>
      <c r="R31" s="159"/>
      <c r="S31" s="159"/>
      <c r="T31" s="159"/>
      <c r="U31" s="152">
        <f t="shared" ref="U31:U42" si="24">SUM(R31:T31)</f>
        <v>0</v>
      </c>
      <c r="V31" s="159"/>
      <c r="W31" s="159"/>
      <c r="X31" s="159"/>
      <c r="Y31" s="152">
        <f t="shared" ref="Y31:Y42" si="25">SUM(V31:X31)</f>
        <v>0</v>
      </c>
      <c r="Z31" s="159"/>
      <c r="AA31" s="159"/>
      <c r="AB31" s="159"/>
      <c r="AC31" s="152">
        <f t="shared" ref="AC31:AC42" si="26">SUM(Z31:AB31)</f>
        <v>0</v>
      </c>
      <c r="AD31" s="161"/>
      <c r="AE31" s="24"/>
      <c r="AF31" s="98">
        <v>32854500</v>
      </c>
      <c r="AG31" s="25">
        <f t="shared" ref="AG31:AG42" si="27">SUM(AD31:AF31)</f>
        <v>32854500</v>
      </c>
      <c r="AH31" s="25">
        <f t="shared" ref="AH31:AH42" si="28">SUM(U31,Y31,AC31,AG31)</f>
        <v>32854500</v>
      </c>
      <c r="AI31" s="26">
        <f t="shared" ref="AI31:AI42" si="29">IF(ISERROR(AH31/$J$29),0,AH31/$J$29)</f>
        <v>5.6970116987483679E-2</v>
      </c>
      <c r="AJ31" s="27">
        <f t="shared" ref="AJ31:AJ42" si="30">IF(ISERROR(AH31/$AH$111),"-",AH31/$AH$111)</f>
        <v>8.6804589242764352E-3</v>
      </c>
    </row>
    <row r="32" spans="1:36" ht="24.95" customHeight="1" outlineLevel="1" x14ac:dyDescent="0.25">
      <c r="A32" s="156">
        <v>3</v>
      </c>
      <c r="B32" s="156"/>
      <c r="C32" s="186" t="s">
        <v>1308</v>
      </c>
      <c r="D32" s="187">
        <v>45281</v>
      </c>
      <c r="E32" s="172" t="s">
        <v>223</v>
      </c>
      <c r="F32" s="157" t="s">
        <v>1290</v>
      </c>
      <c r="G32" s="165"/>
      <c r="H32" s="201"/>
      <c r="I32" s="201"/>
      <c r="J32" s="399"/>
      <c r="K32" s="98">
        <v>53478600</v>
      </c>
      <c r="L32" s="221"/>
      <c r="M32" s="202"/>
      <c r="N32" s="203"/>
      <c r="O32" s="202"/>
      <c r="P32" s="165"/>
      <c r="Q32" s="165"/>
      <c r="R32" s="159"/>
      <c r="S32" s="159"/>
      <c r="T32" s="159"/>
      <c r="U32" s="152">
        <f t="shared" si="24"/>
        <v>0</v>
      </c>
      <c r="V32" s="159"/>
      <c r="W32" s="159"/>
      <c r="X32" s="159"/>
      <c r="Y32" s="152">
        <f t="shared" si="25"/>
        <v>0</v>
      </c>
      <c r="Z32" s="159"/>
      <c r="AA32" s="159"/>
      <c r="AB32" s="159"/>
      <c r="AC32" s="152">
        <f t="shared" si="26"/>
        <v>0</v>
      </c>
      <c r="AD32" s="161"/>
      <c r="AE32" s="24"/>
      <c r="AF32" s="98">
        <v>53478600</v>
      </c>
      <c r="AG32" s="25">
        <f t="shared" si="27"/>
        <v>53478600</v>
      </c>
      <c r="AH32" s="25">
        <f t="shared" si="28"/>
        <v>53478600</v>
      </c>
      <c r="AI32" s="26">
        <f t="shared" si="29"/>
        <v>9.2732566264190436E-2</v>
      </c>
      <c r="AJ32" s="27">
        <f t="shared" si="30"/>
        <v>1.4129534481663387E-2</v>
      </c>
    </row>
    <row r="33" spans="1:36" ht="24.95" customHeight="1" outlineLevel="1" x14ac:dyDescent="0.25">
      <c r="A33" s="156">
        <v>4</v>
      </c>
      <c r="B33" s="156"/>
      <c r="C33" s="186" t="s">
        <v>1309</v>
      </c>
      <c r="D33" s="187">
        <v>45281</v>
      </c>
      <c r="E33" s="172" t="s">
        <v>203</v>
      </c>
      <c r="F33" s="157" t="s">
        <v>1290</v>
      </c>
      <c r="G33" s="165"/>
      <c r="H33" s="201"/>
      <c r="I33" s="201"/>
      <c r="J33" s="399"/>
      <c r="K33" s="98">
        <v>40020750</v>
      </c>
      <c r="L33" s="221"/>
      <c r="M33" s="202"/>
      <c r="N33" s="203"/>
      <c r="O33" s="202"/>
      <c r="P33" s="165"/>
      <c r="Q33" s="165"/>
      <c r="R33" s="159"/>
      <c r="S33" s="159"/>
      <c r="T33" s="159"/>
      <c r="U33" s="152">
        <f t="shared" si="24"/>
        <v>0</v>
      </c>
      <c r="V33" s="159"/>
      <c r="W33" s="159"/>
      <c r="X33" s="159"/>
      <c r="Y33" s="152">
        <f t="shared" si="25"/>
        <v>0</v>
      </c>
      <c r="Z33" s="159"/>
      <c r="AA33" s="159"/>
      <c r="AB33" s="159"/>
      <c r="AC33" s="152">
        <f t="shared" si="26"/>
        <v>0</v>
      </c>
      <c r="AD33" s="161"/>
      <c r="AE33" s="24"/>
      <c r="AF33" s="98">
        <v>40020750</v>
      </c>
      <c r="AG33" s="25">
        <f t="shared" si="27"/>
        <v>40020750</v>
      </c>
      <c r="AH33" s="25">
        <f t="shared" si="28"/>
        <v>40020750</v>
      </c>
      <c r="AI33" s="26">
        <f t="shared" si="29"/>
        <v>6.9396484786767035E-2</v>
      </c>
      <c r="AJ33" s="27">
        <f t="shared" si="30"/>
        <v>1.0573847615813241E-2</v>
      </c>
    </row>
    <row r="34" spans="1:36" ht="24.95" customHeight="1" outlineLevel="1" x14ac:dyDescent="0.25">
      <c r="A34" s="156">
        <v>5</v>
      </c>
      <c r="B34" s="156"/>
      <c r="C34" s="186" t="s">
        <v>1310</v>
      </c>
      <c r="D34" s="187">
        <v>45281</v>
      </c>
      <c r="E34" s="172" t="s">
        <v>1311</v>
      </c>
      <c r="F34" s="157" t="s">
        <v>1290</v>
      </c>
      <c r="G34" s="165"/>
      <c r="H34" s="201"/>
      <c r="I34" s="201"/>
      <c r="J34" s="399"/>
      <c r="K34" s="98">
        <v>53478600</v>
      </c>
      <c r="L34" s="221"/>
      <c r="M34" s="202"/>
      <c r="N34" s="203"/>
      <c r="O34" s="202"/>
      <c r="P34" s="165"/>
      <c r="Q34" s="165"/>
      <c r="R34" s="159"/>
      <c r="S34" s="159"/>
      <c r="T34" s="159"/>
      <c r="U34" s="152">
        <f t="shared" si="24"/>
        <v>0</v>
      </c>
      <c r="V34" s="159"/>
      <c r="W34" s="159"/>
      <c r="X34" s="159"/>
      <c r="Y34" s="152">
        <f t="shared" si="25"/>
        <v>0</v>
      </c>
      <c r="Z34" s="159"/>
      <c r="AA34" s="159"/>
      <c r="AB34" s="159"/>
      <c r="AC34" s="152">
        <f t="shared" si="26"/>
        <v>0</v>
      </c>
      <c r="AD34" s="161"/>
      <c r="AE34" s="24"/>
      <c r="AF34" s="98">
        <v>53478600</v>
      </c>
      <c r="AG34" s="25">
        <f t="shared" si="27"/>
        <v>53478600</v>
      </c>
      <c r="AH34" s="25">
        <f t="shared" si="28"/>
        <v>53478600</v>
      </c>
      <c r="AI34" s="26">
        <f t="shared" si="29"/>
        <v>9.2732566264190436E-2</v>
      </c>
      <c r="AJ34" s="27">
        <f t="shared" si="30"/>
        <v>1.4129534481663387E-2</v>
      </c>
    </row>
    <row r="35" spans="1:36" ht="24.95" customHeight="1" outlineLevel="1" x14ac:dyDescent="0.25">
      <c r="A35" s="156">
        <v>6</v>
      </c>
      <c r="B35" s="156"/>
      <c r="C35" s="186" t="s">
        <v>1312</v>
      </c>
      <c r="D35" s="187">
        <v>45281</v>
      </c>
      <c r="E35" s="172" t="s">
        <v>207</v>
      </c>
      <c r="F35" s="157" t="s">
        <v>1290</v>
      </c>
      <c r="G35" s="165"/>
      <c r="H35" s="201"/>
      <c r="I35" s="201"/>
      <c r="J35" s="399"/>
      <c r="K35" s="98">
        <v>40020750</v>
      </c>
      <c r="L35" s="221"/>
      <c r="M35" s="202"/>
      <c r="N35" s="203"/>
      <c r="O35" s="202"/>
      <c r="P35" s="165"/>
      <c r="Q35" s="165"/>
      <c r="R35" s="159"/>
      <c r="S35" s="159"/>
      <c r="T35" s="159"/>
      <c r="U35" s="152">
        <f t="shared" si="24"/>
        <v>0</v>
      </c>
      <c r="V35" s="159"/>
      <c r="W35" s="159"/>
      <c r="X35" s="159"/>
      <c r="Y35" s="152">
        <f t="shared" si="25"/>
        <v>0</v>
      </c>
      <c r="Z35" s="159"/>
      <c r="AA35" s="159"/>
      <c r="AB35" s="159"/>
      <c r="AC35" s="152">
        <f t="shared" si="26"/>
        <v>0</v>
      </c>
      <c r="AD35" s="161"/>
      <c r="AE35" s="24"/>
      <c r="AF35" s="98">
        <v>40020750</v>
      </c>
      <c r="AG35" s="25">
        <f t="shared" si="27"/>
        <v>40020750</v>
      </c>
      <c r="AH35" s="25">
        <f t="shared" si="28"/>
        <v>40020750</v>
      </c>
      <c r="AI35" s="26">
        <f t="shared" si="29"/>
        <v>6.9396484786767035E-2</v>
      </c>
      <c r="AJ35" s="27">
        <f t="shared" si="30"/>
        <v>1.0573847615813241E-2</v>
      </c>
    </row>
    <row r="36" spans="1:36" ht="24.95" customHeight="1" outlineLevel="1" x14ac:dyDescent="0.25">
      <c r="A36" s="156">
        <v>7</v>
      </c>
      <c r="B36" s="156"/>
      <c r="C36" s="186" t="s">
        <v>1313</v>
      </c>
      <c r="D36" s="187">
        <v>45281</v>
      </c>
      <c r="E36" s="172" t="s">
        <v>1298</v>
      </c>
      <c r="F36" s="157" t="s">
        <v>1290</v>
      </c>
      <c r="G36" s="165"/>
      <c r="H36" s="201"/>
      <c r="I36" s="201"/>
      <c r="J36" s="399"/>
      <c r="K36" s="98">
        <v>76072500</v>
      </c>
      <c r="L36" s="221"/>
      <c r="M36" s="202"/>
      <c r="N36" s="203"/>
      <c r="O36" s="202"/>
      <c r="P36" s="165"/>
      <c r="Q36" s="165"/>
      <c r="R36" s="159"/>
      <c r="S36" s="159"/>
      <c r="T36" s="159"/>
      <c r="U36" s="152">
        <f t="shared" si="24"/>
        <v>0</v>
      </c>
      <c r="V36" s="159"/>
      <c r="W36" s="159"/>
      <c r="X36" s="159"/>
      <c r="Y36" s="152">
        <f t="shared" si="25"/>
        <v>0</v>
      </c>
      <c r="Z36" s="159"/>
      <c r="AA36" s="159"/>
      <c r="AB36" s="159"/>
      <c r="AC36" s="152">
        <f t="shared" si="26"/>
        <v>0</v>
      </c>
      <c r="AD36" s="161"/>
      <c r="AE36" s="24"/>
      <c r="AF36" s="98">
        <v>76072500</v>
      </c>
      <c r="AG36" s="25">
        <f t="shared" si="27"/>
        <v>76072500</v>
      </c>
      <c r="AH36" s="25">
        <f t="shared" si="28"/>
        <v>76072500</v>
      </c>
      <c r="AI36" s="26">
        <f t="shared" si="29"/>
        <v>0.13191067356162328</v>
      </c>
      <c r="AJ36" s="27">
        <f t="shared" si="30"/>
        <v>2.009904918708302E-2</v>
      </c>
    </row>
    <row r="37" spans="1:36" ht="24.95" customHeight="1" outlineLevel="1" x14ac:dyDescent="0.25">
      <c r="A37" s="156">
        <v>8</v>
      </c>
      <c r="B37" s="156"/>
      <c r="C37" s="186" t="s">
        <v>1314</v>
      </c>
      <c r="D37" s="187">
        <v>45289</v>
      </c>
      <c r="E37" s="172" t="s">
        <v>1315</v>
      </c>
      <c r="F37" s="157" t="s">
        <v>1290</v>
      </c>
      <c r="G37" s="165"/>
      <c r="H37" s="201"/>
      <c r="I37" s="201"/>
      <c r="J37" s="399"/>
      <c r="K37" s="98">
        <v>32854500</v>
      </c>
      <c r="L37" s="221"/>
      <c r="M37" s="202"/>
      <c r="N37" s="203"/>
      <c r="O37" s="202"/>
      <c r="P37" s="165"/>
      <c r="Q37" s="165"/>
      <c r="R37" s="159"/>
      <c r="S37" s="159"/>
      <c r="T37" s="159"/>
      <c r="U37" s="152">
        <f t="shared" si="24"/>
        <v>0</v>
      </c>
      <c r="V37" s="159"/>
      <c r="W37" s="159"/>
      <c r="X37" s="159"/>
      <c r="Y37" s="152">
        <f t="shared" si="25"/>
        <v>0</v>
      </c>
      <c r="Z37" s="159"/>
      <c r="AA37" s="159"/>
      <c r="AB37" s="159"/>
      <c r="AC37" s="152">
        <f t="shared" si="26"/>
        <v>0</v>
      </c>
      <c r="AD37" s="161"/>
      <c r="AE37" s="24"/>
      <c r="AF37" s="98">
        <v>32854500</v>
      </c>
      <c r="AG37" s="25">
        <f t="shared" si="27"/>
        <v>32854500</v>
      </c>
      <c r="AH37" s="25">
        <f t="shared" si="28"/>
        <v>32854500</v>
      </c>
      <c r="AI37" s="26">
        <f t="shared" si="29"/>
        <v>5.6970116987483679E-2</v>
      </c>
      <c r="AJ37" s="27">
        <f t="shared" si="30"/>
        <v>8.6804589242764352E-3</v>
      </c>
    </row>
    <row r="38" spans="1:36" ht="24.95" customHeight="1" outlineLevel="1" x14ac:dyDescent="0.25">
      <c r="A38" s="156">
        <v>9</v>
      </c>
      <c r="B38" s="156"/>
      <c r="C38" s="186" t="s">
        <v>1316</v>
      </c>
      <c r="D38" s="187">
        <v>45280</v>
      </c>
      <c r="E38" s="172" t="s">
        <v>1317</v>
      </c>
      <c r="F38" s="157" t="s">
        <v>1290</v>
      </c>
      <c r="G38" s="165"/>
      <c r="H38" s="201"/>
      <c r="I38" s="201"/>
      <c r="J38" s="399"/>
      <c r="K38" s="98">
        <v>40020750</v>
      </c>
      <c r="L38" s="221"/>
      <c r="M38" s="202"/>
      <c r="N38" s="203"/>
      <c r="O38" s="202"/>
      <c r="P38" s="165"/>
      <c r="Q38" s="165"/>
      <c r="R38" s="159"/>
      <c r="S38" s="159"/>
      <c r="T38" s="159"/>
      <c r="U38" s="152">
        <f t="shared" si="24"/>
        <v>0</v>
      </c>
      <c r="V38" s="159"/>
      <c r="W38" s="159"/>
      <c r="X38" s="159"/>
      <c r="Y38" s="152">
        <f t="shared" si="25"/>
        <v>0</v>
      </c>
      <c r="Z38" s="159"/>
      <c r="AA38" s="159"/>
      <c r="AB38" s="159"/>
      <c r="AC38" s="152">
        <f t="shared" si="26"/>
        <v>0</v>
      </c>
      <c r="AD38" s="161"/>
      <c r="AE38" s="24"/>
      <c r="AF38" s="98">
        <v>40020750</v>
      </c>
      <c r="AG38" s="25">
        <f t="shared" si="27"/>
        <v>40020750</v>
      </c>
      <c r="AH38" s="25">
        <f t="shared" si="28"/>
        <v>40020750</v>
      </c>
      <c r="AI38" s="26">
        <f t="shared" si="29"/>
        <v>6.9396484786767035E-2</v>
      </c>
      <c r="AJ38" s="27">
        <f t="shared" si="30"/>
        <v>1.0573847615813241E-2</v>
      </c>
    </row>
    <row r="39" spans="1:36" ht="24.95" customHeight="1" outlineLevel="1" x14ac:dyDescent="0.25">
      <c r="A39" s="156">
        <v>10</v>
      </c>
      <c r="B39" s="156"/>
      <c r="C39" s="186" t="s">
        <v>1318</v>
      </c>
      <c r="D39" s="187">
        <v>45289</v>
      </c>
      <c r="E39" s="172" t="s">
        <v>219</v>
      </c>
      <c r="F39" s="157" t="s">
        <v>1290</v>
      </c>
      <c r="G39" s="165"/>
      <c r="H39" s="201"/>
      <c r="I39" s="201"/>
      <c r="J39" s="399"/>
      <c r="K39" s="219">
        <v>32854500</v>
      </c>
      <c r="L39" s="221"/>
      <c r="M39" s="202"/>
      <c r="N39" s="203"/>
      <c r="O39" s="202"/>
      <c r="P39" s="165"/>
      <c r="Q39" s="165"/>
      <c r="R39" s="159"/>
      <c r="S39" s="159"/>
      <c r="T39" s="159"/>
      <c r="U39" s="152">
        <f t="shared" si="24"/>
        <v>0</v>
      </c>
      <c r="V39" s="159"/>
      <c r="W39" s="159"/>
      <c r="X39" s="159"/>
      <c r="Y39" s="152">
        <f t="shared" si="25"/>
        <v>0</v>
      </c>
      <c r="Z39" s="159"/>
      <c r="AA39" s="159"/>
      <c r="AB39" s="159"/>
      <c r="AC39" s="152">
        <f t="shared" si="26"/>
        <v>0</v>
      </c>
      <c r="AD39" s="161"/>
      <c r="AE39" s="24"/>
      <c r="AF39" s="219">
        <v>32854500</v>
      </c>
      <c r="AG39" s="25">
        <f t="shared" si="27"/>
        <v>32854500</v>
      </c>
      <c r="AH39" s="25">
        <f t="shared" si="28"/>
        <v>32854500</v>
      </c>
      <c r="AI39" s="26">
        <f t="shared" si="29"/>
        <v>5.6970116987483679E-2</v>
      </c>
      <c r="AJ39" s="27">
        <f t="shared" si="30"/>
        <v>8.6804589242764352E-3</v>
      </c>
    </row>
    <row r="40" spans="1:36" ht="24.95" customHeight="1" outlineLevel="1" x14ac:dyDescent="0.25">
      <c r="A40" s="156">
        <v>11</v>
      </c>
      <c r="B40" s="156"/>
      <c r="C40" s="186" t="s">
        <v>1319</v>
      </c>
      <c r="D40" s="187">
        <v>45281</v>
      </c>
      <c r="E40" s="172" t="s">
        <v>183</v>
      </c>
      <c r="F40" s="157" t="s">
        <v>1290</v>
      </c>
      <c r="G40" s="165"/>
      <c r="H40" s="201"/>
      <c r="I40" s="201"/>
      <c r="J40" s="399"/>
      <c r="K40" s="219">
        <v>40020750</v>
      </c>
      <c r="L40" s="221"/>
      <c r="M40" s="202"/>
      <c r="N40" s="203"/>
      <c r="O40" s="202"/>
      <c r="P40" s="165"/>
      <c r="Q40" s="165"/>
      <c r="R40" s="159"/>
      <c r="S40" s="159"/>
      <c r="T40" s="159"/>
      <c r="U40" s="152">
        <f t="shared" si="24"/>
        <v>0</v>
      </c>
      <c r="V40" s="159"/>
      <c r="W40" s="159"/>
      <c r="X40" s="159"/>
      <c r="Y40" s="152">
        <f t="shared" si="25"/>
        <v>0</v>
      </c>
      <c r="Z40" s="159"/>
      <c r="AA40" s="159"/>
      <c r="AB40" s="159"/>
      <c r="AC40" s="152">
        <f t="shared" si="26"/>
        <v>0</v>
      </c>
      <c r="AD40" s="161"/>
      <c r="AE40" s="24"/>
      <c r="AF40" s="219">
        <v>40020750</v>
      </c>
      <c r="AG40" s="25">
        <f t="shared" si="27"/>
        <v>40020750</v>
      </c>
      <c r="AH40" s="25">
        <f t="shared" si="28"/>
        <v>40020750</v>
      </c>
      <c r="AI40" s="26">
        <f t="shared" si="29"/>
        <v>6.9396484786767035E-2</v>
      </c>
      <c r="AJ40" s="27">
        <f t="shared" si="30"/>
        <v>1.0573847615813241E-2</v>
      </c>
    </row>
    <row r="41" spans="1:36" ht="24.95" customHeight="1" outlineLevel="1" x14ac:dyDescent="0.25">
      <c r="A41" s="156">
        <v>12</v>
      </c>
      <c r="B41" s="156"/>
      <c r="C41" s="186" t="s">
        <v>1320</v>
      </c>
      <c r="D41" s="187">
        <v>45280</v>
      </c>
      <c r="E41" s="172" t="s">
        <v>1321</v>
      </c>
      <c r="F41" s="157" t="s">
        <v>1290</v>
      </c>
      <c r="G41" s="165"/>
      <c r="H41" s="201"/>
      <c r="I41" s="201"/>
      <c r="J41" s="399"/>
      <c r="K41" s="219">
        <v>53478600</v>
      </c>
      <c r="L41" s="221"/>
      <c r="M41" s="202"/>
      <c r="N41" s="203"/>
      <c r="O41" s="202"/>
      <c r="P41" s="165"/>
      <c r="Q41" s="165"/>
      <c r="R41" s="159"/>
      <c r="S41" s="159"/>
      <c r="T41" s="159"/>
      <c r="U41" s="152">
        <f t="shared" si="24"/>
        <v>0</v>
      </c>
      <c r="V41" s="159"/>
      <c r="W41" s="159"/>
      <c r="X41" s="159"/>
      <c r="Y41" s="152">
        <f t="shared" si="25"/>
        <v>0</v>
      </c>
      <c r="Z41" s="159"/>
      <c r="AA41" s="159"/>
      <c r="AB41" s="159"/>
      <c r="AC41" s="152">
        <f t="shared" si="26"/>
        <v>0</v>
      </c>
      <c r="AD41" s="161"/>
      <c r="AE41" s="24"/>
      <c r="AF41" s="219">
        <v>53478600</v>
      </c>
      <c r="AG41" s="25">
        <f t="shared" si="27"/>
        <v>53478600</v>
      </c>
      <c r="AH41" s="25">
        <f t="shared" si="28"/>
        <v>53478600</v>
      </c>
      <c r="AI41" s="26">
        <f t="shared" si="29"/>
        <v>9.2732566264190436E-2</v>
      </c>
      <c r="AJ41" s="27">
        <f t="shared" si="30"/>
        <v>1.4129534481663387E-2</v>
      </c>
    </row>
    <row r="42" spans="1:36" ht="24.95" customHeight="1" outlineLevel="1" x14ac:dyDescent="0.25">
      <c r="A42" s="156">
        <v>13</v>
      </c>
      <c r="B42" s="156"/>
      <c r="C42" s="186" t="s">
        <v>1322</v>
      </c>
      <c r="D42" s="187">
        <v>45631</v>
      </c>
      <c r="E42" s="172" t="s">
        <v>1311</v>
      </c>
      <c r="F42" s="157" t="s">
        <v>1290</v>
      </c>
      <c r="G42" s="165"/>
      <c r="H42" s="201"/>
      <c r="I42" s="201"/>
      <c r="J42" s="433"/>
      <c r="K42" s="219">
        <v>41521528</v>
      </c>
      <c r="L42" s="221"/>
      <c r="M42" s="202"/>
      <c r="N42" s="203"/>
      <c r="O42" s="202"/>
      <c r="P42" s="165"/>
      <c r="Q42" s="165"/>
      <c r="R42" s="159"/>
      <c r="S42" s="159"/>
      <c r="T42" s="159"/>
      <c r="U42" s="152">
        <f t="shared" si="24"/>
        <v>0</v>
      </c>
      <c r="V42" s="159"/>
      <c r="W42" s="159"/>
      <c r="X42" s="159"/>
      <c r="Y42" s="152">
        <f t="shared" si="25"/>
        <v>0</v>
      </c>
      <c r="Z42" s="159"/>
      <c r="AA42" s="159"/>
      <c r="AB42" s="159"/>
      <c r="AC42" s="152">
        <f t="shared" si="26"/>
        <v>0</v>
      </c>
      <c r="AD42" s="161"/>
      <c r="AE42" s="24"/>
      <c r="AF42" s="219">
        <v>41521528</v>
      </c>
      <c r="AG42" s="25">
        <f t="shared" si="27"/>
        <v>41521528</v>
      </c>
      <c r="AH42" s="25">
        <f t="shared" si="28"/>
        <v>41521528</v>
      </c>
      <c r="AI42" s="26">
        <f t="shared" si="29"/>
        <v>7.1998852749519227E-2</v>
      </c>
      <c r="AJ42" s="27">
        <f t="shared" si="30"/>
        <v>1.0970366868380096E-2</v>
      </c>
    </row>
    <row r="43" spans="1:36" s="37" customFormat="1" ht="12.75" customHeight="1" x14ac:dyDescent="0.25">
      <c r="A43" s="404" t="s">
        <v>55</v>
      </c>
      <c r="B43" s="377"/>
      <c r="C43" s="377"/>
      <c r="D43" s="377"/>
      <c r="E43" s="377"/>
      <c r="F43" s="377"/>
      <c r="G43" s="377"/>
      <c r="H43" s="377"/>
      <c r="I43" s="405"/>
      <c r="J43" s="162">
        <f>SUM(J29:J29)</f>
        <v>576697078</v>
      </c>
      <c r="K43" s="162">
        <f>SUM(K30:K42)</f>
        <v>576697078</v>
      </c>
      <c r="L43" s="146"/>
      <c r="M43" s="162">
        <f>SUM(M30:M30)</f>
        <v>0</v>
      </c>
      <c r="N43" s="162">
        <f>SUM(N30:N30)</f>
        <v>0</v>
      </c>
      <c r="O43" s="162">
        <f>SUM(O30:O30)</f>
        <v>0</v>
      </c>
      <c r="P43" s="163"/>
      <c r="Q43" s="164"/>
      <c r="R43" s="162">
        <f t="shared" ref="R43:AE43" si="31">SUM(R30:R30)</f>
        <v>0</v>
      </c>
      <c r="S43" s="162">
        <f t="shared" si="31"/>
        <v>0</v>
      </c>
      <c r="T43" s="162">
        <f t="shared" si="31"/>
        <v>0</v>
      </c>
      <c r="U43" s="162">
        <f>SUM(U30:U42)</f>
        <v>0</v>
      </c>
      <c r="V43" s="162">
        <f t="shared" si="31"/>
        <v>0</v>
      </c>
      <c r="W43" s="162">
        <f t="shared" si="31"/>
        <v>0</v>
      </c>
      <c r="X43" s="162">
        <f t="shared" si="31"/>
        <v>0</v>
      </c>
      <c r="Y43" s="162">
        <f>SUM(Y30:Y42)</f>
        <v>0</v>
      </c>
      <c r="Z43" s="162">
        <f t="shared" si="31"/>
        <v>0</v>
      </c>
      <c r="AA43" s="162">
        <f t="shared" si="31"/>
        <v>0</v>
      </c>
      <c r="AB43" s="162">
        <f t="shared" si="31"/>
        <v>0</v>
      </c>
      <c r="AC43" s="162">
        <f>SUM(AC30:AC42)</f>
        <v>0</v>
      </c>
      <c r="AD43" s="33">
        <f t="shared" si="31"/>
        <v>0</v>
      </c>
      <c r="AE43" s="33">
        <f t="shared" si="31"/>
        <v>0</v>
      </c>
      <c r="AF43" s="33">
        <f>SUM(AF30:AF42)</f>
        <v>576697078</v>
      </c>
      <c r="AG43" s="33">
        <f>SUM(AG30:AG42)</f>
        <v>576697078</v>
      </c>
      <c r="AH43" s="33">
        <f>SUM(AH30:AH42)</f>
        <v>576697078</v>
      </c>
      <c r="AI43" s="36">
        <f>IF(ISERROR(AH43/J43),0,AH43/J43)</f>
        <v>1</v>
      </c>
      <c r="AJ43" s="36">
        <f>IF(ISERROR(AH43/$AH$111),0,AH43/$AH$111)</f>
        <v>0.15236863435234879</v>
      </c>
    </row>
    <row r="44" spans="1:36" ht="12.75" customHeight="1" x14ac:dyDescent="0.25">
      <c r="A44" s="401" t="s">
        <v>56</v>
      </c>
      <c r="B44" s="402"/>
      <c r="C44" s="402"/>
      <c r="D44" s="402"/>
      <c r="E44" s="403"/>
      <c r="F44" s="173"/>
      <c r="G44" s="170"/>
      <c r="H44" s="168"/>
      <c r="I44" s="168"/>
      <c r="J44" s="396">
        <v>135020878</v>
      </c>
      <c r="K44" s="13"/>
      <c r="L44" s="14"/>
      <c r="M44" s="15"/>
      <c r="N44" s="15"/>
      <c r="O44" s="15"/>
      <c r="P44" s="170"/>
      <c r="Q44" s="171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36" ht="24.95" customHeight="1" outlineLevel="1" x14ac:dyDescent="0.25">
      <c r="A45" s="156">
        <v>1</v>
      </c>
      <c r="B45" s="156"/>
      <c r="C45" s="186" t="s">
        <v>1323</v>
      </c>
      <c r="D45" s="187">
        <v>45645</v>
      </c>
      <c r="E45" s="172" t="s">
        <v>1324</v>
      </c>
      <c r="F45" s="157" t="s">
        <v>1290</v>
      </c>
      <c r="G45" s="157"/>
      <c r="H45" s="158"/>
      <c r="I45" s="158"/>
      <c r="J45" s="397"/>
      <c r="K45" s="57">
        <v>40020750</v>
      </c>
      <c r="L45" s="59"/>
      <c r="M45" s="24"/>
      <c r="N45" s="24"/>
      <c r="O45" s="169"/>
      <c r="P45" s="157"/>
      <c r="Q45" s="157"/>
      <c r="R45" s="161"/>
      <c r="S45" s="24"/>
      <c r="T45" s="24"/>
      <c r="U45" s="25">
        <f>SUM(R45:T45)</f>
        <v>0</v>
      </c>
      <c r="V45" s="24"/>
      <c r="W45" s="24"/>
      <c r="X45" s="24"/>
      <c r="Y45" s="25">
        <f>SUM(V45:X45)</f>
        <v>0</v>
      </c>
      <c r="Z45" s="24"/>
      <c r="AA45" s="24"/>
      <c r="AB45" s="24"/>
      <c r="AC45" s="25">
        <f>SUM(Z45:AB45)</f>
        <v>0</v>
      </c>
      <c r="AD45" s="24"/>
      <c r="AE45" s="24"/>
      <c r="AF45" s="57">
        <v>40020750</v>
      </c>
      <c r="AG45" s="25">
        <f>SUM(AD45:AF45)</f>
        <v>40020750</v>
      </c>
      <c r="AH45" s="25">
        <f>SUM(U45,Y45,AC45,AG45)</f>
        <v>40020750</v>
      </c>
      <c r="AI45" s="26">
        <f>IF(ISERROR(AH45/$J$44),0,AH45/$J$44)</f>
        <v>0.29640416054767471</v>
      </c>
      <c r="AJ45" s="27">
        <f>IF(ISERROR(AH45/$AH$111),"-",AH45/$AH$111)</f>
        <v>1.0573847615813241E-2</v>
      </c>
    </row>
    <row r="46" spans="1:36" ht="24.95" customHeight="1" outlineLevel="1" x14ac:dyDescent="0.25">
      <c r="A46" s="156">
        <v>2</v>
      </c>
      <c r="B46" s="156"/>
      <c r="C46" s="186" t="s">
        <v>1136</v>
      </c>
      <c r="D46" s="187">
        <v>45645</v>
      </c>
      <c r="E46" s="172" t="s">
        <v>1324</v>
      </c>
      <c r="F46" s="157" t="s">
        <v>1290</v>
      </c>
      <c r="G46" s="157"/>
      <c r="H46" s="158"/>
      <c r="I46" s="158"/>
      <c r="J46" s="397"/>
      <c r="K46" s="57">
        <v>53478600</v>
      </c>
      <c r="L46" s="128"/>
      <c r="M46" s="24"/>
      <c r="N46" s="24"/>
      <c r="O46" s="169"/>
      <c r="P46" s="157"/>
      <c r="Q46" s="157"/>
      <c r="R46" s="161"/>
      <c r="S46" s="24"/>
      <c r="T46" s="24"/>
      <c r="U46" s="25">
        <f t="shared" ref="U46:U47" si="32">SUM(R46:T46)</f>
        <v>0</v>
      </c>
      <c r="V46" s="24"/>
      <c r="W46" s="24"/>
      <c r="X46" s="24"/>
      <c r="Y46" s="25">
        <f t="shared" ref="Y46:Y47" si="33">SUM(V46:X46)</f>
        <v>0</v>
      </c>
      <c r="Z46" s="24"/>
      <c r="AA46" s="24"/>
      <c r="AB46" s="24"/>
      <c r="AC46" s="25">
        <f t="shared" ref="AC46:AC47" si="34">SUM(Z46:AB46)</f>
        <v>0</v>
      </c>
      <c r="AD46" s="24"/>
      <c r="AE46" s="24"/>
      <c r="AF46" s="57">
        <v>53478600</v>
      </c>
      <c r="AG46" s="25">
        <f t="shared" ref="AG46:AG47" si="35">SUM(AD46:AF46)</f>
        <v>53478600</v>
      </c>
      <c r="AH46" s="25">
        <f t="shared" ref="AH46:AH47" si="36">SUM(U46,Y46,AC46,AG46)</f>
        <v>53478600</v>
      </c>
      <c r="AI46" s="26">
        <f t="shared" ref="AI46:AI47" si="37">IF(ISERROR(AH46/$J$44),0,AH46/$J$44)</f>
        <v>0.39607652380989555</v>
      </c>
      <c r="AJ46" s="27">
        <f t="shared" ref="AJ46:AJ47" si="38">IF(ISERROR(AH46/$AH$111),"-",AH46/$AH$111)</f>
        <v>1.4129534481663387E-2</v>
      </c>
    </row>
    <row r="47" spans="1:36" ht="24.95" customHeight="1" outlineLevel="1" x14ac:dyDescent="0.25">
      <c r="A47" s="156">
        <v>3</v>
      </c>
      <c r="B47" s="156"/>
      <c r="C47" s="186" t="s">
        <v>1325</v>
      </c>
      <c r="D47" s="187">
        <v>45632</v>
      </c>
      <c r="E47" s="172" t="s">
        <v>1324</v>
      </c>
      <c r="F47" s="157" t="s">
        <v>1290</v>
      </c>
      <c r="G47" s="157"/>
      <c r="H47" s="158"/>
      <c r="I47" s="158"/>
      <c r="J47" s="400"/>
      <c r="K47" s="57">
        <v>41521528</v>
      </c>
      <c r="L47" s="128"/>
      <c r="M47" s="24"/>
      <c r="N47" s="24"/>
      <c r="O47" s="169"/>
      <c r="P47" s="157"/>
      <c r="Q47" s="157"/>
      <c r="R47" s="161"/>
      <c r="S47" s="24"/>
      <c r="T47" s="24"/>
      <c r="U47" s="25">
        <f t="shared" si="32"/>
        <v>0</v>
      </c>
      <c r="V47" s="24"/>
      <c r="W47" s="24"/>
      <c r="X47" s="24"/>
      <c r="Y47" s="25">
        <f t="shared" si="33"/>
        <v>0</v>
      </c>
      <c r="Z47" s="24"/>
      <c r="AA47" s="24"/>
      <c r="AB47" s="24"/>
      <c r="AC47" s="25">
        <f t="shared" si="34"/>
        <v>0</v>
      </c>
      <c r="AD47" s="24"/>
      <c r="AE47" s="24"/>
      <c r="AF47" s="57">
        <v>41521528</v>
      </c>
      <c r="AG47" s="25">
        <f t="shared" si="35"/>
        <v>41521528</v>
      </c>
      <c r="AH47" s="25">
        <f t="shared" si="36"/>
        <v>41521528</v>
      </c>
      <c r="AI47" s="26">
        <f t="shared" si="37"/>
        <v>0.30751931564242974</v>
      </c>
      <c r="AJ47" s="27">
        <f t="shared" si="38"/>
        <v>1.0970366868380096E-2</v>
      </c>
    </row>
    <row r="48" spans="1:36" s="37" customFormat="1" ht="12.75" customHeight="1" x14ac:dyDescent="0.25">
      <c r="A48" s="404" t="s">
        <v>57</v>
      </c>
      <c r="B48" s="377"/>
      <c r="C48" s="377"/>
      <c r="D48" s="377"/>
      <c r="E48" s="377"/>
      <c r="F48" s="377"/>
      <c r="G48" s="377"/>
      <c r="H48" s="377"/>
      <c r="I48" s="405"/>
      <c r="J48" s="33">
        <f>SUM(J44:J44)</f>
        <v>135020878</v>
      </c>
      <c r="K48" s="33">
        <f>SUM(K45:K47)</f>
        <v>135020878</v>
      </c>
      <c r="L48" s="32"/>
      <c r="M48" s="33">
        <f>SUM(M45:M45)</f>
        <v>0</v>
      </c>
      <c r="N48" s="33">
        <f>SUM(N45:N45)</f>
        <v>0</v>
      </c>
      <c r="O48" s="33">
        <f>SUM(O45:O45)</f>
        <v>0</v>
      </c>
      <c r="P48" s="163"/>
      <c r="Q48" s="164"/>
      <c r="R48" s="33">
        <f t="shared" ref="R48:AB48" si="39">SUM(R45:R45)</f>
        <v>0</v>
      </c>
      <c r="S48" s="33">
        <f t="shared" si="39"/>
        <v>0</v>
      </c>
      <c r="T48" s="33">
        <f t="shared" si="39"/>
        <v>0</v>
      </c>
      <c r="U48" s="33">
        <f>SUM(U45:U47)</f>
        <v>0</v>
      </c>
      <c r="V48" s="33">
        <f t="shared" si="39"/>
        <v>0</v>
      </c>
      <c r="W48" s="33">
        <f t="shared" si="39"/>
        <v>0</v>
      </c>
      <c r="X48" s="33">
        <f t="shared" si="39"/>
        <v>0</v>
      </c>
      <c r="Y48" s="33">
        <f>SUM(Y45:Y47)</f>
        <v>0</v>
      </c>
      <c r="Z48" s="33">
        <f t="shared" si="39"/>
        <v>0</v>
      </c>
      <c r="AA48" s="33">
        <f t="shared" si="39"/>
        <v>0</v>
      </c>
      <c r="AB48" s="33">
        <f t="shared" si="39"/>
        <v>0</v>
      </c>
      <c r="AC48" s="33">
        <f>SUM(AC45:AC47)</f>
        <v>0</v>
      </c>
      <c r="AD48" s="33">
        <f t="shared" ref="AD48:AH48" si="40">SUM(AD45:AD47)</f>
        <v>0</v>
      </c>
      <c r="AE48" s="33">
        <f t="shared" si="40"/>
        <v>0</v>
      </c>
      <c r="AF48" s="33">
        <f>SUM(AF45:AF47)</f>
        <v>135020878</v>
      </c>
      <c r="AG48" s="33">
        <f t="shared" si="40"/>
        <v>135020878</v>
      </c>
      <c r="AH48" s="33">
        <f t="shared" si="40"/>
        <v>135020878</v>
      </c>
      <c r="AI48" s="36">
        <f>IF(ISERROR(AH48/J48),0,AH48/J48)</f>
        <v>1</v>
      </c>
      <c r="AJ48" s="36">
        <f>IF(ISERROR(AH48/$AH$111),0,AH48/$AH$111)</f>
        <v>3.5673748965856726E-2</v>
      </c>
    </row>
    <row r="49" spans="1:36" ht="12.75" customHeight="1" x14ac:dyDescent="0.25">
      <c r="A49" s="401" t="s">
        <v>58</v>
      </c>
      <c r="B49" s="402"/>
      <c r="C49" s="402"/>
      <c r="D49" s="402"/>
      <c r="E49" s="403"/>
      <c r="F49" s="173"/>
      <c r="G49" s="170"/>
      <c r="H49" s="168"/>
      <c r="I49" s="168"/>
      <c r="J49" s="396">
        <v>171072628</v>
      </c>
      <c r="K49" s="13"/>
      <c r="L49" s="14"/>
      <c r="M49" s="15"/>
      <c r="N49" s="15"/>
      <c r="O49" s="15"/>
      <c r="P49" s="170"/>
      <c r="Q49" s="171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7"/>
      <c r="AJ49" s="17"/>
    </row>
    <row r="50" spans="1:36" ht="24.95" customHeight="1" outlineLevel="1" x14ac:dyDescent="0.25">
      <c r="A50" s="156">
        <v>1</v>
      </c>
      <c r="B50" s="156"/>
      <c r="C50" s="186" t="s">
        <v>1326</v>
      </c>
      <c r="D50" s="187">
        <v>45282</v>
      </c>
      <c r="E50" s="172" t="s">
        <v>1327</v>
      </c>
      <c r="F50" s="157" t="s">
        <v>1290</v>
      </c>
      <c r="G50" s="157"/>
      <c r="H50" s="158"/>
      <c r="I50" s="158"/>
      <c r="J50" s="397"/>
      <c r="K50" s="57">
        <v>53478600</v>
      </c>
      <c r="L50" s="59"/>
      <c r="M50" s="24"/>
      <c r="N50" s="24"/>
      <c r="O50" s="169"/>
      <c r="P50" s="157"/>
      <c r="Q50" s="157"/>
      <c r="R50" s="161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57">
        <v>53478600</v>
      </c>
      <c r="AG50" s="25">
        <f>SUM(AD50:AF50)</f>
        <v>53478600</v>
      </c>
      <c r="AH50" s="25">
        <f>SUM(U50,Y50,AC50,AG50)</f>
        <v>53478600</v>
      </c>
      <c r="AI50" s="26">
        <f>IF(ISERROR(AH50/$J$49),0,AH50/$J$49)</f>
        <v>0.31260757857767874</v>
      </c>
      <c r="AJ50" s="27">
        <f>IF(ISERROR(AH50/$AH$111),"-",AH50/$AH$111)</f>
        <v>1.4129534481663387E-2</v>
      </c>
    </row>
    <row r="51" spans="1:36" ht="24.95" customHeight="1" outlineLevel="1" x14ac:dyDescent="0.25">
      <c r="A51" s="156">
        <v>2</v>
      </c>
      <c r="B51" s="156"/>
      <c r="C51" s="186" t="s">
        <v>1328</v>
      </c>
      <c r="D51" s="187">
        <v>45282</v>
      </c>
      <c r="E51" s="172" t="s">
        <v>1329</v>
      </c>
      <c r="F51" s="157" t="s">
        <v>1290</v>
      </c>
      <c r="G51" s="157"/>
      <c r="H51" s="158"/>
      <c r="I51" s="158"/>
      <c r="J51" s="397"/>
      <c r="K51" s="57">
        <v>76072500</v>
      </c>
      <c r="L51" s="128"/>
      <c r="M51" s="24"/>
      <c r="N51" s="24"/>
      <c r="O51" s="169"/>
      <c r="P51" s="157"/>
      <c r="Q51" s="157"/>
      <c r="R51" s="161"/>
      <c r="S51" s="24"/>
      <c r="T51" s="24"/>
      <c r="U51" s="25">
        <f t="shared" ref="U51:U52" si="41">SUM(R51:T51)</f>
        <v>0</v>
      </c>
      <c r="V51" s="24"/>
      <c r="W51" s="24"/>
      <c r="X51" s="24"/>
      <c r="Y51" s="25">
        <f t="shared" ref="Y51:Y52" si="42">SUM(V51:X51)</f>
        <v>0</v>
      </c>
      <c r="Z51" s="24"/>
      <c r="AA51" s="24"/>
      <c r="AB51" s="24"/>
      <c r="AC51" s="25">
        <f t="shared" ref="AC51:AC52" si="43">SUM(Z51:AB51)</f>
        <v>0</v>
      </c>
      <c r="AD51" s="24"/>
      <c r="AE51" s="24"/>
      <c r="AF51" s="57">
        <v>76072500</v>
      </c>
      <c r="AG51" s="25">
        <f t="shared" ref="AG51:AG52" si="44">SUM(AD51:AF51)</f>
        <v>76072500</v>
      </c>
      <c r="AH51" s="25">
        <f t="shared" ref="AH51:AH52" si="45">SUM(U51,Y51,AC51,AG51)</f>
        <v>76072500</v>
      </c>
      <c r="AI51" s="26">
        <f t="shared" ref="AI51:AI52" si="46">IF(ISERROR(AH51/$J$49),0,AH51/$J$49)</f>
        <v>0.44467955446385027</v>
      </c>
      <c r="AJ51" s="27">
        <f t="shared" ref="AJ51:AJ52" si="47">IF(ISERROR(AH51/$AH$111),"-",AH51/$AH$111)</f>
        <v>2.009904918708302E-2</v>
      </c>
    </row>
    <row r="52" spans="1:36" ht="24.95" customHeight="1" outlineLevel="1" x14ac:dyDescent="0.25">
      <c r="A52" s="156">
        <v>3</v>
      </c>
      <c r="B52" s="156"/>
      <c r="C52" s="186" t="s">
        <v>1330</v>
      </c>
      <c r="D52" s="187">
        <v>45630</v>
      </c>
      <c r="E52" s="172" t="s">
        <v>1329</v>
      </c>
      <c r="F52" s="157" t="s">
        <v>1290</v>
      </c>
      <c r="G52" s="157"/>
      <c r="H52" s="158"/>
      <c r="I52" s="158"/>
      <c r="J52" s="400"/>
      <c r="K52" s="57">
        <v>41521528</v>
      </c>
      <c r="L52" s="128"/>
      <c r="M52" s="24"/>
      <c r="N52" s="24"/>
      <c r="O52" s="169"/>
      <c r="P52" s="157"/>
      <c r="Q52" s="157"/>
      <c r="R52" s="161"/>
      <c r="S52" s="24"/>
      <c r="T52" s="24"/>
      <c r="U52" s="25">
        <f t="shared" si="41"/>
        <v>0</v>
      </c>
      <c r="V52" s="24"/>
      <c r="W52" s="24"/>
      <c r="X52" s="24"/>
      <c r="Y52" s="25">
        <f t="shared" si="42"/>
        <v>0</v>
      </c>
      <c r="Z52" s="24"/>
      <c r="AA52" s="24"/>
      <c r="AB52" s="24"/>
      <c r="AC52" s="25">
        <f t="shared" si="43"/>
        <v>0</v>
      </c>
      <c r="AD52" s="24"/>
      <c r="AE52" s="24"/>
      <c r="AF52" s="57">
        <v>41521528</v>
      </c>
      <c r="AG52" s="25">
        <f t="shared" si="44"/>
        <v>41521528</v>
      </c>
      <c r="AH52" s="25">
        <f t="shared" si="45"/>
        <v>41521528</v>
      </c>
      <c r="AI52" s="26">
        <f t="shared" si="46"/>
        <v>0.242712866958471</v>
      </c>
      <c r="AJ52" s="27">
        <f t="shared" si="47"/>
        <v>1.0970366868380096E-2</v>
      </c>
    </row>
    <row r="53" spans="1:36" s="37" customFormat="1" ht="12.75" customHeight="1" x14ac:dyDescent="0.25">
      <c r="A53" s="404" t="s">
        <v>59</v>
      </c>
      <c r="B53" s="377"/>
      <c r="C53" s="377"/>
      <c r="D53" s="377"/>
      <c r="E53" s="377"/>
      <c r="F53" s="377"/>
      <c r="G53" s="377"/>
      <c r="H53" s="377"/>
      <c r="I53" s="405"/>
      <c r="J53" s="33">
        <f>+J49</f>
        <v>171072628</v>
      </c>
      <c r="K53" s="33">
        <f>SUM(K50:K52)</f>
        <v>171072628</v>
      </c>
      <c r="L53" s="32"/>
      <c r="M53" s="33">
        <f>SUM(M50:M50)</f>
        <v>0</v>
      </c>
      <c r="N53" s="33">
        <f>SUM(N50:N50)</f>
        <v>0</v>
      </c>
      <c r="O53" s="33">
        <f>SUM(O50:O50)</f>
        <v>0</v>
      </c>
      <c r="P53" s="163"/>
      <c r="Q53" s="164"/>
      <c r="R53" s="33">
        <f t="shared" ref="R53:AB53" si="48">SUM(R50:R50)</f>
        <v>0</v>
      </c>
      <c r="S53" s="33">
        <f t="shared" si="48"/>
        <v>0</v>
      </c>
      <c r="T53" s="33">
        <f t="shared" si="48"/>
        <v>0</v>
      </c>
      <c r="U53" s="33">
        <f>SUM(U50:U52)</f>
        <v>0</v>
      </c>
      <c r="V53" s="33">
        <f t="shared" si="48"/>
        <v>0</v>
      </c>
      <c r="W53" s="33">
        <f t="shared" si="48"/>
        <v>0</v>
      </c>
      <c r="X53" s="33">
        <f t="shared" si="48"/>
        <v>0</v>
      </c>
      <c r="Y53" s="33">
        <f>SUM(Y50:Y52)</f>
        <v>0</v>
      </c>
      <c r="Z53" s="33">
        <f t="shared" si="48"/>
        <v>0</v>
      </c>
      <c r="AA53" s="33">
        <f t="shared" si="48"/>
        <v>0</v>
      </c>
      <c r="AB53" s="33">
        <f t="shared" si="48"/>
        <v>0</v>
      </c>
      <c r="AC53" s="33">
        <f t="shared" ref="AC53:AH53" si="49">SUM(AC50:AC52)</f>
        <v>0</v>
      </c>
      <c r="AD53" s="33">
        <f t="shared" si="49"/>
        <v>0</v>
      </c>
      <c r="AE53" s="33">
        <f t="shared" si="49"/>
        <v>0</v>
      </c>
      <c r="AF53" s="33">
        <f t="shared" si="49"/>
        <v>171072628</v>
      </c>
      <c r="AG53" s="33">
        <f t="shared" si="49"/>
        <v>171072628</v>
      </c>
      <c r="AH53" s="33">
        <f t="shared" si="49"/>
        <v>171072628</v>
      </c>
      <c r="AI53" s="36">
        <f>IF(ISERROR(AH53/J53),0,AH53/J53)</f>
        <v>1</v>
      </c>
      <c r="AJ53" s="36">
        <f>IF(ISERROR(AH53/$AH$111),0,AH53/$AH$111)</f>
        <v>4.5198950537126505E-2</v>
      </c>
    </row>
    <row r="54" spans="1:36" ht="12.75" customHeight="1" x14ac:dyDescent="0.25">
      <c r="A54" s="401" t="s">
        <v>60</v>
      </c>
      <c r="B54" s="402"/>
      <c r="C54" s="402"/>
      <c r="D54" s="402"/>
      <c r="E54" s="403"/>
      <c r="F54" s="173"/>
      <c r="G54" s="170"/>
      <c r="H54" s="168"/>
      <c r="I54" s="168"/>
      <c r="J54" s="396">
        <v>331155628</v>
      </c>
      <c r="K54" s="13"/>
      <c r="L54" s="14"/>
      <c r="M54" s="15"/>
      <c r="N54" s="15"/>
      <c r="O54" s="15"/>
      <c r="P54" s="170"/>
      <c r="Q54" s="171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7"/>
      <c r="AJ54" s="17"/>
    </row>
    <row r="55" spans="1:36" ht="24.95" customHeight="1" outlineLevel="1" x14ac:dyDescent="0.25">
      <c r="A55" s="205">
        <v>1</v>
      </c>
      <c r="B55" s="205"/>
      <c r="C55" s="186" t="s">
        <v>1331</v>
      </c>
      <c r="D55" s="187">
        <v>45656</v>
      </c>
      <c r="E55" s="172" t="s">
        <v>1332</v>
      </c>
      <c r="F55" s="157" t="s">
        <v>1290</v>
      </c>
      <c r="G55" s="224"/>
      <c r="H55" s="247"/>
      <c r="I55" s="247"/>
      <c r="J55" s="397"/>
      <c r="K55" s="57">
        <v>40020750</v>
      </c>
      <c r="L55" s="59"/>
      <c r="M55" s="24"/>
      <c r="N55" s="24"/>
      <c r="O55" s="169"/>
      <c r="P55" s="157"/>
      <c r="Q55" s="157"/>
      <c r="R55" s="161"/>
      <c r="S55" s="24"/>
      <c r="T55" s="24"/>
      <c r="U55" s="25">
        <f>SUM(R55:T55)</f>
        <v>0</v>
      </c>
      <c r="V55" s="24"/>
      <c r="W55" s="24"/>
      <c r="X55" s="24"/>
      <c r="Y55" s="25">
        <f>SUM(V55:X55)</f>
        <v>0</v>
      </c>
      <c r="Z55" s="24"/>
      <c r="AA55" s="24"/>
      <c r="AB55" s="24"/>
      <c r="AC55" s="25">
        <f>SUM(Z55:AB55)</f>
        <v>0</v>
      </c>
      <c r="AD55" s="24"/>
      <c r="AE55" s="24"/>
      <c r="AF55" s="57">
        <v>40020750</v>
      </c>
      <c r="AG55" s="25">
        <f>SUM(AD55:AF55)</f>
        <v>40020750</v>
      </c>
      <c r="AH55" s="25">
        <f>SUM(U55,Y55,AC55,AG55)</f>
        <v>40020750</v>
      </c>
      <c r="AI55" s="26">
        <f>IF(ISERROR(AH55/$J$54),0,AH55/$J$54)</f>
        <v>0.12085178875474223</v>
      </c>
      <c r="AJ55" s="27">
        <f>IF(ISERROR(AH55/$AH$111),"-",AH55/$AH$111)</f>
        <v>1.0573847615813241E-2</v>
      </c>
    </row>
    <row r="56" spans="1:36" ht="24.95" customHeight="1" outlineLevel="1" x14ac:dyDescent="0.25">
      <c r="A56" s="156">
        <v>2</v>
      </c>
      <c r="B56" s="156"/>
      <c r="C56" s="186" t="s">
        <v>1333</v>
      </c>
      <c r="D56" s="187">
        <v>45656</v>
      </c>
      <c r="E56" s="172" t="s">
        <v>372</v>
      </c>
      <c r="F56" s="157" t="s">
        <v>1290</v>
      </c>
      <c r="G56" s="157"/>
      <c r="H56" s="158"/>
      <c r="I56" s="158"/>
      <c r="J56" s="397"/>
      <c r="K56" s="57">
        <v>41521528</v>
      </c>
      <c r="L56" s="128"/>
      <c r="M56" s="24"/>
      <c r="N56" s="24"/>
      <c r="O56" s="169"/>
      <c r="P56" s="157"/>
      <c r="Q56" s="157"/>
      <c r="R56" s="161"/>
      <c r="S56" s="24"/>
      <c r="T56" s="24"/>
      <c r="U56" s="25">
        <f t="shared" ref="U56:U61" si="50">SUM(R56:T56)</f>
        <v>0</v>
      </c>
      <c r="V56" s="24"/>
      <c r="W56" s="24"/>
      <c r="X56" s="24"/>
      <c r="Y56" s="25">
        <f t="shared" ref="Y56:Y61" si="51">SUM(V56:X56)</f>
        <v>0</v>
      </c>
      <c r="Z56" s="24"/>
      <c r="AA56" s="24"/>
      <c r="AB56" s="24"/>
      <c r="AC56" s="25">
        <f t="shared" ref="AC56:AC61" si="52">SUM(Z56:AB56)</f>
        <v>0</v>
      </c>
      <c r="AD56" s="24"/>
      <c r="AE56" s="24"/>
      <c r="AF56" s="57">
        <v>41521528</v>
      </c>
      <c r="AG56" s="25">
        <f t="shared" ref="AG56:AG61" si="53">SUM(AD56:AF56)</f>
        <v>41521528</v>
      </c>
      <c r="AH56" s="25">
        <f t="shared" ref="AH56:AH61" si="54">SUM(U56,Y56,AC56,AG56)</f>
        <v>41521528</v>
      </c>
      <c r="AI56" s="26">
        <f t="shared" ref="AI56:AI61" si="55">IF(ISERROR(AH56/$J$54),0,AH56/$J$54)</f>
        <v>0.12538373045557902</v>
      </c>
      <c r="AJ56" s="27">
        <f t="shared" ref="AJ56:AJ61" si="56">IF(ISERROR(AH56/$AH$111),"-",AH56/$AH$111)</f>
        <v>1.0970366868380096E-2</v>
      </c>
    </row>
    <row r="57" spans="1:36" ht="24.95" customHeight="1" outlineLevel="1" x14ac:dyDescent="0.25">
      <c r="A57" s="156">
        <v>3</v>
      </c>
      <c r="B57" s="156"/>
      <c r="C57" s="186" t="s">
        <v>1334</v>
      </c>
      <c r="D57" s="187">
        <v>45289</v>
      </c>
      <c r="E57" s="172" t="s">
        <v>372</v>
      </c>
      <c r="F57" s="157" t="s">
        <v>1290</v>
      </c>
      <c r="G57" s="157"/>
      <c r="H57" s="158"/>
      <c r="I57" s="158"/>
      <c r="J57" s="397"/>
      <c r="K57" s="57">
        <v>53478600</v>
      </c>
      <c r="L57" s="128"/>
      <c r="M57" s="24"/>
      <c r="N57" s="24"/>
      <c r="O57" s="169"/>
      <c r="P57" s="157"/>
      <c r="Q57" s="157"/>
      <c r="R57" s="161"/>
      <c r="S57" s="24"/>
      <c r="T57" s="24"/>
      <c r="U57" s="25">
        <f t="shared" si="50"/>
        <v>0</v>
      </c>
      <c r="V57" s="24"/>
      <c r="W57" s="24"/>
      <c r="X57" s="24"/>
      <c r="Y57" s="25">
        <f t="shared" si="51"/>
        <v>0</v>
      </c>
      <c r="Z57" s="24"/>
      <c r="AA57" s="24"/>
      <c r="AB57" s="24"/>
      <c r="AC57" s="25">
        <f t="shared" si="52"/>
        <v>0</v>
      </c>
      <c r="AD57" s="24"/>
      <c r="AE57" s="24"/>
      <c r="AF57" s="57">
        <v>53478600</v>
      </c>
      <c r="AG57" s="25">
        <f t="shared" si="53"/>
        <v>53478600</v>
      </c>
      <c r="AH57" s="25">
        <f t="shared" si="54"/>
        <v>53478600</v>
      </c>
      <c r="AI57" s="26">
        <f t="shared" si="55"/>
        <v>0.16149083838007428</v>
      </c>
      <c r="AJ57" s="27">
        <f t="shared" si="56"/>
        <v>1.4129534481663387E-2</v>
      </c>
    </row>
    <row r="58" spans="1:36" ht="24.95" customHeight="1" outlineLevel="1" x14ac:dyDescent="0.25">
      <c r="A58" s="156">
        <v>4</v>
      </c>
      <c r="B58" s="156"/>
      <c r="C58" s="186" t="s">
        <v>1335</v>
      </c>
      <c r="D58" s="187">
        <v>45288</v>
      </c>
      <c r="E58" s="172" t="s">
        <v>1336</v>
      </c>
      <c r="F58" s="157" t="s">
        <v>1290</v>
      </c>
      <c r="G58" s="157"/>
      <c r="H58" s="158"/>
      <c r="I58" s="158"/>
      <c r="J58" s="397"/>
      <c r="K58" s="57">
        <v>40020750</v>
      </c>
      <c r="L58" s="128"/>
      <c r="M58" s="24"/>
      <c r="N58" s="24"/>
      <c r="O58" s="169"/>
      <c r="P58" s="157"/>
      <c r="Q58" s="157"/>
      <c r="R58" s="161"/>
      <c r="S58" s="24"/>
      <c r="T58" s="24"/>
      <c r="U58" s="25">
        <f t="shared" si="50"/>
        <v>0</v>
      </c>
      <c r="V58" s="24"/>
      <c r="W58" s="24"/>
      <c r="X58" s="24"/>
      <c r="Y58" s="25">
        <f t="shared" si="51"/>
        <v>0</v>
      </c>
      <c r="Z58" s="24"/>
      <c r="AA58" s="24"/>
      <c r="AB58" s="24"/>
      <c r="AC58" s="25">
        <f t="shared" si="52"/>
        <v>0</v>
      </c>
      <c r="AD58" s="24"/>
      <c r="AE58" s="24"/>
      <c r="AF58" s="57">
        <v>40020750</v>
      </c>
      <c r="AG58" s="25">
        <f t="shared" si="53"/>
        <v>40020750</v>
      </c>
      <c r="AH58" s="25">
        <f t="shared" si="54"/>
        <v>40020750</v>
      </c>
      <c r="AI58" s="26">
        <f t="shared" si="55"/>
        <v>0.12085178875474223</v>
      </c>
      <c r="AJ58" s="27">
        <f t="shared" si="56"/>
        <v>1.0573847615813241E-2</v>
      </c>
    </row>
    <row r="59" spans="1:36" ht="24.95" customHeight="1" outlineLevel="1" x14ac:dyDescent="0.25">
      <c r="A59" s="156">
        <v>5</v>
      </c>
      <c r="B59" s="156"/>
      <c r="C59" s="186" t="s">
        <v>1337</v>
      </c>
      <c r="D59" s="187">
        <v>45288</v>
      </c>
      <c r="E59" s="172" t="s">
        <v>389</v>
      </c>
      <c r="F59" s="157" t="s">
        <v>1290</v>
      </c>
      <c r="G59" s="157"/>
      <c r="H59" s="158"/>
      <c r="I59" s="158"/>
      <c r="J59" s="397"/>
      <c r="K59" s="57">
        <v>40020750</v>
      </c>
      <c r="L59" s="128"/>
      <c r="M59" s="24"/>
      <c r="N59" s="24"/>
      <c r="O59" s="169"/>
      <c r="P59" s="157"/>
      <c r="Q59" s="157"/>
      <c r="R59" s="161"/>
      <c r="S59" s="24"/>
      <c r="T59" s="24"/>
      <c r="U59" s="25">
        <f t="shared" si="50"/>
        <v>0</v>
      </c>
      <c r="V59" s="24"/>
      <c r="W59" s="24"/>
      <c r="X59" s="24"/>
      <c r="Y59" s="25">
        <f t="shared" si="51"/>
        <v>0</v>
      </c>
      <c r="Z59" s="24"/>
      <c r="AA59" s="24"/>
      <c r="AB59" s="24"/>
      <c r="AC59" s="25">
        <f t="shared" si="52"/>
        <v>0</v>
      </c>
      <c r="AD59" s="24"/>
      <c r="AE59" s="24"/>
      <c r="AF59" s="57">
        <v>40020750</v>
      </c>
      <c r="AG59" s="25">
        <f t="shared" si="53"/>
        <v>40020750</v>
      </c>
      <c r="AH59" s="25">
        <f t="shared" si="54"/>
        <v>40020750</v>
      </c>
      <c r="AI59" s="26">
        <f t="shared" si="55"/>
        <v>0.12085178875474223</v>
      </c>
      <c r="AJ59" s="27">
        <f t="shared" si="56"/>
        <v>1.0573847615813241E-2</v>
      </c>
    </row>
    <row r="60" spans="1:36" ht="24.95" customHeight="1" outlineLevel="1" x14ac:dyDescent="0.25">
      <c r="A60" s="156">
        <v>6</v>
      </c>
      <c r="B60" s="156"/>
      <c r="C60" s="186" t="s">
        <v>1338</v>
      </c>
      <c r="D60" s="187">
        <v>45288</v>
      </c>
      <c r="E60" s="172" t="s">
        <v>1339</v>
      </c>
      <c r="F60" s="157" t="s">
        <v>1290</v>
      </c>
      <c r="G60" s="157"/>
      <c r="H60" s="158"/>
      <c r="I60" s="158"/>
      <c r="J60" s="397"/>
      <c r="K60" s="57">
        <v>40020750</v>
      </c>
      <c r="L60" s="128"/>
      <c r="M60" s="24"/>
      <c r="N60" s="24"/>
      <c r="O60" s="169"/>
      <c r="P60" s="157"/>
      <c r="Q60" s="157"/>
      <c r="R60" s="161"/>
      <c r="S60" s="24"/>
      <c r="T60" s="24"/>
      <c r="U60" s="25">
        <f t="shared" si="50"/>
        <v>0</v>
      </c>
      <c r="V60" s="24"/>
      <c r="W60" s="24"/>
      <c r="X60" s="24"/>
      <c r="Y60" s="25">
        <f t="shared" si="51"/>
        <v>0</v>
      </c>
      <c r="Z60" s="24"/>
      <c r="AA60" s="24"/>
      <c r="AB60" s="24"/>
      <c r="AC60" s="25">
        <f t="shared" si="52"/>
        <v>0</v>
      </c>
      <c r="AD60" s="24"/>
      <c r="AE60" s="24"/>
      <c r="AF60" s="57">
        <v>40020750</v>
      </c>
      <c r="AG60" s="25">
        <f t="shared" si="53"/>
        <v>40020750</v>
      </c>
      <c r="AH60" s="25">
        <f t="shared" si="54"/>
        <v>40020750</v>
      </c>
      <c r="AI60" s="26">
        <f t="shared" si="55"/>
        <v>0.12085178875474223</v>
      </c>
      <c r="AJ60" s="27">
        <f t="shared" si="56"/>
        <v>1.0573847615813241E-2</v>
      </c>
    </row>
    <row r="61" spans="1:36" ht="24.95" customHeight="1" outlineLevel="1" x14ac:dyDescent="0.25">
      <c r="A61" s="156">
        <v>7</v>
      </c>
      <c r="B61" s="156"/>
      <c r="C61" s="186" t="s">
        <v>1335</v>
      </c>
      <c r="D61" s="187">
        <v>45288</v>
      </c>
      <c r="E61" s="172" t="s">
        <v>1340</v>
      </c>
      <c r="F61" s="157" t="s">
        <v>1290</v>
      </c>
      <c r="G61" s="157"/>
      <c r="H61" s="158"/>
      <c r="I61" s="158"/>
      <c r="J61" s="400"/>
      <c r="K61" s="57">
        <v>76072500</v>
      </c>
      <c r="L61" s="128"/>
      <c r="M61" s="24"/>
      <c r="N61" s="24"/>
      <c r="O61" s="169"/>
      <c r="P61" s="157"/>
      <c r="Q61" s="157"/>
      <c r="R61" s="161"/>
      <c r="S61" s="24"/>
      <c r="T61" s="24"/>
      <c r="U61" s="25">
        <f t="shared" si="50"/>
        <v>0</v>
      </c>
      <c r="V61" s="24"/>
      <c r="W61" s="24"/>
      <c r="X61" s="24"/>
      <c r="Y61" s="25">
        <f t="shared" si="51"/>
        <v>0</v>
      </c>
      <c r="Z61" s="24"/>
      <c r="AA61" s="24"/>
      <c r="AB61" s="24"/>
      <c r="AC61" s="25">
        <f t="shared" si="52"/>
        <v>0</v>
      </c>
      <c r="AD61" s="24"/>
      <c r="AE61" s="24"/>
      <c r="AF61" s="57">
        <v>76072500</v>
      </c>
      <c r="AG61" s="25">
        <f t="shared" si="53"/>
        <v>76072500</v>
      </c>
      <c r="AH61" s="25">
        <f t="shared" si="54"/>
        <v>76072500</v>
      </c>
      <c r="AI61" s="26">
        <f t="shared" si="55"/>
        <v>0.22971827614537779</v>
      </c>
      <c r="AJ61" s="27">
        <f t="shared" si="56"/>
        <v>2.009904918708302E-2</v>
      </c>
    </row>
    <row r="62" spans="1:36" s="37" customFormat="1" ht="12.75" customHeight="1" x14ac:dyDescent="0.25">
      <c r="A62" s="404" t="s">
        <v>61</v>
      </c>
      <c r="B62" s="377"/>
      <c r="C62" s="377"/>
      <c r="D62" s="377"/>
      <c r="E62" s="377"/>
      <c r="F62" s="377"/>
      <c r="G62" s="377"/>
      <c r="H62" s="377"/>
      <c r="I62" s="405"/>
      <c r="J62" s="33">
        <f>+J54</f>
        <v>331155628</v>
      </c>
      <c r="K62" s="33">
        <f>SUM(K55:K61)</f>
        <v>331155628</v>
      </c>
      <c r="L62" s="32"/>
      <c r="M62" s="33">
        <f>SUM(M55:M55)</f>
        <v>0</v>
      </c>
      <c r="N62" s="33">
        <f>SUM(N55:N55)</f>
        <v>0</v>
      </c>
      <c r="O62" s="33">
        <f>SUM(O55:O55)</f>
        <v>0</v>
      </c>
      <c r="P62" s="163"/>
      <c r="Q62" s="164"/>
      <c r="R62" s="33">
        <f t="shared" ref="R62:AC62" si="57">SUM(R55:R55)</f>
        <v>0</v>
      </c>
      <c r="S62" s="33">
        <f t="shared" si="57"/>
        <v>0</v>
      </c>
      <c r="T62" s="33">
        <f t="shared" si="57"/>
        <v>0</v>
      </c>
      <c r="U62" s="33">
        <f>SUM(U55:U61)</f>
        <v>0</v>
      </c>
      <c r="V62" s="33">
        <f t="shared" si="57"/>
        <v>0</v>
      </c>
      <c r="W62" s="33">
        <f t="shared" si="57"/>
        <v>0</v>
      </c>
      <c r="X62" s="33">
        <f t="shared" si="57"/>
        <v>0</v>
      </c>
      <c r="Y62" s="33">
        <f>SUM(Y55:Y61)</f>
        <v>0</v>
      </c>
      <c r="Z62" s="33">
        <f t="shared" si="57"/>
        <v>0</v>
      </c>
      <c r="AA62" s="33">
        <f t="shared" si="57"/>
        <v>0</v>
      </c>
      <c r="AB62" s="33">
        <f t="shared" si="57"/>
        <v>0</v>
      </c>
      <c r="AC62" s="33">
        <f t="shared" si="57"/>
        <v>0</v>
      </c>
      <c r="AD62" s="33">
        <f>SUM(AD55:AD61)</f>
        <v>0</v>
      </c>
      <c r="AE62" s="33">
        <f>SUM(AE55:AE61)</f>
        <v>0</v>
      </c>
      <c r="AF62" s="33">
        <f>SUM(AF55:AF61)</f>
        <v>331155628</v>
      </c>
      <c r="AG62" s="33">
        <f>SUM(AG55:AG61)</f>
        <v>331155628</v>
      </c>
      <c r="AH62" s="33">
        <f>SUM(AH55:AH61)</f>
        <v>331155628</v>
      </c>
      <c r="AI62" s="36">
        <f>IF(ISERROR(AH62/J62),0,AH62/J62)</f>
        <v>1</v>
      </c>
      <c r="AJ62" s="36">
        <f>IF(ISERROR(AH62/$AH$111),0,AH62/$AH$111)</f>
        <v>8.7494341000379464E-2</v>
      </c>
    </row>
    <row r="63" spans="1:36" ht="12.75" customHeight="1" x14ac:dyDescent="0.25">
      <c r="A63" s="401" t="s">
        <v>62</v>
      </c>
      <c r="B63" s="402"/>
      <c r="C63" s="402"/>
      <c r="D63" s="402"/>
      <c r="E63" s="403"/>
      <c r="F63" s="173"/>
      <c r="G63" s="170"/>
      <c r="H63" s="168"/>
      <c r="I63" s="168"/>
      <c r="J63" s="436">
        <v>107230528</v>
      </c>
      <c r="K63" s="179"/>
      <c r="L63" s="180"/>
      <c r="M63" s="147"/>
      <c r="N63" s="147"/>
      <c r="O63" s="147"/>
      <c r="P63" s="170"/>
      <c r="Q63" s="171"/>
      <c r="R63" s="179"/>
      <c r="S63" s="179"/>
      <c r="T63" s="179"/>
      <c r="U63" s="179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7"/>
      <c r="AJ63" s="17"/>
    </row>
    <row r="64" spans="1:36" ht="24.95" customHeight="1" outlineLevel="1" x14ac:dyDescent="0.25">
      <c r="A64" s="156">
        <v>1</v>
      </c>
      <c r="B64" s="156"/>
      <c r="C64" s="186" t="s">
        <v>132</v>
      </c>
      <c r="D64" s="187">
        <v>45288</v>
      </c>
      <c r="E64" s="172" t="s">
        <v>1058</v>
      </c>
      <c r="F64" s="157" t="s">
        <v>1290</v>
      </c>
      <c r="G64" s="165"/>
      <c r="H64" s="235"/>
      <c r="I64" s="235"/>
      <c r="J64" s="416"/>
      <c r="K64" s="188">
        <v>32854500</v>
      </c>
      <c r="L64" s="221"/>
      <c r="M64" s="202"/>
      <c r="N64" s="203"/>
      <c r="O64" s="281"/>
      <c r="P64" s="165"/>
      <c r="Q64" s="165"/>
      <c r="R64" s="159"/>
      <c r="S64" s="159"/>
      <c r="T64" s="159"/>
      <c r="U64" s="152">
        <f>SUM(R64:T64)</f>
        <v>0</v>
      </c>
      <c r="V64" s="161"/>
      <c r="W64" s="24"/>
      <c r="X64" s="24"/>
      <c r="Y64" s="25">
        <f>SUM(V64:X64)</f>
        <v>0</v>
      </c>
      <c r="Z64" s="24"/>
      <c r="AA64" s="24"/>
      <c r="AB64" s="24"/>
      <c r="AC64" s="25">
        <f>SUM(Z64:AB64)</f>
        <v>0</v>
      </c>
      <c r="AD64" s="24"/>
      <c r="AE64" s="24">
        <v>0</v>
      </c>
      <c r="AF64" s="188">
        <v>32854500</v>
      </c>
      <c r="AG64" s="25">
        <f>SUM(AD64:AF64)</f>
        <v>32854500</v>
      </c>
      <c r="AH64" s="25">
        <f>SUM(U64,Y64,AC64,AG64)</f>
        <v>32854500</v>
      </c>
      <c r="AI64" s="26">
        <f>IF(ISERROR(AH64/$J$63),0,AH64/$J$63)</f>
        <v>0.30639129185300662</v>
      </c>
      <c r="AJ64" s="27">
        <f>IF(ISERROR(AH64/$AH$111),"-",AH64/$AH$111)</f>
        <v>8.6804589242764352E-3</v>
      </c>
    </row>
    <row r="65" spans="1:36" ht="24.95" customHeight="1" outlineLevel="1" x14ac:dyDescent="0.25">
      <c r="A65" s="156">
        <v>2</v>
      </c>
      <c r="B65" s="156"/>
      <c r="C65" s="186" t="s">
        <v>1341</v>
      </c>
      <c r="D65" s="187">
        <v>45289</v>
      </c>
      <c r="E65" s="172" t="s">
        <v>1342</v>
      </c>
      <c r="F65" s="157" t="s">
        <v>1290</v>
      </c>
      <c r="G65" s="165"/>
      <c r="H65" s="235"/>
      <c r="I65" s="235"/>
      <c r="J65" s="416"/>
      <c r="K65" s="188">
        <v>32854500</v>
      </c>
      <c r="L65" s="221"/>
      <c r="M65" s="202"/>
      <c r="N65" s="203"/>
      <c r="O65" s="281"/>
      <c r="P65" s="165"/>
      <c r="Q65" s="165"/>
      <c r="R65" s="159"/>
      <c r="S65" s="159"/>
      <c r="T65" s="159"/>
      <c r="U65" s="152">
        <f t="shared" ref="U65:U66" si="58">SUM(R65:T65)</f>
        <v>0</v>
      </c>
      <c r="V65" s="161"/>
      <c r="W65" s="24"/>
      <c r="X65" s="24"/>
      <c r="Y65" s="25">
        <f t="shared" ref="Y65:Y66" si="59">SUM(V65:X65)</f>
        <v>0</v>
      </c>
      <c r="Z65" s="24"/>
      <c r="AA65" s="24"/>
      <c r="AB65" s="24"/>
      <c r="AC65" s="25">
        <f t="shared" ref="AC65:AC66" si="60">SUM(Z65:AB65)</f>
        <v>0</v>
      </c>
      <c r="AD65" s="24"/>
      <c r="AE65" s="24"/>
      <c r="AF65" s="188">
        <v>32854500</v>
      </c>
      <c r="AG65" s="25">
        <f t="shared" ref="AG65:AG66" si="61">SUM(AD65:AF65)</f>
        <v>32854500</v>
      </c>
      <c r="AH65" s="25">
        <f t="shared" ref="AH65:AH66" si="62">SUM(U65,Y65,AC65,AG65)</f>
        <v>32854500</v>
      </c>
      <c r="AI65" s="26">
        <f t="shared" ref="AI65:AI66" si="63">IF(ISERROR(AH65/$J$63),0,AH65/$J$63)</f>
        <v>0.30639129185300662</v>
      </c>
      <c r="AJ65" s="27">
        <f t="shared" ref="AJ65:AJ66" si="64">IF(ISERROR(AH65/$AH$111),"-",AH65/$AH$111)</f>
        <v>8.6804589242764352E-3</v>
      </c>
    </row>
    <row r="66" spans="1:36" ht="24.95" customHeight="1" outlineLevel="1" x14ac:dyDescent="0.25">
      <c r="A66" s="156">
        <v>3</v>
      </c>
      <c r="B66" s="156"/>
      <c r="C66" s="186" t="s">
        <v>1343</v>
      </c>
      <c r="D66" s="187">
        <v>45649</v>
      </c>
      <c r="E66" s="172" t="s">
        <v>1344</v>
      </c>
      <c r="F66" s="157" t="s">
        <v>1290</v>
      </c>
      <c r="G66" s="165"/>
      <c r="H66" s="235"/>
      <c r="I66" s="235"/>
      <c r="J66" s="437"/>
      <c r="K66" s="188">
        <v>41521528</v>
      </c>
      <c r="L66" s="221"/>
      <c r="M66" s="202"/>
      <c r="N66" s="203"/>
      <c r="O66" s="281"/>
      <c r="P66" s="165"/>
      <c r="Q66" s="165"/>
      <c r="R66" s="159"/>
      <c r="S66" s="159"/>
      <c r="T66" s="159"/>
      <c r="U66" s="152">
        <f t="shared" si="58"/>
        <v>0</v>
      </c>
      <c r="V66" s="161"/>
      <c r="W66" s="24"/>
      <c r="X66" s="24"/>
      <c r="Y66" s="25">
        <f t="shared" si="59"/>
        <v>0</v>
      </c>
      <c r="Z66" s="24"/>
      <c r="AA66" s="24"/>
      <c r="AB66" s="24"/>
      <c r="AC66" s="25">
        <f t="shared" si="60"/>
        <v>0</v>
      </c>
      <c r="AD66" s="24"/>
      <c r="AE66" s="24"/>
      <c r="AF66" s="188">
        <v>41521528</v>
      </c>
      <c r="AG66" s="25">
        <f t="shared" si="61"/>
        <v>41521528</v>
      </c>
      <c r="AH66" s="25">
        <f t="shared" si="62"/>
        <v>41521528</v>
      </c>
      <c r="AI66" s="26">
        <f t="shared" si="63"/>
        <v>0.3872174162939867</v>
      </c>
      <c r="AJ66" s="27">
        <f t="shared" si="64"/>
        <v>1.0970366868380096E-2</v>
      </c>
    </row>
    <row r="67" spans="1:36" s="37" customFormat="1" ht="12.75" customHeight="1" x14ac:dyDescent="0.25">
      <c r="A67" s="404" t="s">
        <v>63</v>
      </c>
      <c r="B67" s="377"/>
      <c r="C67" s="377"/>
      <c r="D67" s="377"/>
      <c r="E67" s="377"/>
      <c r="F67" s="377"/>
      <c r="G67" s="377"/>
      <c r="H67" s="377"/>
      <c r="I67" s="405"/>
      <c r="J67" s="33">
        <f>+J63</f>
        <v>107230528</v>
      </c>
      <c r="K67" s="162">
        <f>SUM(K64:K66)</f>
        <v>107230528</v>
      </c>
      <c r="L67" s="195"/>
      <c r="M67" s="183">
        <f>SUM(M64:M64)</f>
        <v>0</v>
      </c>
      <c r="N67" s="183">
        <f>SUM(N64:N64)</f>
        <v>0</v>
      </c>
      <c r="O67" s="183">
        <f>SUM(O64:O64)</f>
        <v>0</v>
      </c>
      <c r="P67" s="184"/>
      <c r="Q67" s="185"/>
      <c r="R67" s="183">
        <f t="shared" ref="R67:AB67" si="65">SUM(R64:R64)</f>
        <v>0</v>
      </c>
      <c r="S67" s="183">
        <f t="shared" si="65"/>
        <v>0</v>
      </c>
      <c r="T67" s="183">
        <f t="shared" si="65"/>
        <v>0</v>
      </c>
      <c r="U67" s="183">
        <f>SUM(U64:U66)</f>
        <v>0</v>
      </c>
      <c r="V67" s="33">
        <f t="shared" si="65"/>
        <v>0</v>
      </c>
      <c r="W67" s="33">
        <f t="shared" si="65"/>
        <v>0</v>
      </c>
      <c r="X67" s="33">
        <f t="shared" si="65"/>
        <v>0</v>
      </c>
      <c r="Y67" s="162">
        <f>SUM(Y64:Y66)</f>
        <v>0</v>
      </c>
      <c r="Z67" s="33">
        <f t="shared" si="65"/>
        <v>0</v>
      </c>
      <c r="AA67" s="33">
        <f t="shared" si="65"/>
        <v>0</v>
      </c>
      <c r="AB67" s="33">
        <f t="shared" si="65"/>
        <v>0</v>
      </c>
      <c r="AC67" s="162">
        <f>SUM(AC64:AC66)</f>
        <v>0</v>
      </c>
      <c r="AD67" s="162">
        <f t="shared" ref="AD67:AH67" si="66">SUM(AD64:AD66)</f>
        <v>0</v>
      </c>
      <c r="AE67" s="162">
        <f t="shared" si="66"/>
        <v>0</v>
      </c>
      <c r="AF67" s="162">
        <f t="shared" si="66"/>
        <v>107230528</v>
      </c>
      <c r="AG67" s="162">
        <f t="shared" si="66"/>
        <v>107230528</v>
      </c>
      <c r="AH67" s="162">
        <f t="shared" si="66"/>
        <v>107230528</v>
      </c>
      <c r="AI67" s="36">
        <f>IF(ISERROR(AH67/J67),0,AH67/J67)</f>
        <v>1</v>
      </c>
      <c r="AJ67" s="36">
        <f>IF(ISERROR(AH67/$AH$111),0,AH67/$AH$111)</f>
        <v>2.8331284716932966E-2</v>
      </c>
    </row>
    <row r="68" spans="1:36" ht="12.75" customHeight="1" x14ac:dyDescent="0.25">
      <c r="A68" s="401" t="s">
        <v>64</v>
      </c>
      <c r="B68" s="402"/>
      <c r="C68" s="402"/>
      <c r="D68" s="402"/>
      <c r="E68" s="403"/>
      <c r="F68" s="173"/>
      <c r="G68" s="170"/>
      <c r="H68" s="168"/>
      <c r="I68" s="168"/>
      <c r="J68" s="436">
        <v>172666200</v>
      </c>
      <c r="K68" s="282"/>
      <c r="L68" s="153"/>
      <c r="M68" s="154"/>
      <c r="N68" s="154"/>
      <c r="O68" s="154"/>
      <c r="P68" s="150"/>
      <c r="Q68" s="155"/>
      <c r="R68" s="152"/>
      <c r="S68" s="152"/>
      <c r="T68" s="152"/>
      <c r="U68" s="152"/>
      <c r="V68" s="160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36" ht="24.95" customHeight="1" outlineLevel="1" x14ac:dyDescent="0.25">
      <c r="A69" s="156">
        <v>1</v>
      </c>
      <c r="B69" s="156"/>
      <c r="C69" s="186" t="s">
        <v>1345</v>
      </c>
      <c r="D69" s="187">
        <v>45287</v>
      </c>
      <c r="E69" s="172" t="s">
        <v>1342</v>
      </c>
      <c r="F69" s="157" t="s">
        <v>1290</v>
      </c>
      <c r="G69" s="165"/>
      <c r="H69" s="235"/>
      <c r="I69" s="235"/>
      <c r="J69" s="438"/>
      <c r="K69" s="283">
        <v>32854500</v>
      </c>
      <c r="L69" s="212"/>
      <c r="M69" s="202"/>
      <c r="N69" s="203"/>
      <c r="O69" s="202"/>
      <c r="P69" s="165"/>
      <c r="Q69" s="165"/>
      <c r="R69" s="159">
        <v>0</v>
      </c>
      <c r="S69" s="159">
        <v>0</v>
      </c>
      <c r="T69" s="159">
        <v>0</v>
      </c>
      <c r="U69" s="152">
        <f>SUM(R69:T69)</f>
        <v>0</v>
      </c>
      <c r="V69" s="161">
        <v>0</v>
      </c>
      <c r="W69" s="24">
        <v>0</v>
      </c>
      <c r="X69" s="24">
        <v>0</v>
      </c>
      <c r="Y69" s="25">
        <f>SUM(V69:X69)</f>
        <v>0</v>
      </c>
      <c r="Z69" s="24">
        <v>0</v>
      </c>
      <c r="AA69" s="24">
        <v>0</v>
      </c>
      <c r="AB69" s="24">
        <v>0</v>
      </c>
      <c r="AC69" s="25">
        <f>SUM(Z69:AB69)</f>
        <v>0</v>
      </c>
      <c r="AD69" s="24">
        <v>0</v>
      </c>
      <c r="AE69" s="24">
        <v>0</v>
      </c>
      <c r="AF69" s="283">
        <v>32854500</v>
      </c>
      <c r="AG69" s="25">
        <f>SUM(AD69:AF69)</f>
        <v>32854500</v>
      </c>
      <c r="AH69" s="25">
        <f>SUM(U69,Y69,AC69,AG69)</f>
        <v>32854500</v>
      </c>
      <c r="AI69" s="26">
        <f>IF(ISERROR(AH69/$J$68),0,AH69/$J$68)</f>
        <v>0.19027754129065214</v>
      </c>
      <c r="AJ69" s="27">
        <f>IF(ISERROR(AH69/$AH$111),"-",AH69/$AH$111)</f>
        <v>8.6804589242764352E-3</v>
      </c>
    </row>
    <row r="70" spans="1:36" ht="24.95" customHeight="1" outlineLevel="1" x14ac:dyDescent="0.25">
      <c r="A70" s="156">
        <v>2</v>
      </c>
      <c r="B70" s="156"/>
      <c r="C70" s="186" t="s">
        <v>1346</v>
      </c>
      <c r="D70" s="187">
        <v>45286</v>
      </c>
      <c r="E70" s="172" t="s">
        <v>517</v>
      </c>
      <c r="F70" s="157" t="s">
        <v>1290</v>
      </c>
      <c r="G70" s="165"/>
      <c r="H70" s="235"/>
      <c r="I70" s="235"/>
      <c r="J70" s="438"/>
      <c r="K70" s="283">
        <v>32854500</v>
      </c>
      <c r="L70" s="212"/>
      <c r="M70" s="202"/>
      <c r="N70" s="203"/>
      <c r="O70" s="202"/>
      <c r="P70" s="165"/>
      <c r="Q70" s="165"/>
      <c r="R70" s="159"/>
      <c r="S70" s="159"/>
      <c r="T70" s="159"/>
      <c r="U70" s="152">
        <f t="shared" ref="U70:U72" si="67">SUM(R70:T70)</f>
        <v>0</v>
      </c>
      <c r="V70" s="161"/>
      <c r="W70" s="24"/>
      <c r="X70" s="24"/>
      <c r="Y70" s="25">
        <f t="shared" ref="Y70:Y72" si="68">SUM(V70:X70)</f>
        <v>0</v>
      </c>
      <c r="Z70" s="24"/>
      <c r="AA70" s="24"/>
      <c r="AB70" s="24"/>
      <c r="AC70" s="25">
        <f t="shared" ref="AC70:AC72" si="69">SUM(Z70:AB70)</f>
        <v>0</v>
      </c>
      <c r="AD70" s="24"/>
      <c r="AE70" s="24"/>
      <c r="AF70" s="283">
        <v>32854500</v>
      </c>
      <c r="AG70" s="25">
        <f t="shared" ref="AG70:AG72" si="70">SUM(AD70:AF70)</f>
        <v>32854500</v>
      </c>
      <c r="AH70" s="25">
        <f t="shared" ref="AH70:AH72" si="71">SUM(U70,Y70,AC70,AG70)</f>
        <v>32854500</v>
      </c>
      <c r="AI70" s="26">
        <f t="shared" ref="AI70:AI72" si="72">IF(ISERROR(AH70/$J$68),0,AH70/$J$68)</f>
        <v>0.19027754129065214</v>
      </c>
      <c r="AJ70" s="27">
        <f t="shared" ref="AJ70:AJ72" si="73">IF(ISERROR(AH70/$AH$111),"-",AH70/$AH$111)</f>
        <v>8.6804589242764352E-3</v>
      </c>
    </row>
    <row r="71" spans="1:36" ht="24.95" customHeight="1" outlineLevel="1" x14ac:dyDescent="0.25">
      <c r="A71" s="156">
        <v>3</v>
      </c>
      <c r="B71" s="156"/>
      <c r="C71" s="186" t="s">
        <v>1347</v>
      </c>
      <c r="D71" s="187">
        <v>45287</v>
      </c>
      <c r="E71" s="172" t="s">
        <v>1115</v>
      </c>
      <c r="F71" s="157" t="s">
        <v>1290</v>
      </c>
      <c r="G71" s="165"/>
      <c r="H71" s="235"/>
      <c r="I71" s="235"/>
      <c r="J71" s="438"/>
      <c r="K71" s="283">
        <v>53478600</v>
      </c>
      <c r="L71" s="212"/>
      <c r="M71" s="202"/>
      <c r="N71" s="203"/>
      <c r="O71" s="202"/>
      <c r="P71" s="165"/>
      <c r="Q71" s="165"/>
      <c r="R71" s="159"/>
      <c r="S71" s="159"/>
      <c r="T71" s="159"/>
      <c r="U71" s="152">
        <f t="shared" si="67"/>
        <v>0</v>
      </c>
      <c r="V71" s="161"/>
      <c r="W71" s="24"/>
      <c r="X71" s="24"/>
      <c r="Y71" s="25">
        <f t="shared" si="68"/>
        <v>0</v>
      </c>
      <c r="Z71" s="24"/>
      <c r="AA71" s="24"/>
      <c r="AB71" s="24"/>
      <c r="AC71" s="25">
        <f t="shared" si="69"/>
        <v>0</v>
      </c>
      <c r="AD71" s="24"/>
      <c r="AE71" s="24"/>
      <c r="AF71" s="283">
        <v>53478600</v>
      </c>
      <c r="AG71" s="25">
        <f t="shared" si="70"/>
        <v>53478600</v>
      </c>
      <c r="AH71" s="25">
        <f t="shared" si="71"/>
        <v>53478600</v>
      </c>
      <c r="AI71" s="26">
        <f t="shared" si="72"/>
        <v>0.30972245870934784</v>
      </c>
      <c r="AJ71" s="27">
        <f t="shared" si="73"/>
        <v>1.4129534481663387E-2</v>
      </c>
    </row>
    <row r="72" spans="1:36" ht="24.95" customHeight="1" outlineLevel="1" x14ac:dyDescent="0.25">
      <c r="A72" s="156">
        <v>4</v>
      </c>
      <c r="B72" s="156"/>
      <c r="C72" s="186" t="s">
        <v>1348</v>
      </c>
      <c r="D72" s="187">
        <v>45286</v>
      </c>
      <c r="E72" s="172" t="s">
        <v>1349</v>
      </c>
      <c r="F72" s="157" t="s">
        <v>1290</v>
      </c>
      <c r="G72" s="165"/>
      <c r="H72" s="235"/>
      <c r="I72" s="235"/>
      <c r="J72" s="439"/>
      <c r="K72" s="283">
        <v>53478600</v>
      </c>
      <c r="L72" s="212"/>
      <c r="M72" s="202"/>
      <c r="N72" s="203"/>
      <c r="O72" s="202"/>
      <c r="P72" s="165"/>
      <c r="Q72" s="165"/>
      <c r="R72" s="159"/>
      <c r="S72" s="159"/>
      <c r="T72" s="159"/>
      <c r="U72" s="152">
        <f t="shared" si="67"/>
        <v>0</v>
      </c>
      <c r="V72" s="161"/>
      <c r="W72" s="24"/>
      <c r="X72" s="24"/>
      <c r="Y72" s="25">
        <f t="shared" si="68"/>
        <v>0</v>
      </c>
      <c r="Z72" s="24"/>
      <c r="AA72" s="24"/>
      <c r="AB72" s="24"/>
      <c r="AC72" s="25">
        <f t="shared" si="69"/>
        <v>0</v>
      </c>
      <c r="AD72" s="24"/>
      <c r="AE72" s="24"/>
      <c r="AF72" s="283">
        <v>53478600</v>
      </c>
      <c r="AG72" s="25">
        <f t="shared" si="70"/>
        <v>53478600</v>
      </c>
      <c r="AH72" s="25">
        <f t="shared" si="71"/>
        <v>53478600</v>
      </c>
      <c r="AI72" s="26">
        <f t="shared" si="72"/>
        <v>0.30972245870934784</v>
      </c>
      <c r="AJ72" s="27">
        <f t="shared" si="73"/>
        <v>1.4129534481663387E-2</v>
      </c>
    </row>
    <row r="73" spans="1:36" s="37" customFormat="1" ht="12.75" customHeight="1" x14ac:dyDescent="0.25">
      <c r="A73" s="404" t="s">
        <v>65</v>
      </c>
      <c r="B73" s="377"/>
      <c r="C73" s="377"/>
      <c r="D73" s="377"/>
      <c r="E73" s="377"/>
      <c r="F73" s="377"/>
      <c r="G73" s="377"/>
      <c r="H73" s="377"/>
      <c r="I73" s="405"/>
      <c r="J73" s="33">
        <f>+J68</f>
        <v>172666200</v>
      </c>
      <c r="K73" s="174">
        <f>SUM(K69:K72)</f>
        <v>172666200</v>
      </c>
      <c r="L73" s="195"/>
      <c r="M73" s="162">
        <f>SUM(M69:M69)</f>
        <v>0</v>
      </c>
      <c r="N73" s="162">
        <f>SUM(N69:N69)</f>
        <v>0</v>
      </c>
      <c r="O73" s="162">
        <f>SUM(O69:O69)</f>
        <v>0</v>
      </c>
      <c r="P73" s="163"/>
      <c r="Q73" s="164"/>
      <c r="R73" s="162">
        <f t="shared" ref="R73:AB73" si="74">SUM(R69:R69)</f>
        <v>0</v>
      </c>
      <c r="S73" s="162">
        <f t="shared" si="74"/>
        <v>0</v>
      </c>
      <c r="T73" s="162">
        <f t="shared" si="74"/>
        <v>0</v>
      </c>
      <c r="U73" s="33">
        <f>SUM(U69:U72)</f>
        <v>0</v>
      </c>
      <c r="V73" s="33">
        <f t="shared" si="74"/>
        <v>0</v>
      </c>
      <c r="W73" s="33">
        <f t="shared" si="74"/>
        <v>0</v>
      </c>
      <c r="X73" s="33">
        <f t="shared" si="74"/>
        <v>0</v>
      </c>
      <c r="Y73" s="33">
        <f>SUM(Y69:Y72)</f>
        <v>0</v>
      </c>
      <c r="Z73" s="33">
        <f t="shared" si="74"/>
        <v>0</v>
      </c>
      <c r="AA73" s="33">
        <f t="shared" si="74"/>
        <v>0</v>
      </c>
      <c r="AB73" s="33">
        <f t="shared" si="74"/>
        <v>0</v>
      </c>
      <c r="AC73" s="33">
        <f t="shared" ref="AC73:AH73" si="75">SUM(AC69:AC72)</f>
        <v>0</v>
      </c>
      <c r="AD73" s="33">
        <f t="shared" si="75"/>
        <v>0</v>
      </c>
      <c r="AE73" s="33">
        <f t="shared" si="75"/>
        <v>0</v>
      </c>
      <c r="AF73" s="33">
        <f t="shared" si="75"/>
        <v>172666200</v>
      </c>
      <c r="AG73" s="33">
        <f t="shared" si="75"/>
        <v>172666200</v>
      </c>
      <c r="AH73" s="33">
        <f t="shared" si="75"/>
        <v>172666200</v>
      </c>
      <c r="AI73" s="36">
        <f>IF(ISERROR(AH73/J73),0,AH73/J73)</f>
        <v>1</v>
      </c>
      <c r="AJ73" s="36">
        <f>IF(ISERROR(AH73/$AH$111),0,AH73/$AH$111)</f>
        <v>4.5619986811879641E-2</v>
      </c>
    </row>
    <row r="74" spans="1:36" ht="12.75" customHeight="1" x14ac:dyDescent="0.25">
      <c r="A74" s="383" t="s">
        <v>66</v>
      </c>
      <c r="B74" s="384"/>
      <c r="C74" s="384"/>
      <c r="D74" s="384"/>
      <c r="E74" s="385"/>
      <c r="F74" s="9"/>
      <c r="G74" s="10"/>
      <c r="H74" s="11"/>
      <c r="I74" s="11"/>
      <c r="J74" s="434">
        <v>55345500</v>
      </c>
      <c r="K74" s="152"/>
      <c r="L74" s="153"/>
      <c r="M74" s="234"/>
      <c r="N74" s="15"/>
      <c r="O74" s="15"/>
      <c r="P74" s="10"/>
      <c r="Q74" s="16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7"/>
      <c r="AJ74" s="17"/>
    </row>
    <row r="75" spans="1:36" ht="24.95" customHeight="1" outlineLevel="1" x14ac:dyDescent="0.25">
      <c r="A75" s="19">
        <v>1</v>
      </c>
      <c r="B75" s="46"/>
      <c r="C75" s="46" t="s">
        <v>1350</v>
      </c>
      <c r="D75" s="55">
        <v>45627</v>
      </c>
      <c r="E75" s="59" t="s">
        <v>1342</v>
      </c>
      <c r="F75" s="157" t="s">
        <v>1290</v>
      </c>
      <c r="G75" s="10"/>
      <c r="H75" s="55"/>
      <c r="I75" s="55"/>
      <c r="J75" s="435"/>
      <c r="K75" s="188">
        <v>55345500</v>
      </c>
      <c r="L75" s="235"/>
      <c r="M75" s="284"/>
      <c r="N75" s="62"/>
      <c r="O75" s="10"/>
      <c r="P75" s="10"/>
      <c r="Q75" s="10"/>
      <c r="R75" s="63"/>
      <c r="S75" s="63"/>
      <c r="T75" s="63"/>
      <c r="U75" s="25">
        <f>SUM(R75:T75)</f>
        <v>0</v>
      </c>
      <c r="V75" s="24"/>
      <c r="W75" s="24"/>
      <c r="X75" s="24"/>
      <c r="Y75" s="25">
        <f>SUM(V75:X75)</f>
        <v>0</v>
      </c>
      <c r="Z75" s="24"/>
      <c r="AA75" s="24"/>
      <c r="AB75" s="24"/>
      <c r="AC75" s="25">
        <f>SUM(Z75:AB75)</f>
        <v>0</v>
      </c>
      <c r="AD75" s="24"/>
      <c r="AE75" s="24"/>
      <c r="AF75" s="188">
        <v>55345500</v>
      </c>
      <c r="AG75" s="25">
        <f>SUM(AD75:AF75)</f>
        <v>55345500</v>
      </c>
      <c r="AH75" s="25">
        <f>SUM(U75,Y75,AC75,AG75)</f>
        <v>55345500</v>
      </c>
      <c r="AI75" s="26">
        <f>IF(ISERROR(AH75/J74),0,AH75/J74)</f>
        <v>1</v>
      </c>
      <c r="AJ75" s="27">
        <f>IF(ISERROR(AH75/$AH$111),"-",AH75/$AH$111)</f>
        <v>1.4622786510022719E-2</v>
      </c>
    </row>
    <row r="76" spans="1:36" s="37" customFormat="1" ht="12.75" customHeight="1" x14ac:dyDescent="0.25">
      <c r="A76" s="356" t="s">
        <v>67</v>
      </c>
      <c r="B76" s="356"/>
      <c r="C76" s="356"/>
      <c r="D76" s="356"/>
      <c r="E76" s="356"/>
      <c r="F76" s="356"/>
      <c r="G76" s="356"/>
      <c r="H76" s="356"/>
      <c r="I76" s="356"/>
      <c r="J76" s="33">
        <f>+J74</f>
        <v>55345500</v>
      </c>
      <c r="K76" s="162">
        <f>+K75</f>
        <v>55345500</v>
      </c>
      <c r="L76" s="146"/>
      <c r="M76" s="33">
        <f>SUM(M75:M75)</f>
        <v>0</v>
      </c>
      <c r="N76" s="33">
        <f>SUM(N75:N75)</f>
        <v>0</v>
      </c>
      <c r="O76" s="33">
        <f>SUM(O75:O75)</f>
        <v>0</v>
      </c>
      <c r="P76" s="34"/>
      <c r="Q76" s="35"/>
      <c r="R76" s="33">
        <f t="shared" ref="R76:AH76" si="76">SUM(R75:R75)</f>
        <v>0</v>
      </c>
      <c r="S76" s="33">
        <f t="shared" si="76"/>
        <v>0</v>
      </c>
      <c r="T76" s="33">
        <f t="shared" si="76"/>
        <v>0</v>
      </c>
      <c r="U76" s="33">
        <f t="shared" si="76"/>
        <v>0</v>
      </c>
      <c r="V76" s="33">
        <f t="shared" si="76"/>
        <v>0</v>
      </c>
      <c r="W76" s="33">
        <f t="shared" si="76"/>
        <v>0</v>
      </c>
      <c r="X76" s="33">
        <f t="shared" si="76"/>
        <v>0</v>
      </c>
      <c r="Y76" s="33">
        <f t="shared" si="76"/>
        <v>0</v>
      </c>
      <c r="Z76" s="33">
        <f t="shared" si="76"/>
        <v>0</v>
      </c>
      <c r="AA76" s="33">
        <f t="shared" si="76"/>
        <v>0</v>
      </c>
      <c r="AB76" s="33">
        <f t="shared" si="76"/>
        <v>0</v>
      </c>
      <c r="AC76" s="33">
        <f t="shared" si="76"/>
        <v>0</v>
      </c>
      <c r="AD76" s="33">
        <f t="shared" si="76"/>
        <v>0</v>
      </c>
      <c r="AE76" s="33">
        <f t="shared" si="76"/>
        <v>0</v>
      </c>
      <c r="AF76" s="33">
        <f t="shared" si="76"/>
        <v>55345500</v>
      </c>
      <c r="AG76" s="33">
        <f t="shared" si="76"/>
        <v>55345500</v>
      </c>
      <c r="AH76" s="33">
        <f t="shared" si="76"/>
        <v>55345500</v>
      </c>
      <c r="AI76" s="36">
        <f>IF(ISERROR(AH76/J76),0,AH76/J76)</f>
        <v>1</v>
      </c>
      <c r="AJ76" s="36">
        <f>IF(ISERROR(AH76/$AH$111),0,AH76/$AH$111)</f>
        <v>1.4622786510022719E-2</v>
      </c>
    </row>
    <row r="77" spans="1:36" ht="12.75" customHeight="1" x14ac:dyDescent="0.25">
      <c r="A77" s="388" t="s">
        <v>68</v>
      </c>
      <c r="B77" s="389"/>
      <c r="C77" s="389"/>
      <c r="D77" s="389"/>
      <c r="E77" s="390"/>
      <c r="F77" s="66"/>
      <c r="G77" s="67"/>
      <c r="H77" s="68"/>
      <c r="I77" s="68"/>
      <c r="J77" s="381">
        <v>55345500</v>
      </c>
      <c r="K77" s="13"/>
      <c r="L77" s="14"/>
      <c r="M77" s="15"/>
      <c r="N77" s="15"/>
      <c r="O77" s="15"/>
      <c r="P77" s="10"/>
      <c r="Q77" s="16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7"/>
      <c r="AJ77" s="17"/>
    </row>
    <row r="78" spans="1:36" ht="24.95" customHeight="1" outlineLevel="1" x14ac:dyDescent="0.25">
      <c r="A78" s="19">
        <v>1</v>
      </c>
      <c r="B78" s="19"/>
      <c r="C78" s="280" t="s">
        <v>1351</v>
      </c>
      <c r="D78" s="55">
        <v>45288</v>
      </c>
      <c r="E78" s="59" t="s">
        <v>1342</v>
      </c>
      <c r="F78" s="157" t="s">
        <v>1290</v>
      </c>
      <c r="G78" s="22"/>
      <c r="H78" s="21"/>
      <c r="I78" s="21"/>
      <c r="J78" s="382"/>
      <c r="K78" s="188">
        <v>55345500</v>
      </c>
      <c r="L78" s="22"/>
      <c r="M78" s="24"/>
      <c r="N78" s="24"/>
      <c r="O78" s="24"/>
      <c r="P78" s="22"/>
      <c r="Q78" s="22"/>
      <c r="R78" s="24"/>
      <c r="S78" s="24"/>
      <c r="T78" s="24"/>
      <c r="U78" s="25">
        <f>SUM(R78:T78)</f>
        <v>0</v>
      </c>
      <c r="V78" s="24"/>
      <c r="W78" s="24"/>
      <c r="X78" s="24"/>
      <c r="Y78" s="25">
        <f>SUM(V78:X78)</f>
        <v>0</v>
      </c>
      <c r="Z78" s="24"/>
      <c r="AA78" s="24"/>
      <c r="AB78" s="24"/>
      <c r="AC78" s="25">
        <f>SUM(Z78:AB78)</f>
        <v>0</v>
      </c>
      <c r="AD78" s="24"/>
      <c r="AE78" s="24"/>
      <c r="AF78" s="188">
        <v>55345500</v>
      </c>
      <c r="AG78" s="25">
        <f>SUM(AD78:AF78)</f>
        <v>55345500</v>
      </c>
      <c r="AH78" s="25">
        <f>SUM(U78,Y78,AC78,AG78)</f>
        <v>55345500</v>
      </c>
      <c r="AI78" s="26">
        <f>IF(ISERROR(AH78/J77),0,AH78/J77)</f>
        <v>1</v>
      </c>
      <c r="AJ78" s="27">
        <f>IF(ISERROR(AH78/$AH$111),"-",AH78/$AH$111)</f>
        <v>1.4622786510022719E-2</v>
      </c>
    </row>
    <row r="79" spans="1:36" s="37" customFormat="1" ht="12.75" customHeight="1" x14ac:dyDescent="0.25">
      <c r="A79" s="376" t="s">
        <v>69</v>
      </c>
      <c r="B79" s="378"/>
      <c r="C79" s="378"/>
      <c r="D79" s="378"/>
      <c r="E79" s="378"/>
      <c r="F79" s="378"/>
      <c r="G79" s="378"/>
      <c r="H79" s="378"/>
      <c r="I79" s="379"/>
      <c r="J79" s="33">
        <f>+J77</f>
        <v>55345500</v>
      </c>
      <c r="K79" s="33">
        <f>SUM(K78:K78)</f>
        <v>55345500</v>
      </c>
      <c r="L79" s="32"/>
      <c r="M79" s="33">
        <f>SUM(M78:M78)</f>
        <v>0</v>
      </c>
      <c r="N79" s="33">
        <f>SUM(N78:N78)</f>
        <v>0</v>
      </c>
      <c r="O79" s="33">
        <f>SUM(O78:O78)</f>
        <v>0</v>
      </c>
      <c r="P79" s="34"/>
      <c r="Q79" s="35"/>
      <c r="R79" s="33">
        <f t="shared" ref="R79:AH79" si="77">SUM(R78:R78)</f>
        <v>0</v>
      </c>
      <c r="S79" s="33">
        <f t="shared" si="77"/>
        <v>0</v>
      </c>
      <c r="T79" s="33">
        <f t="shared" si="77"/>
        <v>0</v>
      </c>
      <c r="U79" s="33">
        <f t="shared" si="77"/>
        <v>0</v>
      </c>
      <c r="V79" s="33">
        <f t="shared" si="77"/>
        <v>0</v>
      </c>
      <c r="W79" s="33">
        <f t="shared" si="77"/>
        <v>0</v>
      </c>
      <c r="X79" s="33">
        <f t="shared" si="77"/>
        <v>0</v>
      </c>
      <c r="Y79" s="33">
        <f t="shared" si="77"/>
        <v>0</v>
      </c>
      <c r="Z79" s="33">
        <f t="shared" si="77"/>
        <v>0</v>
      </c>
      <c r="AA79" s="33">
        <f t="shared" si="77"/>
        <v>0</v>
      </c>
      <c r="AB79" s="33">
        <f t="shared" si="77"/>
        <v>0</v>
      </c>
      <c r="AC79" s="33">
        <f t="shared" si="77"/>
        <v>0</v>
      </c>
      <c r="AD79" s="33">
        <f t="shared" si="77"/>
        <v>0</v>
      </c>
      <c r="AE79" s="33">
        <f t="shared" si="77"/>
        <v>0</v>
      </c>
      <c r="AF79" s="33">
        <f t="shared" si="77"/>
        <v>55345500</v>
      </c>
      <c r="AG79" s="33">
        <f t="shared" si="77"/>
        <v>55345500</v>
      </c>
      <c r="AH79" s="33">
        <f t="shared" si="77"/>
        <v>55345500</v>
      </c>
      <c r="AI79" s="36">
        <f>IF(ISERROR(AH79/J79),0,AH79/J79)</f>
        <v>1</v>
      </c>
      <c r="AJ79" s="36">
        <f>IF(ISERROR(AH79/$AH$111),0,AH79/$AH$111)</f>
        <v>1.4622786510022719E-2</v>
      </c>
    </row>
    <row r="80" spans="1:36" ht="12.75" customHeight="1" x14ac:dyDescent="0.25">
      <c r="A80" s="383" t="s">
        <v>70</v>
      </c>
      <c r="B80" s="384"/>
      <c r="C80" s="384"/>
      <c r="D80" s="384"/>
      <c r="E80" s="385"/>
      <c r="F80" s="9"/>
      <c r="G80" s="10"/>
      <c r="H80" s="11"/>
      <c r="I80" s="11"/>
      <c r="J80" s="381">
        <v>53478600</v>
      </c>
      <c r="K80" s="13"/>
      <c r="L80" s="14"/>
      <c r="M80" s="15"/>
      <c r="N80" s="15"/>
      <c r="O80" s="15"/>
      <c r="P80" s="10"/>
      <c r="Q80" s="16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7"/>
      <c r="AJ80" s="17"/>
    </row>
    <row r="81" spans="1:36" ht="24.95" customHeight="1" outlineLevel="1" x14ac:dyDescent="0.25">
      <c r="A81" s="19">
        <v>1</v>
      </c>
      <c r="B81" s="19"/>
      <c r="C81" s="280" t="s">
        <v>1352</v>
      </c>
      <c r="D81" s="55">
        <v>45625</v>
      </c>
      <c r="E81" s="59" t="s">
        <v>1158</v>
      </c>
      <c r="F81" s="157" t="s">
        <v>1290</v>
      </c>
      <c r="G81" s="22"/>
      <c r="H81" s="21"/>
      <c r="I81" s="21"/>
      <c r="J81" s="382"/>
      <c r="K81" s="188">
        <v>53478600</v>
      </c>
      <c r="L81" s="22"/>
      <c r="M81" s="24"/>
      <c r="N81" s="24"/>
      <c r="O81" s="24"/>
      <c r="P81" s="22"/>
      <c r="Q81" s="22"/>
      <c r="R81" s="24"/>
      <c r="S81" s="24"/>
      <c r="T81" s="24"/>
      <c r="U81" s="25">
        <f>SUM(R81:T81)</f>
        <v>0</v>
      </c>
      <c r="V81" s="24"/>
      <c r="W81" s="24"/>
      <c r="X81" s="24"/>
      <c r="Y81" s="25">
        <f>SUM(V81:X81)</f>
        <v>0</v>
      </c>
      <c r="Z81" s="24"/>
      <c r="AA81" s="24"/>
      <c r="AB81" s="24"/>
      <c r="AC81" s="25">
        <f>SUM(Z81:AB81)</f>
        <v>0</v>
      </c>
      <c r="AD81" s="24"/>
      <c r="AE81" s="24"/>
      <c r="AF81" s="188">
        <v>53478600</v>
      </c>
      <c r="AG81" s="25">
        <f>SUM(AD81:AF81)</f>
        <v>53478600</v>
      </c>
      <c r="AH81" s="25">
        <f>SUM(U81,Y81,AC81,AG81)</f>
        <v>53478600</v>
      </c>
      <c r="AI81" s="26">
        <f>IF(ISERROR(AH81/J80),0,AH81/J80)</f>
        <v>1</v>
      </c>
      <c r="AJ81" s="27">
        <f>IF(ISERROR(AH81/$AH$111),"-",AH81/$AH$111)</f>
        <v>1.4129534481663387E-2</v>
      </c>
    </row>
    <row r="82" spans="1:36" s="37" customFormat="1" ht="12.75" customHeight="1" x14ac:dyDescent="0.25">
      <c r="A82" s="376" t="s">
        <v>71</v>
      </c>
      <c r="B82" s="378"/>
      <c r="C82" s="378"/>
      <c r="D82" s="378"/>
      <c r="E82" s="378"/>
      <c r="F82" s="378"/>
      <c r="G82" s="378"/>
      <c r="H82" s="378"/>
      <c r="I82" s="379"/>
      <c r="J82" s="33">
        <f>J80</f>
        <v>53478600</v>
      </c>
      <c r="K82" s="33">
        <f>SUM(K81:K81)</f>
        <v>53478600</v>
      </c>
      <c r="L82" s="32"/>
      <c r="M82" s="33">
        <f>SUM(M81:M81)</f>
        <v>0</v>
      </c>
      <c r="N82" s="33">
        <f>SUM(N81:N81)</f>
        <v>0</v>
      </c>
      <c r="O82" s="33">
        <f>SUM(O81:O81)</f>
        <v>0</v>
      </c>
      <c r="P82" s="34"/>
      <c r="Q82" s="35"/>
      <c r="R82" s="33">
        <f t="shared" ref="R82:AH82" si="78">SUM(R81:R81)</f>
        <v>0</v>
      </c>
      <c r="S82" s="33">
        <f t="shared" si="78"/>
        <v>0</v>
      </c>
      <c r="T82" s="33">
        <f t="shared" si="78"/>
        <v>0</v>
      </c>
      <c r="U82" s="33">
        <f t="shared" si="78"/>
        <v>0</v>
      </c>
      <c r="V82" s="33">
        <f t="shared" si="78"/>
        <v>0</v>
      </c>
      <c r="W82" s="33">
        <f t="shared" si="78"/>
        <v>0</v>
      </c>
      <c r="X82" s="33">
        <f t="shared" si="78"/>
        <v>0</v>
      </c>
      <c r="Y82" s="33">
        <f t="shared" si="78"/>
        <v>0</v>
      </c>
      <c r="Z82" s="33">
        <f t="shared" si="78"/>
        <v>0</v>
      </c>
      <c r="AA82" s="33">
        <f t="shared" si="78"/>
        <v>0</v>
      </c>
      <c r="AB82" s="33">
        <f t="shared" si="78"/>
        <v>0</v>
      </c>
      <c r="AC82" s="33">
        <f t="shared" si="78"/>
        <v>0</v>
      </c>
      <c r="AD82" s="33">
        <f t="shared" si="78"/>
        <v>0</v>
      </c>
      <c r="AE82" s="33">
        <f t="shared" si="78"/>
        <v>0</v>
      </c>
      <c r="AF82" s="33">
        <f t="shared" si="78"/>
        <v>53478600</v>
      </c>
      <c r="AG82" s="33">
        <f t="shared" si="78"/>
        <v>53478600</v>
      </c>
      <c r="AH82" s="33">
        <f t="shared" si="78"/>
        <v>53478600</v>
      </c>
      <c r="AI82" s="36">
        <f>IF(ISERROR(AH82/J82),0,AH82/J82)</f>
        <v>1</v>
      </c>
      <c r="AJ82" s="36">
        <f>IF(ISERROR(AH82/$AH$111),0,AH82/$AH$111)</f>
        <v>1.4129534481663387E-2</v>
      </c>
    </row>
    <row r="83" spans="1:36" ht="12.75" customHeight="1" x14ac:dyDescent="0.25">
      <c r="A83" s="401" t="s">
        <v>72</v>
      </c>
      <c r="B83" s="402"/>
      <c r="C83" s="402"/>
      <c r="D83" s="402"/>
      <c r="E83" s="403"/>
      <c r="F83" s="173"/>
      <c r="G83" s="170"/>
      <c r="H83" s="168"/>
      <c r="I83" s="168"/>
      <c r="J83" s="396">
        <v>116093250</v>
      </c>
      <c r="K83" s="179"/>
      <c r="L83" s="180"/>
      <c r="M83" s="15"/>
      <c r="N83" s="15"/>
      <c r="O83" s="147"/>
      <c r="P83" s="170"/>
      <c r="Q83" s="171"/>
      <c r="R83" s="179"/>
      <c r="S83" s="179"/>
      <c r="T83" s="179"/>
      <c r="U83" s="179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7"/>
      <c r="AJ83" s="17"/>
    </row>
    <row r="84" spans="1:36" ht="24.95" customHeight="1" outlineLevel="1" x14ac:dyDescent="0.25">
      <c r="A84" s="156">
        <v>1</v>
      </c>
      <c r="B84" s="156"/>
      <c r="C84" s="280" t="s">
        <v>1353</v>
      </c>
      <c r="D84" s="55">
        <v>45286</v>
      </c>
      <c r="E84" s="59" t="s">
        <v>1168</v>
      </c>
      <c r="F84" s="157" t="s">
        <v>1290</v>
      </c>
      <c r="G84" s="157"/>
      <c r="H84" s="158"/>
      <c r="I84" s="158"/>
      <c r="J84" s="399"/>
      <c r="K84" s="188">
        <v>40020750</v>
      </c>
      <c r="L84" s="221"/>
      <c r="M84" s="161"/>
      <c r="N84" s="169"/>
      <c r="O84" s="159"/>
      <c r="P84" s="157"/>
      <c r="Q84" s="157"/>
      <c r="R84" s="159"/>
      <c r="S84" s="159"/>
      <c r="T84" s="159"/>
      <c r="U84" s="152">
        <f>SUM(R84:T84)</f>
        <v>0</v>
      </c>
      <c r="V84" s="161"/>
      <c r="W84" s="24"/>
      <c r="X84" s="24"/>
      <c r="Y84" s="25">
        <f>SUM(V84:X84)</f>
        <v>0</v>
      </c>
      <c r="Z84" s="24"/>
      <c r="AA84" s="24"/>
      <c r="AB84" s="24"/>
      <c r="AC84" s="25">
        <f>SUM(Z84:AB84)</f>
        <v>0</v>
      </c>
      <c r="AD84" s="24"/>
      <c r="AE84" s="188">
        <v>40020750</v>
      </c>
      <c r="AF84" s="24"/>
      <c r="AG84" s="25">
        <f>SUM(AD84:AF84)</f>
        <v>40020750</v>
      </c>
      <c r="AH84" s="25">
        <f>SUM(U84,Y84,AC84,AG84)</f>
        <v>40020750</v>
      </c>
      <c r="AI84" s="26">
        <f>IF(ISERROR(AH84/$J$83),0,AH84/$J$83)</f>
        <v>0.34472934472934474</v>
      </c>
      <c r="AJ84" s="27">
        <f>IF(ISERROR(AH84/$AH$111),"-",AH84/$AH$111)</f>
        <v>1.0573847615813241E-2</v>
      </c>
    </row>
    <row r="85" spans="1:36" ht="24.95" customHeight="1" outlineLevel="1" x14ac:dyDescent="0.25">
      <c r="A85" s="156">
        <v>2</v>
      </c>
      <c r="B85" s="156"/>
      <c r="C85" s="280" t="s">
        <v>1354</v>
      </c>
      <c r="D85" s="55">
        <v>45286</v>
      </c>
      <c r="E85" s="59" t="s">
        <v>1168</v>
      </c>
      <c r="F85" s="157" t="s">
        <v>1290</v>
      </c>
      <c r="G85" s="157"/>
      <c r="H85" s="158"/>
      <c r="I85" s="158"/>
      <c r="J85" s="425"/>
      <c r="K85" s="188">
        <v>76072500</v>
      </c>
      <c r="L85" s="221"/>
      <c r="M85" s="161"/>
      <c r="N85" s="169"/>
      <c r="O85" s="159"/>
      <c r="P85" s="157"/>
      <c r="Q85" s="157"/>
      <c r="R85" s="159"/>
      <c r="S85" s="159"/>
      <c r="T85" s="159"/>
      <c r="U85" s="152">
        <f>SUM(R85:T85)</f>
        <v>0</v>
      </c>
      <c r="V85" s="161"/>
      <c r="W85" s="24"/>
      <c r="X85" s="24"/>
      <c r="Y85" s="25">
        <f>SUM(V85:X85)</f>
        <v>0</v>
      </c>
      <c r="Z85" s="24"/>
      <c r="AA85" s="24"/>
      <c r="AB85" s="24"/>
      <c r="AC85" s="25">
        <f>SUM(Z85:AB85)</f>
        <v>0</v>
      </c>
      <c r="AD85" s="24"/>
      <c r="AE85" s="188">
        <v>76072500</v>
      </c>
      <c r="AF85" s="24"/>
      <c r="AG85" s="25">
        <f>SUM(AD85:AF85)</f>
        <v>76072500</v>
      </c>
      <c r="AH85" s="25">
        <f>SUM(U85,Y85,AC85,AG85)</f>
        <v>76072500</v>
      </c>
      <c r="AI85" s="26">
        <f>IF(ISERROR(AH85/$J$83),0,AH85/$J$83)</f>
        <v>0.65527065527065531</v>
      </c>
      <c r="AJ85" s="27">
        <f>IF(ISERROR(AH85/$AH$111),"-",AH85/$AH$111)</f>
        <v>2.009904918708302E-2</v>
      </c>
    </row>
    <row r="86" spans="1:36" s="37" customFormat="1" ht="12.75" customHeight="1" x14ac:dyDescent="0.25">
      <c r="A86" s="404" t="s">
        <v>73</v>
      </c>
      <c r="B86" s="377"/>
      <c r="C86" s="377"/>
      <c r="D86" s="377"/>
      <c r="E86" s="377"/>
      <c r="F86" s="377"/>
      <c r="G86" s="377"/>
      <c r="H86" s="377"/>
      <c r="I86" s="405"/>
      <c r="J86" s="33">
        <f>+J83</f>
        <v>116093250</v>
      </c>
      <c r="K86" s="162">
        <f>SUM(K84:K85)</f>
        <v>116093250</v>
      </c>
      <c r="L86" s="146"/>
      <c r="M86" s="33">
        <f>SUM(M84:M84)</f>
        <v>0</v>
      </c>
      <c r="N86" s="33">
        <f>SUM(N84:N84)</f>
        <v>0</v>
      </c>
      <c r="O86" s="162">
        <f>SUM(O84:O84)</f>
        <v>0</v>
      </c>
      <c r="P86" s="163"/>
      <c r="Q86" s="164"/>
      <c r="R86" s="162">
        <f t="shared" ref="R86:AF86" si="79">SUM(R84:R84)</f>
        <v>0</v>
      </c>
      <c r="S86" s="162">
        <f t="shared" si="79"/>
        <v>0</v>
      </c>
      <c r="T86" s="162">
        <f t="shared" si="79"/>
        <v>0</v>
      </c>
      <c r="U86" s="162">
        <f t="shared" si="79"/>
        <v>0</v>
      </c>
      <c r="V86" s="33">
        <f t="shared" si="79"/>
        <v>0</v>
      </c>
      <c r="W86" s="33">
        <f t="shared" si="79"/>
        <v>0</v>
      </c>
      <c r="X86" s="33">
        <f t="shared" si="79"/>
        <v>0</v>
      </c>
      <c r="Y86" s="33">
        <f t="shared" si="79"/>
        <v>0</v>
      </c>
      <c r="Z86" s="33">
        <f t="shared" si="79"/>
        <v>0</v>
      </c>
      <c r="AA86" s="33">
        <f t="shared" si="79"/>
        <v>0</v>
      </c>
      <c r="AB86" s="33">
        <f t="shared" si="79"/>
        <v>0</v>
      </c>
      <c r="AC86" s="33">
        <f t="shared" si="79"/>
        <v>0</v>
      </c>
      <c r="AD86" s="33">
        <f t="shared" si="79"/>
        <v>0</v>
      </c>
      <c r="AE86" s="33">
        <f>SUM(AE84:AE85)</f>
        <v>116093250</v>
      </c>
      <c r="AF86" s="33">
        <f t="shared" si="79"/>
        <v>0</v>
      </c>
      <c r="AG86" s="33">
        <f>SUM(AG84:AG85)</f>
        <v>116093250</v>
      </c>
      <c r="AH86" s="33">
        <f>SUM(AH84:AH85)</f>
        <v>116093250</v>
      </c>
      <c r="AI86" s="36">
        <f>IF(ISERROR(AH86/J86),0,AH86/J86)</f>
        <v>1</v>
      </c>
      <c r="AJ86" s="36">
        <f>IF(ISERROR(AH86/$AH$111),0,AH86/$AH$111)</f>
        <v>3.0672896802896261E-2</v>
      </c>
    </row>
    <row r="87" spans="1:36" ht="12.75" customHeight="1" x14ac:dyDescent="0.25">
      <c r="A87" s="401" t="s">
        <v>550</v>
      </c>
      <c r="B87" s="402"/>
      <c r="C87" s="402"/>
      <c r="D87" s="402"/>
      <c r="E87" s="403"/>
      <c r="F87" s="173"/>
      <c r="G87" s="170"/>
      <c r="H87" s="168"/>
      <c r="I87" s="168"/>
      <c r="J87" s="381">
        <v>81542278</v>
      </c>
      <c r="K87" s="179"/>
      <c r="L87" s="180"/>
      <c r="M87" s="147"/>
      <c r="N87" s="147"/>
      <c r="O87" s="147"/>
      <c r="P87" s="170"/>
      <c r="Q87" s="16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7"/>
      <c r="AJ87" s="17"/>
    </row>
    <row r="88" spans="1:36" ht="24.95" customHeight="1" outlineLevel="1" x14ac:dyDescent="0.25">
      <c r="A88" s="156">
        <v>1</v>
      </c>
      <c r="B88" s="156"/>
      <c r="C88" s="280" t="s">
        <v>1355</v>
      </c>
      <c r="D88" s="55">
        <v>45649</v>
      </c>
      <c r="E88" s="59" t="s">
        <v>1356</v>
      </c>
      <c r="F88" s="157" t="s">
        <v>1290</v>
      </c>
      <c r="G88" s="157"/>
      <c r="H88" s="158"/>
      <c r="I88" s="158"/>
      <c r="J88" s="399"/>
      <c r="K88" s="188">
        <v>41521528</v>
      </c>
      <c r="L88" s="221"/>
      <c r="M88" s="159"/>
      <c r="N88" s="159"/>
      <c r="O88" s="159"/>
      <c r="P88" s="157"/>
      <c r="Q88" s="20"/>
      <c r="R88" s="24"/>
      <c r="S88" s="24"/>
      <c r="T88" s="24"/>
      <c r="U88" s="25">
        <f>SUM(R88:T88)</f>
        <v>0</v>
      </c>
      <c r="V88" s="24"/>
      <c r="W88" s="24"/>
      <c r="X88" s="24"/>
      <c r="Y88" s="25">
        <f>SUM(V88:X88)</f>
        <v>0</v>
      </c>
      <c r="Z88" s="24"/>
      <c r="AA88" s="24"/>
      <c r="AB88" s="24"/>
      <c r="AC88" s="25">
        <f>SUM(Z88:AB88)</f>
        <v>0</v>
      </c>
      <c r="AD88" s="24"/>
      <c r="AE88" s="24"/>
      <c r="AF88" s="188">
        <v>41521528</v>
      </c>
      <c r="AG88" s="25">
        <f>SUM(AD88:AF88)</f>
        <v>41521528</v>
      </c>
      <c r="AH88" s="25">
        <f>SUM(U88,Y88,AC88,AG88)</f>
        <v>41521528</v>
      </c>
      <c r="AI88" s="26">
        <f>IF(ISERROR(AH88/$J$87),0,AH88/$J$87)</f>
        <v>0.50920245323536339</v>
      </c>
      <c r="AJ88" s="27">
        <f>IF(ISERROR(AH88/$AH$111),"-",AH88/$AH$111)</f>
        <v>1.0970366868380096E-2</v>
      </c>
    </row>
    <row r="89" spans="1:36" ht="24.95" customHeight="1" outlineLevel="1" x14ac:dyDescent="0.25">
      <c r="A89" s="156">
        <v>2</v>
      </c>
      <c r="B89" s="156"/>
      <c r="C89" s="280" t="s">
        <v>1357</v>
      </c>
      <c r="D89" s="55">
        <v>45289</v>
      </c>
      <c r="E89" s="59" t="s">
        <v>1194</v>
      </c>
      <c r="F89" s="157" t="s">
        <v>1290</v>
      </c>
      <c r="G89" s="157"/>
      <c r="H89" s="158"/>
      <c r="I89" s="158"/>
      <c r="J89" s="425"/>
      <c r="K89" s="188">
        <v>40020750</v>
      </c>
      <c r="L89" s="221"/>
      <c r="M89" s="159"/>
      <c r="N89" s="159"/>
      <c r="O89" s="159"/>
      <c r="P89" s="157"/>
      <c r="Q89" s="279"/>
      <c r="R89" s="24"/>
      <c r="S89" s="24"/>
      <c r="T89" s="24"/>
      <c r="U89" s="25">
        <f>SUM(R89:T89)</f>
        <v>0</v>
      </c>
      <c r="V89" s="24"/>
      <c r="W89" s="24"/>
      <c r="X89" s="24"/>
      <c r="Y89" s="25">
        <f>SUM(V89:X89)</f>
        <v>0</v>
      </c>
      <c r="Z89" s="24"/>
      <c r="AA89" s="24"/>
      <c r="AB89" s="24"/>
      <c r="AC89" s="25">
        <f>SUM(Z89:AB89)</f>
        <v>0</v>
      </c>
      <c r="AD89" s="24"/>
      <c r="AE89" s="24"/>
      <c r="AF89" s="188">
        <v>40020750</v>
      </c>
      <c r="AG89" s="25">
        <f>SUM(AD89:AF89)</f>
        <v>40020750</v>
      </c>
      <c r="AH89" s="25">
        <f>SUM(U89,Y89,AC89,AG89)</f>
        <v>40020750</v>
      </c>
      <c r="AI89" s="26">
        <f>IF(ISERROR(AH89/$J$87),0,AH89/$J$87)</f>
        <v>0.49079754676463661</v>
      </c>
      <c r="AJ89" s="27">
        <f>IF(ISERROR(AH89/$AH$111),"-",AH89/$AH$111)</f>
        <v>1.0573847615813241E-2</v>
      </c>
    </row>
    <row r="90" spans="1:36" s="37" customFormat="1" ht="12.75" customHeight="1" x14ac:dyDescent="0.25">
      <c r="A90" s="404" t="s">
        <v>588</v>
      </c>
      <c r="B90" s="377"/>
      <c r="C90" s="377"/>
      <c r="D90" s="377"/>
      <c r="E90" s="377"/>
      <c r="F90" s="377"/>
      <c r="G90" s="377"/>
      <c r="H90" s="377"/>
      <c r="I90" s="405"/>
      <c r="J90" s="33">
        <f>+J87</f>
        <v>81542278</v>
      </c>
      <c r="K90" s="162">
        <f>SUM(K88:K89)</f>
        <v>81542278</v>
      </c>
      <c r="L90" s="146"/>
      <c r="M90" s="162">
        <f>SUM(M88:M88)</f>
        <v>0</v>
      </c>
      <c r="N90" s="162">
        <f>SUM(N88:N88)</f>
        <v>0</v>
      </c>
      <c r="O90" s="162">
        <f>SUM(O88:O88)</f>
        <v>0</v>
      </c>
      <c r="P90" s="163"/>
      <c r="Q90" s="35"/>
      <c r="R90" s="33">
        <f t="shared" ref="R90:AC90" si="80">SUM(R88:R88)</f>
        <v>0</v>
      </c>
      <c r="S90" s="33">
        <f t="shared" si="80"/>
        <v>0</v>
      </c>
      <c r="T90" s="33">
        <f t="shared" si="80"/>
        <v>0</v>
      </c>
      <c r="U90" s="33">
        <f t="shared" si="80"/>
        <v>0</v>
      </c>
      <c r="V90" s="33">
        <f t="shared" si="80"/>
        <v>0</v>
      </c>
      <c r="W90" s="33">
        <f t="shared" si="80"/>
        <v>0</v>
      </c>
      <c r="X90" s="33">
        <f t="shared" si="80"/>
        <v>0</v>
      </c>
      <c r="Y90" s="33">
        <f t="shared" si="80"/>
        <v>0</v>
      </c>
      <c r="Z90" s="33">
        <f t="shared" si="80"/>
        <v>0</v>
      </c>
      <c r="AA90" s="33">
        <f t="shared" si="80"/>
        <v>0</v>
      </c>
      <c r="AB90" s="33">
        <f t="shared" si="80"/>
        <v>0</v>
      </c>
      <c r="AC90" s="33">
        <f t="shared" si="80"/>
        <v>0</v>
      </c>
      <c r="AD90" s="33">
        <f>SUM(AD88:AD89)</f>
        <v>0</v>
      </c>
      <c r="AE90" s="33">
        <f t="shared" ref="AE90:AH90" si="81">SUM(AE88:AE89)</f>
        <v>0</v>
      </c>
      <c r="AF90" s="33">
        <f t="shared" si="81"/>
        <v>81542278</v>
      </c>
      <c r="AG90" s="33">
        <f t="shared" si="81"/>
        <v>81542278</v>
      </c>
      <c r="AH90" s="33">
        <f t="shared" si="81"/>
        <v>81542278</v>
      </c>
      <c r="AI90" s="36">
        <f>IF(ISERROR(AH90/J90),0,AH90/J90)</f>
        <v>1</v>
      </c>
      <c r="AJ90" s="36">
        <f>IF(ISERROR(AH90/$AH$111),0,AH90/$AH$111)</f>
        <v>2.1544214484193337E-2</v>
      </c>
    </row>
    <row r="91" spans="1:36" ht="12.75" customHeight="1" x14ac:dyDescent="0.25">
      <c r="A91" s="401" t="s">
        <v>74</v>
      </c>
      <c r="B91" s="402"/>
      <c r="C91" s="402"/>
      <c r="D91" s="402"/>
      <c r="E91" s="403"/>
      <c r="F91" s="173"/>
      <c r="G91" s="170"/>
      <c r="H91" s="168"/>
      <c r="I91" s="168"/>
      <c r="J91" s="396">
        <v>1268875445</v>
      </c>
      <c r="K91" s="179"/>
      <c r="L91" s="180"/>
      <c r="M91" s="147"/>
      <c r="N91" s="147"/>
      <c r="O91" s="147"/>
      <c r="P91" s="170"/>
      <c r="Q91" s="171"/>
      <c r="R91" s="179"/>
      <c r="S91" s="179"/>
      <c r="T91" s="179"/>
      <c r="U91" s="179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7"/>
      <c r="AJ91" s="17"/>
    </row>
    <row r="92" spans="1:36" ht="24.95" customHeight="1" outlineLevel="1" x14ac:dyDescent="0.25">
      <c r="A92" s="156">
        <v>1</v>
      </c>
      <c r="B92" s="156"/>
      <c r="C92" s="280" t="s">
        <v>1358</v>
      </c>
      <c r="D92" s="55">
        <v>45656</v>
      </c>
      <c r="E92" s="59" t="s">
        <v>600</v>
      </c>
      <c r="F92" s="157" t="s">
        <v>1290</v>
      </c>
      <c r="G92" s="157"/>
      <c r="H92" s="158"/>
      <c r="I92" s="158"/>
      <c r="J92" s="399"/>
      <c r="K92" s="188">
        <v>41521528</v>
      </c>
      <c r="L92" s="221"/>
      <c r="M92" s="159"/>
      <c r="N92" s="159"/>
      <c r="O92" s="159"/>
      <c r="P92" s="157"/>
      <c r="Q92" s="157"/>
      <c r="R92" s="159"/>
      <c r="S92" s="159"/>
      <c r="T92" s="159"/>
      <c r="U92" s="152">
        <f>SUM(R92:T92)</f>
        <v>0</v>
      </c>
      <c r="V92" s="161"/>
      <c r="W92" s="24"/>
      <c r="X92" s="24"/>
      <c r="Y92" s="25">
        <f>SUM(V92:X92)</f>
        <v>0</v>
      </c>
      <c r="Z92" s="24"/>
      <c r="AA92" s="24"/>
      <c r="AB92" s="24"/>
      <c r="AC92" s="25">
        <f>SUM(Z92:AB92)</f>
        <v>0</v>
      </c>
      <c r="AD92" s="24"/>
      <c r="AE92" s="24"/>
      <c r="AF92" s="188">
        <v>41521528</v>
      </c>
      <c r="AG92" s="25">
        <f>SUM(AD92:AF92)</f>
        <v>41521528</v>
      </c>
      <c r="AH92" s="25">
        <f>SUM(U92,Y92,AC92,AG92)</f>
        <v>41521528</v>
      </c>
      <c r="AI92" s="26">
        <f>IF(ISERROR(AH92/$J$91),0,AH92/$J$91)</f>
        <v>3.272309206046619E-2</v>
      </c>
      <c r="AJ92" s="27">
        <f>IF(ISERROR(AH92/$AH$111),"-",AH92/$AH$111)</f>
        <v>1.0970366868380096E-2</v>
      </c>
    </row>
    <row r="93" spans="1:36" ht="24.95" customHeight="1" outlineLevel="1" x14ac:dyDescent="0.25">
      <c r="A93" s="156">
        <v>2</v>
      </c>
      <c r="B93" s="156"/>
      <c r="C93" s="280" t="s">
        <v>1359</v>
      </c>
      <c r="D93" s="55">
        <v>45656</v>
      </c>
      <c r="E93" s="59" t="s">
        <v>1360</v>
      </c>
      <c r="F93" s="157" t="s">
        <v>1290</v>
      </c>
      <c r="G93" s="157"/>
      <c r="H93" s="158"/>
      <c r="I93" s="158"/>
      <c r="J93" s="399"/>
      <c r="K93" s="188">
        <v>170104704</v>
      </c>
      <c r="L93" s="221"/>
      <c r="M93" s="159"/>
      <c r="N93" s="159"/>
      <c r="O93" s="159"/>
      <c r="P93" s="157"/>
      <c r="Q93" s="157"/>
      <c r="R93" s="159"/>
      <c r="S93" s="159"/>
      <c r="T93" s="159"/>
      <c r="U93" s="152">
        <f t="shared" ref="U93:U105" si="82">SUM(R93:T93)</f>
        <v>0</v>
      </c>
      <c r="V93" s="161"/>
      <c r="W93" s="24"/>
      <c r="X93" s="24"/>
      <c r="Y93" s="25">
        <f t="shared" ref="Y93:Y105" si="83">SUM(V93:X93)</f>
        <v>0</v>
      </c>
      <c r="Z93" s="24"/>
      <c r="AA93" s="24"/>
      <c r="AB93" s="24"/>
      <c r="AC93" s="25">
        <f t="shared" ref="AC93:AC105" si="84">SUM(Z93:AB93)</f>
        <v>0</v>
      </c>
      <c r="AD93" s="24"/>
      <c r="AE93" s="24"/>
      <c r="AF93" s="188">
        <v>170104704</v>
      </c>
      <c r="AG93" s="25">
        <f t="shared" ref="AG93:AG100" si="85">SUM(AD93:AF93)</f>
        <v>170104704</v>
      </c>
      <c r="AH93" s="25">
        <f t="shared" ref="AH93:AH100" si="86">SUM(U93,Y93,AC93,AG93)</f>
        <v>170104704</v>
      </c>
      <c r="AI93" s="26">
        <f t="shared" ref="AI93:AI105" si="87">IF(ISERROR(AH93/$J$91),0,AH93/$J$91)</f>
        <v>0.13405941825913417</v>
      </c>
      <c r="AJ93" s="27">
        <f t="shared" ref="AJ93:AJ100" si="88">IF(ISERROR(AH93/$AH$111),"-",AH93/$AH$111)</f>
        <v>4.4943216177333434E-2</v>
      </c>
    </row>
    <row r="94" spans="1:36" ht="24.95" customHeight="1" outlineLevel="1" x14ac:dyDescent="0.25">
      <c r="A94" s="156">
        <v>3</v>
      </c>
      <c r="B94" s="156"/>
      <c r="C94" s="280" t="s">
        <v>1361</v>
      </c>
      <c r="D94" s="55">
        <v>45646</v>
      </c>
      <c r="E94" s="59" t="s">
        <v>1311</v>
      </c>
      <c r="F94" s="157" t="s">
        <v>1290</v>
      </c>
      <c r="G94" s="157"/>
      <c r="H94" s="158"/>
      <c r="I94" s="158"/>
      <c r="J94" s="399"/>
      <c r="K94" s="188">
        <v>76072500</v>
      </c>
      <c r="L94" s="221"/>
      <c r="M94" s="159"/>
      <c r="N94" s="159"/>
      <c r="O94" s="159"/>
      <c r="P94" s="157"/>
      <c r="Q94" s="157"/>
      <c r="R94" s="159"/>
      <c r="S94" s="159"/>
      <c r="T94" s="159"/>
      <c r="U94" s="152">
        <f t="shared" si="82"/>
        <v>0</v>
      </c>
      <c r="V94" s="161"/>
      <c r="W94" s="24"/>
      <c r="X94" s="24"/>
      <c r="Y94" s="25">
        <f t="shared" si="83"/>
        <v>0</v>
      </c>
      <c r="Z94" s="24"/>
      <c r="AA94" s="24"/>
      <c r="AB94" s="24"/>
      <c r="AC94" s="25">
        <f t="shared" si="84"/>
        <v>0</v>
      </c>
      <c r="AD94" s="24"/>
      <c r="AE94" s="24"/>
      <c r="AF94" s="188">
        <v>76072500</v>
      </c>
      <c r="AG94" s="25">
        <f t="shared" si="85"/>
        <v>76072500</v>
      </c>
      <c r="AH94" s="25">
        <f t="shared" si="86"/>
        <v>76072500</v>
      </c>
      <c r="AI94" s="26">
        <f t="shared" si="87"/>
        <v>5.9952692992652247E-2</v>
      </c>
      <c r="AJ94" s="27">
        <f t="shared" si="88"/>
        <v>2.009904918708302E-2</v>
      </c>
    </row>
    <row r="95" spans="1:36" ht="24.95" customHeight="1" outlineLevel="1" x14ac:dyDescent="0.25">
      <c r="A95" s="156">
        <v>4</v>
      </c>
      <c r="B95" s="156"/>
      <c r="C95" s="280" t="s">
        <v>1362</v>
      </c>
      <c r="D95" s="55">
        <v>45646</v>
      </c>
      <c r="E95" s="59" t="s">
        <v>1363</v>
      </c>
      <c r="F95" s="157" t="s">
        <v>1290</v>
      </c>
      <c r="G95" s="157"/>
      <c r="H95" s="158"/>
      <c r="I95" s="158"/>
      <c r="J95" s="399"/>
      <c r="K95" s="188">
        <v>41521528</v>
      </c>
      <c r="L95" s="221"/>
      <c r="M95" s="159"/>
      <c r="N95" s="159"/>
      <c r="O95" s="159"/>
      <c r="P95" s="157"/>
      <c r="Q95" s="157"/>
      <c r="R95" s="159"/>
      <c r="S95" s="159"/>
      <c r="T95" s="159"/>
      <c r="U95" s="152">
        <f t="shared" si="82"/>
        <v>0</v>
      </c>
      <c r="V95" s="161"/>
      <c r="W95" s="24"/>
      <c r="X95" s="24"/>
      <c r="Y95" s="25">
        <f t="shared" si="83"/>
        <v>0</v>
      </c>
      <c r="Z95" s="24"/>
      <c r="AA95" s="24"/>
      <c r="AB95" s="24"/>
      <c r="AC95" s="25">
        <f t="shared" si="84"/>
        <v>0</v>
      </c>
      <c r="AD95" s="24"/>
      <c r="AE95" s="24"/>
      <c r="AF95" s="188">
        <v>41521528</v>
      </c>
      <c r="AG95" s="25">
        <f t="shared" si="85"/>
        <v>41521528</v>
      </c>
      <c r="AH95" s="25">
        <f t="shared" si="86"/>
        <v>41521528</v>
      </c>
      <c r="AI95" s="26">
        <f t="shared" si="87"/>
        <v>3.272309206046619E-2</v>
      </c>
      <c r="AJ95" s="27">
        <f t="shared" si="88"/>
        <v>1.0970366868380096E-2</v>
      </c>
    </row>
    <row r="96" spans="1:36" ht="24.95" customHeight="1" outlineLevel="1" x14ac:dyDescent="0.25">
      <c r="A96" s="156">
        <v>5</v>
      </c>
      <c r="B96" s="156"/>
      <c r="C96" s="280" t="s">
        <v>1364</v>
      </c>
      <c r="D96" s="55">
        <v>45646</v>
      </c>
      <c r="E96" s="59" t="s">
        <v>1365</v>
      </c>
      <c r="F96" s="157" t="s">
        <v>1290</v>
      </c>
      <c r="G96" s="157"/>
      <c r="H96" s="158"/>
      <c r="I96" s="158"/>
      <c r="J96" s="399"/>
      <c r="K96" s="188">
        <v>53478600</v>
      </c>
      <c r="L96" s="221"/>
      <c r="M96" s="159"/>
      <c r="N96" s="159"/>
      <c r="O96" s="159"/>
      <c r="P96" s="157"/>
      <c r="Q96" s="157"/>
      <c r="R96" s="159"/>
      <c r="S96" s="159"/>
      <c r="T96" s="159"/>
      <c r="U96" s="152">
        <f t="shared" si="82"/>
        <v>0</v>
      </c>
      <c r="V96" s="161"/>
      <c r="W96" s="24"/>
      <c r="X96" s="24"/>
      <c r="Y96" s="25">
        <f t="shared" si="83"/>
        <v>0</v>
      </c>
      <c r="Z96" s="24"/>
      <c r="AA96" s="24"/>
      <c r="AB96" s="24"/>
      <c r="AC96" s="25">
        <f t="shared" si="84"/>
        <v>0</v>
      </c>
      <c r="AD96" s="24"/>
      <c r="AE96" s="24"/>
      <c r="AF96" s="188">
        <v>53478600</v>
      </c>
      <c r="AG96" s="25">
        <f t="shared" si="85"/>
        <v>53478600</v>
      </c>
      <c r="AH96" s="25">
        <f t="shared" si="86"/>
        <v>53478600</v>
      </c>
      <c r="AI96" s="26">
        <f t="shared" si="87"/>
        <v>4.2146453547298332E-2</v>
      </c>
      <c r="AJ96" s="27">
        <f t="shared" si="88"/>
        <v>1.4129534481663387E-2</v>
      </c>
    </row>
    <row r="97" spans="1:36" ht="24.95" customHeight="1" outlineLevel="1" x14ac:dyDescent="0.25">
      <c r="A97" s="156">
        <v>6</v>
      </c>
      <c r="B97" s="156"/>
      <c r="C97" s="280" t="s">
        <v>1366</v>
      </c>
      <c r="D97" s="55">
        <v>45646</v>
      </c>
      <c r="E97" s="59" t="s">
        <v>1367</v>
      </c>
      <c r="F97" s="157" t="s">
        <v>1290</v>
      </c>
      <c r="G97" s="157"/>
      <c r="H97" s="158"/>
      <c r="I97" s="158"/>
      <c r="J97" s="399"/>
      <c r="K97" s="188">
        <v>120678600</v>
      </c>
      <c r="L97" s="221"/>
      <c r="M97" s="159"/>
      <c r="N97" s="159"/>
      <c r="O97" s="159"/>
      <c r="P97" s="157"/>
      <c r="Q97" s="157"/>
      <c r="R97" s="159"/>
      <c r="S97" s="159"/>
      <c r="T97" s="159"/>
      <c r="U97" s="152">
        <f t="shared" si="82"/>
        <v>0</v>
      </c>
      <c r="V97" s="161"/>
      <c r="W97" s="24"/>
      <c r="X97" s="24"/>
      <c r="Y97" s="25">
        <f t="shared" si="83"/>
        <v>0</v>
      </c>
      <c r="Z97" s="24"/>
      <c r="AA97" s="24"/>
      <c r="AB97" s="24"/>
      <c r="AC97" s="25">
        <f t="shared" si="84"/>
        <v>0</v>
      </c>
      <c r="AD97" s="24"/>
      <c r="AE97" s="24"/>
      <c r="AF97" s="188">
        <v>120678600</v>
      </c>
      <c r="AG97" s="25">
        <f t="shared" si="85"/>
        <v>120678600</v>
      </c>
      <c r="AH97" s="25">
        <f t="shared" si="86"/>
        <v>120678600</v>
      </c>
      <c r="AI97" s="26">
        <f t="shared" si="87"/>
        <v>9.5106734451780653E-2</v>
      </c>
      <c r="AJ97" s="27">
        <f t="shared" si="88"/>
        <v>3.1884388145891313E-2</v>
      </c>
    </row>
    <row r="98" spans="1:36" ht="24.95" customHeight="1" outlineLevel="1" x14ac:dyDescent="0.25">
      <c r="A98" s="156">
        <v>7</v>
      </c>
      <c r="B98" s="156"/>
      <c r="C98" s="280" t="s">
        <v>1368</v>
      </c>
      <c r="D98" s="55">
        <v>45646</v>
      </c>
      <c r="E98" s="59" t="s">
        <v>1369</v>
      </c>
      <c r="F98" s="157" t="s">
        <v>1290</v>
      </c>
      <c r="G98" s="157"/>
      <c r="H98" s="158"/>
      <c r="I98" s="158"/>
      <c r="J98" s="399"/>
      <c r="K98" s="188">
        <v>53478600</v>
      </c>
      <c r="L98" s="221"/>
      <c r="M98" s="159"/>
      <c r="N98" s="159"/>
      <c r="O98" s="159"/>
      <c r="P98" s="157"/>
      <c r="Q98" s="157"/>
      <c r="R98" s="159"/>
      <c r="S98" s="159"/>
      <c r="T98" s="159"/>
      <c r="U98" s="152">
        <f t="shared" si="82"/>
        <v>0</v>
      </c>
      <c r="V98" s="161"/>
      <c r="W98" s="24"/>
      <c r="X98" s="24"/>
      <c r="Y98" s="25">
        <f t="shared" si="83"/>
        <v>0</v>
      </c>
      <c r="Z98" s="24"/>
      <c r="AA98" s="24"/>
      <c r="AB98" s="24"/>
      <c r="AC98" s="25">
        <f t="shared" si="84"/>
        <v>0</v>
      </c>
      <c r="AD98" s="24"/>
      <c r="AE98" s="24"/>
      <c r="AF98" s="188">
        <v>53478600</v>
      </c>
      <c r="AG98" s="25">
        <f t="shared" si="85"/>
        <v>53478600</v>
      </c>
      <c r="AH98" s="25">
        <f t="shared" si="86"/>
        <v>53478600</v>
      </c>
      <c r="AI98" s="26">
        <f t="shared" si="87"/>
        <v>4.2146453547298332E-2</v>
      </c>
      <c r="AJ98" s="27">
        <f t="shared" si="88"/>
        <v>1.4129534481663387E-2</v>
      </c>
    </row>
    <row r="99" spans="1:36" ht="24.95" customHeight="1" outlineLevel="1" x14ac:dyDescent="0.25">
      <c r="A99" s="156">
        <v>8</v>
      </c>
      <c r="B99" s="156"/>
      <c r="C99" s="280" t="s">
        <v>1370</v>
      </c>
      <c r="D99" s="55">
        <v>45646</v>
      </c>
      <c r="E99" s="59" t="s">
        <v>600</v>
      </c>
      <c r="F99" s="157" t="s">
        <v>1290</v>
      </c>
      <c r="G99" s="157"/>
      <c r="H99" s="158"/>
      <c r="I99" s="158"/>
      <c r="J99" s="399"/>
      <c r="K99" s="188">
        <v>76072500</v>
      </c>
      <c r="L99" s="221"/>
      <c r="M99" s="159"/>
      <c r="N99" s="159"/>
      <c r="O99" s="159"/>
      <c r="P99" s="157"/>
      <c r="Q99" s="157"/>
      <c r="R99" s="159"/>
      <c r="S99" s="159"/>
      <c r="T99" s="159"/>
      <c r="U99" s="152">
        <f t="shared" si="82"/>
        <v>0</v>
      </c>
      <c r="V99" s="161"/>
      <c r="W99" s="24"/>
      <c r="X99" s="24"/>
      <c r="Y99" s="25">
        <f t="shared" si="83"/>
        <v>0</v>
      </c>
      <c r="Z99" s="24"/>
      <c r="AA99" s="24"/>
      <c r="AB99" s="24"/>
      <c r="AC99" s="25">
        <f t="shared" si="84"/>
        <v>0</v>
      </c>
      <c r="AD99" s="24"/>
      <c r="AE99" s="24"/>
      <c r="AF99" s="188">
        <v>76072500</v>
      </c>
      <c r="AG99" s="25">
        <f t="shared" si="85"/>
        <v>76072500</v>
      </c>
      <c r="AH99" s="25">
        <f t="shared" si="86"/>
        <v>76072500</v>
      </c>
      <c r="AI99" s="26">
        <f t="shared" si="87"/>
        <v>5.9952692992652247E-2</v>
      </c>
      <c r="AJ99" s="27">
        <f t="shared" si="88"/>
        <v>2.009904918708302E-2</v>
      </c>
    </row>
    <row r="100" spans="1:36" ht="24.95" customHeight="1" outlineLevel="1" x14ac:dyDescent="0.25">
      <c r="A100" s="205">
        <v>9</v>
      </c>
      <c r="B100" s="205"/>
      <c r="C100" s="285" t="s">
        <v>1371</v>
      </c>
      <c r="D100" s="263">
        <v>45646</v>
      </c>
      <c r="E100" s="286" t="s">
        <v>1372</v>
      </c>
      <c r="F100" s="224" t="s">
        <v>1290</v>
      </c>
      <c r="G100" s="224"/>
      <c r="H100" s="247"/>
      <c r="I100" s="247"/>
      <c r="J100" s="399"/>
      <c r="K100" s="188">
        <v>76072500</v>
      </c>
      <c r="L100" s="221"/>
      <c r="M100" s="159"/>
      <c r="N100" s="159"/>
      <c r="O100" s="159"/>
      <c r="P100" s="157"/>
      <c r="Q100" s="157"/>
      <c r="R100" s="159"/>
      <c r="S100" s="159"/>
      <c r="T100" s="159"/>
      <c r="U100" s="152">
        <f t="shared" si="82"/>
        <v>0</v>
      </c>
      <c r="V100" s="161"/>
      <c r="W100" s="24"/>
      <c r="X100" s="24"/>
      <c r="Y100" s="25">
        <f t="shared" si="83"/>
        <v>0</v>
      </c>
      <c r="Z100" s="24"/>
      <c r="AA100" s="24"/>
      <c r="AB100" s="24"/>
      <c r="AC100" s="25">
        <f t="shared" si="84"/>
        <v>0</v>
      </c>
      <c r="AD100" s="24"/>
      <c r="AE100" s="24"/>
      <c r="AF100" s="188">
        <v>76072500</v>
      </c>
      <c r="AG100" s="25">
        <f t="shared" si="85"/>
        <v>76072500</v>
      </c>
      <c r="AH100" s="25">
        <f t="shared" si="86"/>
        <v>76072500</v>
      </c>
      <c r="AI100" s="26">
        <f t="shared" si="87"/>
        <v>5.9952692992652247E-2</v>
      </c>
      <c r="AJ100" s="27">
        <f t="shared" si="88"/>
        <v>2.009904918708302E-2</v>
      </c>
    </row>
    <row r="101" spans="1:36" ht="24.95" customHeight="1" outlineLevel="1" x14ac:dyDescent="0.25">
      <c r="A101" s="156">
        <v>10</v>
      </c>
      <c r="B101" s="156"/>
      <c r="C101" s="165" t="s">
        <v>1373</v>
      </c>
      <c r="D101" s="235">
        <v>45642</v>
      </c>
      <c r="E101" s="221" t="s">
        <v>1374</v>
      </c>
      <c r="F101" s="157" t="s">
        <v>1290</v>
      </c>
      <c r="G101" s="157"/>
      <c r="H101" s="158"/>
      <c r="I101" s="158"/>
      <c r="J101" s="399"/>
      <c r="K101" s="188">
        <v>106957200</v>
      </c>
      <c r="L101" s="221"/>
      <c r="M101" s="159"/>
      <c r="N101" s="159"/>
      <c r="O101" s="159"/>
      <c r="P101" s="157"/>
      <c r="Q101" s="157"/>
      <c r="R101" s="159"/>
      <c r="S101" s="159"/>
      <c r="T101" s="159"/>
      <c r="U101" s="152">
        <f t="shared" si="82"/>
        <v>0</v>
      </c>
      <c r="V101" s="161"/>
      <c r="W101" s="24"/>
      <c r="X101" s="24"/>
      <c r="Y101" s="25">
        <f t="shared" si="83"/>
        <v>0</v>
      </c>
      <c r="Z101" s="24"/>
      <c r="AA101" s="24"/>
      <c r="AB101" s="24"/>
      <c r="AC101" s="25">
        <f t="shared" si="84"/>
        <v>0</v>
      </c>
      <c r="AD101" s="24"/>
      <c r="AE101" s="24"/>
      <c r="AF101" s="188">
        <v>106957200</v>
      </c>
      <c r="AG101" s="25">
        <f>SUM(AD101:AF101)</f>
        <v>106957200</v>
      </c>
      <c r="AH101" s="25">
        <f>SUM(U101,Y101,AC101,AG101)</f>
        <v>106957200</v>
      </c>
      <c r="AI101" s="26">
        <f>IF(ISERROR(AH101/$J$91),0,AH101/$J$91)</f>
        <v>8.4292907094596664E-2</v>
      </c>
      <c r="AJ101" s="27">
        <f>IF(ISERROR(AH101/$AH$111),"-",AH101/$AH$111)</f>
        <v>2.8259068963326774E-2</v>
      </c>
    </row>
    <row r="102" spans="1:36" ht="24.95" customHeight="1" outlineLevel="1" x14ac:dyDescent="0.25">
      <c r="A102" s="156">
        <v>11</v>
      </c>
      <c r="B102" s="156"/>
      <c r="C102" s="165" t="s">
        <v>1375</v>
      </c>
      <c r="D102" s="235">
        <v>45642</v>
      </c>
      <c r="E102" s="221" t="s">
        <v>1363</v>
      </c>
      <c r="F102" s="157" t="s">
        <v>1290</v>
      </c>
      <c r="G102" s="157"/>
      <c r="H102" s="158"/>
      <c r="I102" s="158"/>
      <c r="J102" s="399"/>
      <c r="K102" s="188">
        <v>152145000</v>
      </c>
      <c r="L102" s="221"/>
      <c r="M102" s="159"/>
      <c r="N102" s="159"/>
      <c r="O102" s="159"/>
      <c r="P102" s="157"/>
      <c r="Q102" s="157"/>
      <c r="R102" s="159"/>
      <c r="S102" s="159"/>
      <c r="T102" s="159"/>
      <c r="U102" s="152">
        <f t="shared" si="82"/>
        <v>0</v>
      </c>
      <c r="V102" s="161"/>
      <c r="W102" s="24"/>
      <c r="X102" s="24"/>
      <c r="Y102" s="25">
        <f t="shared" si="83"/>
        <v>0</v>
      </c>
      <c r="Z102" s="24"/>
      <c r="AA102" s="24"/>
      <c r="AB102" s="24"/>
      <c r="AC102" s="25">
        <f t="shared" si="84"/>
        <v>0</v>
      </c>
      <c r="AD102" s="24"/>
      <c r="AE102" s="24"/>
      <c r="AF102" s="188">
        <v>152145000</v>
      </c>
      <c r="AG102" s="25">
        <f t="shared" ref="AG102:AG105" si="89">SUM(AD102:AF102)</f>
        <v>152145000</v>
      </c>
      <c r="AH102" s="25">
        <f t="shared" ref="AH102:AH105" si="90">SUM(U102,Y102,AC102,AG102)</f>
        <v>152145000</v>
      </c>
      <c r="AI102" s="26">
        <f t="shared" si="87"/>
        <v>0.11990538598530449</v>
      </c>
      <c r="AJ102" s="27">
        <f t="shared" ref="AJ102:AJ105" si="91">IF(ISERROR(AH102/$AH$111),"-",AH102/$AH$111)</f>
        <v>4.019809837416604E-2</v>
      </c>
    </row>
    <row r="103" spans="1:36" ht="24.95" customHeight="1" outlineLevel="1" x14ac:dyDescent="0.25">
      <c r="A103" s="156">
        <v>12</v>
      </c>
      <c r="B103" s="156"/>
      <c r="C103" s="165" t="s">
        <v>1376</v>
      </c>
      <c r="D103" s="235">
        <v>45642</v>
      </c>
      <c r="E103" s="221" t="s">
        <v>1240</v>
      </c>
      <c r="F103" s="157" t="s">
        <v>1290</v>
      </c>
      <c r="G103" s="157"/>
      <c r="H103" s="158"/>
      <c r="I103" s="158"/>
      <c r="J103" s="399"/>
      <c r="K103" s="188">
        <v>106957200</v>
      </c>
      <c r="L103" s="221"/>
      <c r="M103" s="159"/>
      <c r="N103" s="159"/>
      <c r="O103" s="159"/>
      <c r="P103" s="157"/>
      <c r="Q103" s="157"/>
      <c r="R103" s="159"/>
      <c r="S103" s="159"/>
      <c r="T103" s="159"/>
      <c r="U103" s="152">
        <f t="shared" si="82"/>
        <v>0</v>
      </c>
      <c r="V103" s="161"/>
      <c r="W103" s="24"/>
      <c r="X103" s="24"/>
      <c r="Y103" s="25">
        <f t="shared" si="83"/>
        <v>0</v>
      </c>
      <c r="Z103" s="24"/>
      <c r="AA103" s="24"/>
      <c r="AB103" s="24"/>
      <c r="AC103" s="25">
        <f t="shared" si="84"/>
        <v>0</v>
      </c>
      <c r="AD103" s="24"/>
      <c r="AE103" s="24"/>
      <c r="AF103" s="188">
        <v>106957200</v>
      </c>
      <c r="AG103" s="25">
        <f t="shared" si="89"/>
        <v>106957200</v>
      </c>
      <c r="AH103" s="25">
        <f t="shared" si="90"/>
        <v>106957200</v>
      </c>
      <c r="AI103" s="26">
        <f t="shared" si="87"/>
        <v>8.4292907094596664E-2</v>
      </c>
      <c r="AJ103" s="27">
        <f t="shared" si="91"/>
        <v>2.8259068963326774E-2</v>
      </c>
    </row>
    <row r="104" spans="1:36" ht="24.95" customHeight="1" outlineLevel="1" x14ac:dyDescent="0.25">
      <c r="A104" s="156">
        <v>13</v>
      </c>
      <c r="B104" s="156"/>
      <c r="C104" s="165" t="s">
        <v>1377</v>
      </c>
      <c r="D104" s="235">
        <v>45642</v>
      </c>
      <c r="E104" s="221" t="s">
        <v>1378</v>
      </c>
      <c r="F104" s="157" t="s">
        <v>1290</v>
      </c>
      <c r="G104" s="157"/>
      <c r="H104" s="158"/>
      <c r="I104" s="158"/>
      <c r="J104" s="399"/>
      <c r="K104" s="188">
        <v>106957200</v>
      </c>
      <c r="L104" s="221"/>
      <c r="M104" s="159"/>
      <c r="N104" s="159"/>
      <c r="O104" s="159"/>
      <c r="P104" s="157"/>
      <c r="Q104" s="157"/>
      <c r="R104" s="159"/>
      <c r="S104" s="159"/>
      <c r="T104" s="159"/>
      <c r="U104" s="152">
        <f t="shared" si="82"/>
        <v>0</v>
      </c>
      <c r="V104" s="161"/>
      <c r="W104" s="24"/>
      <c r="X104" s="24"/>
      <c r="Y104" s="25">
        <f t="shared" si="83"/>
        <v>0</v>
      </c>
      <c r="Z104" s="24"/>
      <c r="AA104" s="24"/>
      <c r="AB104" s="24"/>
      <c r="AC104" s="25">
        <f t="shared" si="84"/>
        <v>0</v>
      </c>
      <c r="AD104" s="24"/>
      <c r="AE104" s="24"/>
      <c r="AF104" s="188">
        <v>106957200</v>
      </c>
      <c r="AG104" s="25">
        <f t="shared" si="89"/>
        <v>106957200</v>
      </c>
      <c r="AH104" s="25">
        <f t="shared" si="90"/>
        <v>106957200</v>
      </c>
      <c r="AI104" s="26">
        <f t="shared" si="87"/>
        <v>8.4292907094596664E-2</v>
      </c>
      <c r="AJ104" s="27">
        <f t="shared" si="91"/>
        <v>2.8259068963326774E-2</v>
      </c>
    </row>
    <row r="105" spans="1:36" ht="24.95" customHeight="1" outlineLevel="1" x14ac:dyDescent="0.25">
      <c r="A105" s="156">
        <v>14</v>
      </c>
      <c r="B105" s="156"/>
      <c r="C105" s="165" t="s">
        <v>1379</v>
      </c>
      <c r="D105" s="235">
        <v>45642</v>
      </c>
      <c r="E105" s="221" t="s">
        <v>1380</v>
      </c>
      <c r="F105" s="157" t="s">
        <v>1290</v>
      </c>
      <c r="G105" s="157"/>
      <c r="H105" s="158"/>
      <c r="I105" s="158"/>
      <c r="J105" s="399"/>
      <c r="K105" s="188">
        <v>86857785</v>
      </c>
      <c r="L105" s="221"/>
      <c r="M105" s="159"/>
      <c r="N105" s="159"/>
      <c r="O105" s="159"/>
      <c r="P105" s="157"/>
      <c r="Q105" s="157"/>
      <c r="R105" s="159"/>
      <c r="S105" s="159"/>
      <c r="T105" s="159"/>
      <c r="U105" s="152">
        <f t="shared" si="82"/>
        <v>0</v>
      </c>
      <c r="V105" s="161"/>
      <c r="W105" s="24"/>
      <c r="X105" s="24"/>
      <c r="Y105" s="25">
        <f t="shared" si="83"/>
        <v>0</v>
      </c>
      <c r="Z105" s="24"/>
      <c r="AA105" s="24"/>
      <c r="AB105" s="24"/>
      <c r="AC105" s="25">
        <f t="shared" si="84"/>
        <v>0</v>
      </c>
      <c r="AD105" s="24"/>
      <c r="AE105" s="24"/>
      <c r="AF105" s="188">
        <v>86857785</v>
      </c>
      <c r="AG105" s="25">
        <f t="shared" si="89"/>
        <v>86857785</v>
      </c>
      <c r="AH105" s="25">
        <f t="shared" si="90"/>
        <v>86857785</v>
      </c>
      <c r="AI105" s="26">
        <f t="shared" si="87"/>
        <v>6.8452569826504911E-2</v>
      </c>
      <c r="AJ105" s="27">
        <f t="shared" si="91"/>
        <v>2.2948619974315052E-2</v>
      </c>
    </row>
    <row r="106" spans="1:36" s="37" customFormat="1" ht="12.75" customHeight="1" x14ac:dyDescent="0.25">
      <c r="A106" s="376" t="s">
        <v>75</v>
      </c>
      <c r="B106" s="378"/>
      <c r="C106" s="378"/>
      <c r="D106" s="378"/>
      <c r="E106" s="378"/>
      <c r="F106" s="378"/>
      <c r="G106" s="378"/>
      <c r="H106" s="378"/>
      <c r="I106" s="379"/>
      <c r="J106" s="33">
        <f>+J91</f>
        <v>1268875445</v>
      </c>
      <c r="K106" s="162">
        <f>SUM(K92:K105)</f>
        <v>1268875445</v>
      </c>
      <c r="L106" s="146"/>
      <c r="M106" s="162">
        <f>SUM(M92:M92)</f>
        <v>0</v>
      </c>
      <c r="N106" s="162">
        <f>SUM(N92:N92)</f>
        <v>0</v>
      </c>
      <c r="O106" s="162">
        <f>SUM(O92:O92)</f>
        <v>0</v>
      </c>
      <c r="P106" s="163"/>
      <c r="Q106" s="164"/>
      <c r="R106" s="162">
        <f t="shared" ref="R106:AC106" si="92">SUM(R92:R92)</f>
        <v>0</v>
      </c>
      <c r="S106" s="162">
        <f t="shared" si="92"/>
        <v>0</v>
      </c>
      <c r="T106" s="162">
        <f t="shared" si="92"/>
        <v>0</v>
      </c>
      <c r="U106" s="162">
        <f t="shared" si="92"/>
        <v>0</v>
      </c>
      <c r="V106" s="33">
        <f t="shared" si="92"/>
        <v>0</v>
      </c>
      <c r="W106" s="33">
        <f t="shared" si="92"/>
        <v>0</v>
      </c>
      <c r="X106" s="33">
        <f t="shared" si="92"/>
        <v>0</v>
      </c>
      <c r="Y106" s="33">
        <f t="shared" si="92"/>
        <v>0</v>
      </c>
      <c r="Z106" s="33">
        <f t="shared" si="92"/>
        <v>0</v>
      </c>
      <c r="AA106" s="33">
        <f t="shared" si="92"/>
        <v>0</v>
      </c>
      <c r="AB106" s="33">
        <f t="shared" si="92"/>
        <v>0</v>
      </c>
      <c r="AC106" s="33">
        <f t="shared" si="92"/>
        <v>0</v>
      </c>
      <c r="AD106" s="33">
        <f>SUM(AD92:AD105)</f>
        <v>0</v>
      </c>
      <c r="AE106" s="33">
        <f t="shared" ref="AE106:AH106" si="93">SUM(AE92:AE105)</f>
        <v>0</v>
      </c>
      <c r="AF106" s="33">
        <f t="shared" si="93"/>
        <v>1268875445</v>
      </c>
      <c r="AG106" s="33">
        <f t="shared" si="93"/>
        <v>1268875445</v>
      </c>
      <c r="AH106" s="33">
        <f t="shared" si="93"/>
        <v>1268875445</v>
      </c>
      <c r="AI106" s="36">
        <f>IF(ISERROR(AH106/J106),0,AH106/J106)</f>
        <v>1</v>
      </c>
      <c r="AJ106" s="36">
        <f>IF(ISERROR(AH106/$AH$111),0,AH106/$AH$111)</f>
        <v>0.33524847982302219</v>
      </c>
    </row>
    <row r="107" spans="1:36" ht="12.75" customHeight="1" x14ac:dyDescent="0.25">
      <c r="A107" s="383" t="s">
        <v>76</v>
      </c>
      <c r="B107" s="384"/>
      <c r="C107" s="384"/>
      <c r="D107" s="384"/>
      <c r="E107" s="385"/>
      <c r="F107" s="9"/>
      <c r="G107" s="10"/>
      <c r="H107" s="11"/>
      <c r="I107" s="11"/>
      <c r="J107" s="381">
        <v>69913475</v>
      </c>
      <c r="K107" s="13"/>
      <c r="L107" s="14"/>
      <c r="M107" s="15"/>
      <c r="N107" s="15"/>
      <c r="O107" s="15"/>
      <c r="P107" s="10"/>
      <c r="Q107" s="16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7"/>
      <c r="AJ107" s="17"/>
    </row>
    <row r="108" spans="1:36" ht="24.95" customHeight="1" outlineLevel="1" x14ac:dyDescent="0.25">
      <c r="A108" s="19">
        <v>1</v>
      </c>
      <c r="B108" s="19"/>
      <c r="C108" s="50"/>
      <c r="D108" s="51"/>
      <c r="E108" s="69"/>
      <c r="F108" s="70"/>
      <c r="G108" s="71"/>
      <c r="H108" s="53"/>
      <c r="I108" s="55"/>
      <c r="J108" s="395"/>
      <c r="K108" s="98">
        <v>51105316</v>
      </c>
      <c r="L108" s="59" t="s">
        <v>1293</v>
      </c>
      <c r="M108" s="47"/>
      <c r="N108" s="73"/>
      <c r="O108" s="47"/>
      <c r="P108" s="74"/>
      <c r="Q108" s="74"/>
      <c r="R108" s="98">
        <v>3325956</v>
      </c>
      <c r="S108" s="98">
        <v>3325956</v>
      </c>
      <c r="T108" s="98">
        <v>3325956</v>
      </c>
      <c r="U108" s="25">
        <f>SUM(R108:T108)</f>
        <v>9977868</v>
      </c>
      <c r="V108" s="125">
        <v>2908587</v>
      </c>
      <c r="W108" s="125">
        <v>1934725</v>
      </c>
      <c r="X108" s="125">
        <v>7917392</v>
      </c>
      <c r="Y108" s="25">
        <f>SUM(V108:X108)</f>
        <v>12760704</v>
      </c>
      <c r="Z108" s="24">
        <v>5000994</v>
      </c>
      <c r="AA108" s="24">
        <v>5000565</v>
      </c>
      <c r="AB108" s="24">
        <v>5035027</v>
      </c>
      <c r="AC108" s="25">
        <f>SUM(Z108:AB108)</f>
        <v>15036586</v>
      </c>
      <c r="AD108" s="24">
        <v>4975956</v>
      </c>
      <c r="AE108" s="24">
        <v>3584725</v>
      </c>
      <c r="AF108" s="24">
        <v>4651335</v>
      </c>
      <c r="AG108" s="25">
        <f>SUM(AD108:AF108)</f>
        <v>13212016</v>
      </c>
      <c r="AH108" s="25">
        <f>SUM(U108,Y108,AC108,AG108)</f>
        <v>50987174</v>
      </c>
      <c r="AI108" s="26">
        <f>IF(ISERROR(AH108/J107),0,AH108/J107)</f>
        <v>0.72928965410459146</v>
      </c>
      <c r="AJ108" s="27">
        <f>IF(ISERROR(AH108/$AH$111),"-",AH108/$AH$111)</f>
        <v>1.3471276980989984E-2</v>
      </c>
    </row>
    <row r="109" spans="1:36" ht="24.95" customHeight="1" outlineLevel="1" x14ac:dyDescent="0.25">
      <c r="A109" s="19">
        <v>2</v>
      </c>
      <c r="B109" s="19"/>
      <c r="C109" s="50"/>
      <c r="D109" s="51"/>
      <c r="E109" s="69"/>
      <c r="F109" s="70"/>
      <c r="G109" s="71"/>
      <c r="H109" s="53"/>
      <c r="I109" s="55"/>
      <c r="J109" s="382"/>
      <c r="K109" s="98">
        <v>16707579</v>
      </c>
      <c r="L109" s="59" t="s">
        <v>107</v>
      </c>
      <c r="M109" s="47"/>
      <c r="N109" s="73"/>
      <c r="O109" s="47"/>
      <c r="P109" s="74"/>
      <c r="Q109" s="74"/>
      <c r="R109" s="24"/>
      <c r="S109" s="98">
        <v>1899240</v>
      </c>
      <c r="T109" s="98">
        <v>820322</v>
      </c>
      <c r="U109" s="25">
        <f>SUM(R109:T109)</f>
        <v>2719562</v>
      </c>
      <c r="V109" s="125">
        <v>27736</v>
      </c>
      <c r="W109" s="24"/>
      <c r="X109" s="24"/>
      <c r="Y109" s="25">
        <f>SUM(V109:X109)</f>
        <v>27736</v>
      </c>
      <c r="Z109" s="24">
        <v>20300</v>
      </c>
      <c r="AA109" s="24">
        <v>127695</v>
      </c>
      <c r="AB109" s="24">
        <v>237237</v>
      </c>
      <c r="AC109" s="25">
        <f>SUM(Z109:AB109)</f>
        <v>385232</v>
      </c>
      <c r="AD109" s="24"/>
      <c r="AE109" s="24">
        <v>0</v>
      </c>
      <c r="AF109" s="24">
        <v>9698103</v>
      </c>
      <c r="AG109" s="25">
        <f>SUM(AD109:AF109)</f>
        <v>9698103</v>
      </c>
      <c r="AH109" s="25">
        <f>SUM(U109,Y109,AC109,AG109)</f>
        <v>12830633</v>
      </c>
      <c r="AI109" s="26">
        <f>IF(ISERROR(AH109/J107),0,AH109/J107)</f>
        <v>0.18352160295279271</v>
      </c>
      <c r="AJ109" s="27">
        <f>IF(ISERROR(AH109/$AH$111),"-",AH109/$AH$111)</f>
        <v>3.3899704067621096E-3</v>
      </c>
    </row>
    <row r="110" spans="1:36" s="37" customFormat="1" ht="12.75" customHeight="1" x14ac:dyDescent="0.25">
      <c r="A110" s="383" t="s">
        <v>82</v>
      </c>
      <c r="B110" s="384"/>
      <c r="C110" s="384"/>
      <c r="D110" s="384"/>
      <c r="E110" s="385"/>
      <c r="F110" s="383"/>
      <c r="G110" s="384"/>
      <c r="H110" s="384"/>
      <c r="I110" s="384"/>
      <c r="J110" s="75">
        <f>J107</f>
        <v>69913475</v>
      </c>
      <c r="K110" s="75">
        <f>SUM(K108:K109)</f>
        <v>67812895</v>
      </c>
      <c r="L110" s="76"/>
      <c r="M110" s="75">
        <f>SUM(M108:M108)</f>
        <v>0</v>
      </c>
      <c r="N110" s="75">
        <f>SUM(N108:N108)</f>
        <v>0</v>
      </c>
      <c r="O110" s="75">
        <f>SUM(O108:O108)</f>
        <v>0</v>
      </c>
      <c r="P110" s="77"/>
      <c r="Q110" s="38"/>
      <c r="R110" s="75">
        <f t="shared" ref="R110:T110" si="94">SUM(R108:R109)</f>
        <v>3325956</v>
      </c>
      <c r="S110" s="75">
        <f t="shared" si="94"/>
        <v>5225196</v>
      </c>
      <c r="T110" s="75">
        <f t="shared" si="94"/>
        <v>4146278</v>
      </c>
      <c r="U110" s="75">
        <f>SUM(U108:U109)</f>
        <v>12697430</v>
      </c>
      <c r="V110" s="75">
        <f>SUM(V108:V109)</f>
        <v>2936323</v>
      </c>
      <c r="W110" s="75">
        <f t="shared" ref="W110:X110" si="95">SUM(W108:W109)</f>
        <v>1934725</v>
      </c>
      <c r="X110" s="75">
        <f t="shared" si="95"/>
        <v>7917392</v>
      </c>
      <c r="Y110" s="75">
        <f t="shared" ref="Y110" si="96">SUM(Y108:Y108)</f>
        <v>12760704</v>
      </c>
      <c r="Z110" s="75">
        <f>SUM(Z108:Z109)</f>
        <v>5021294</v>
      </c>
      <c r="AA110" s="75">
        <f t="shared" ref="AA110:AH110" si="97">SUM(AA108:AA109)</f>
        <v>5128260</v>
      </c>
      <c r="AB110" s="75">
        <f t="shared" si="97"/>
        <v>5272264</v>
      </c>
      <c r="AC110" s="75">
        <f t="shared" si="97"/>
        <v>15421818</v>
      </c>
      <c r="AD110" s="75">
        <f t="shared" si="97"/>
        <v>4975956</v>
      </c>
      <c r="AE110" s="75">
        <f t="shared" si="97"/>
        <v>3584725</v>
      </c>
      <c r="AF110" s="75">
        <f t="shared" si="97"/>
        <v>14349438</v>
      </c>
      <c r="AG110" s="75">
        <f t="shared" si="97"/>
        <v>22910119</v>
      </c>
      <c r="AH110" s="75">
        <f t="shared" si="97"/>
        <v>63817807</v>
      </c>
      <c r="AI110" s="78">
        <f>IF(ISERROR(AH110/J110),0,AH110/J110)</f>
        <v>0.9128112570573842</v>
      </c>
      <c r="AJ110" s="78">
        <f>IF(ISERROR(AH110/$AH$111),0,AH110/$AH$111)</f>
        <v>1.6861247387752094E-2</v>
      </c>
    </row>
    <row r="111" spans="1:36" s="79" customFormat="1" ht="15" customHeight="1" x14ac:dyDescent="0.25">
      <c r="A111" s="391" t="str">
        <f>"TOTAL ASIG."&amp;" "&amp;$A$5</f>
        <v>TOTAL ASIG. 24-03-343 "Programa de Apoyo a Personas en Situación de Calle"</v>
      </c>
      <c r="B111" s="392"/>
      <c r="C111" s="392"/>
      <c r="D111" s="392"/>
      <c r="E111" s="392"/>
      <c r="F111" s="392"/>
      <c r="G111" s="392"/>
      <c r="H111" s="392"/>
      <c r="I111" s="393"/>
      <c r="J111" s="33">
        <f>SUM(J11,J18,J23,J28,J43,J48,J53,J62,J67,J73,J76,J79,J82,J86,J90,J106,J110)</f>
        <v>3791332000</v>
      </c>
      <c r="K111" s="33">
        <f>SUM(K11,K18,K23,K28,K43,K48,K53,K62,K67,K73,K76,K79,K82,K86,K90,K106,K110)</f>
        <v>3788875621</v>
      </c>
      <c r="L111" s="32"/>
      <c r="M111" s="33">
        <f>+M11+M18+M23+M28+M43+M48+M53+M62+M67+M73+M76+M79+M106+M82+M86+M110</f>
        <v>0</v>
      </c>
      <c r="N111" s="33">
        <f>+N11+N18+N23+N28+N43+N48+N53+N62+N67+N73+N76+N79+N106+N82+N86+N110</f>
        <v>0</v>
      </c>
      <c r="O111" s="33">
        <f>+O11+O18+O23+O28+O43+O48+O53+O62+O67+O73+O76+O79+O106+O82+O86+O110</f>
        <v>0</v>
      </c>
      <c r="P111" s="34"/>
      <c r="Q111" s="35"/>
      <c r="R111" s="33">
        <f t="shared" ref="R111:AG111" si="98">+R11+R18+R23+R28+R43+R48+R53+R62+R67+R73+R76+R79+R106+R82+R86+R110</f>
        <v>3374928</v>
      </c>
      <c r="S111" s="33">
        <f t="shared" si="98"/>
        <v>5274168</v>
      </c>
      <c r="T111" s="33">
        <f t="shared" si="98"/>
        <v>4183788</v>
      </c>
      <c r="U111" s="33">
        <f t="shared" si="98"/>
        <v>12832884</v>
      </c>
      <c r="V111" s="33">
        <f t="shared" si="98"/>
        <v>2936323</v>
      </c>
      <c r="W111" s="33">
        <f t="shared" si="98"/>
        <v>1934725</v>
      </c>
      <c r="X111" s="33">
        <f t="shared" si="98"/>
        <v>8052066</v>
      </c>
      <c r="Y111" s="33">
        <f t="shared" si="98"/>
        <v>12895378</v>
      </c>
      <c r="Z111" s="33">
        <f t="shared" si="98"/>
        <v>5046149</v>
      </c>
      <c r="AA111" s="33">
        <f t="shared" si="98"/>
        <v>5152869</v>
      </c>
      <c r="AB111" s="33">
        <f t="shared" si="98"/>
        <v>5296873</v>
      </c>
      <c r="AC111" s="33">
        <f t="shared" si="98"/>
        <v>15495891</v>
      </c>
      <c r="AD111" s="33">
        <f t="shared" si="98"/>
        <v>4975956</v>
      </c>
      <c r="AE111" s="33">
        <f t="shared" si="98"/>
        <v>119677975</v>
      </c>
      <c r="AF111" s="33">
        <f t="shared" si="98"/>
        <v>3351217318</v>
      </c>
      <c r="AG111" s="33">
        <f t="shared" si="98"/>
        <v>3662086366</v>
      </c>
      <c r="AH111" s="33">
        <f>+AH11+AH18+AH23+AH28+AH43+AH48+AH53+AH62+AH67+AH73+AH76+AH79+AH106+AH82+AH86+AH110+AH90</f>
        <v>3784880533</v>
      </c>
      <c r="AI111" s="36">
        <f>IF(ISERROR(AH111/J111),0,AH111/J111)</f>
        <v>0.99829836400505156</v>
      </c>
      <c r="AJ111" s="36">
        <f>IF(ISERROR(AH111/$AH$111),0,AH111/$AH$111)</f>
        <v>1</v>
      </c>
    </row>
  </sheetData>
  <mergeCells count="81">
    <mergeCell ref="AH6:AH7"/>
    <mergeCell ref="AI6:AJ6"/>
    <mergeCell ref="P6:P7"/>
    <mergeCell ref="Q6:Q7"/>
    <mergeCell ref="R6:T6"/>
    <mergeCell ref="U6:U7"/>
    <mergeCell ref="V6:X6"/>
    <mergeCell ref="AG6:AG7"/>
    <mergeCell ref="Z6:AB6"/>
    <mergeCell ref="AC6:AC7"/>
    <mergeCell ref="AD6:AF6"/>
    <mergeCell ref="A1:AJ1"/>
    <mergeCell ref="A2:AJ2"/>
    <mergeCell ref="A3:AJ3"/>
    <mergeCell ref="A4:AJ4"/>
    <mergeCell ref="A5:AJ5"/>
    <mergeCell ref="A12:E12"/>
    <mergeCell ref="J8:J10"/>
    <mergeCell ref="J12:J17"/>
    <mergeCell ref="A87:E87"/>
    <mergeCell ref="J19:J22"/>
    <mergeCell ref="J24:J27"/>
    <mergeCell ref="A18:I18"/>
    <mergeCell ref="A48:I48"/>
    <mergeCell ref="A19:E19"/>
    <mergeCell ref="A23:I23"/>
    <mergeCell ref="A24:E24"/>
    <mergeCell ref="A28:I28"/>
    <mergeCell ref="A29:E29"/>
    <mergeCell ref="A43:I43"/>
    <mergeCell ref="A44:E44"/>
    <mergeCell ref="A73:I73"/>
    <mergeCell ref="D6:D7"/>
    <mergeCell ref="E6:E7"/>
    <mergeCell ref="F6:F7"/>
    <mergeCell ref="A8:E8"/>
    <mergeCell ref="A11:I11"/>
    <mergeCell ref="G6:G7"/>
    <mergeCell ref="H6:I6"/>
    <mergeCell ref="A6:A7"/>
    <mergeCell ref="B6:B7"/>
    <mergeCell ref="J6:J7"/>
    <mergeCell ref="K6:K7"/>
    <mergeCell ref="L6:L7"/>
    <mergeCell ref="M6:O6"/>
    <mergeCell ref="Y6:Y7"/>
    <mergeCell ref="A49:E49"/>
    <mergeCell ref="A53:I53"/>
    <mergeCell ref="A54:E54"/>
    <mergeCell ref="A62:I62"/>
    <mergeCell ref="A63:E63"/>
    <mergeCell ref="A67:I67"/>
    <mergeCell ref="A68:E68"/>
    <mergeCell ref="J107:J109"/>
    <mergeCell ref="A86:I86"/>
    <mergeCell ref="A74:E74"/>
    <mergeCell ref="A76:I76"/>
    <mergeCell ref="A77:E77"/>
    <mergeCell ref="A79:I79"/>
    <mergeCell ref="A80:E80"/>
    <mergeCell ref="A82:I82"/>
    <mergeCell ref="A83:E83"/>
    <mergeCell ref="A90:I90"/>
    <mergeCell ref="J83:J85"/>
    <mergeCell ref="J87:J89"/>
    <mergeCell ref="J91:J105"/>
    <mergeCell ref="A111:I111"/>
    <mergeCell ref="A91:E91"/>
    <mergeCell ref="A106:I106"/>
    <mergeCell ref="A107:E107"/>
    <mergeCell ref="A110:E110"/>
    <mergeCell ref="F110:I110"/>
    <mergeCell ref="J29:J42"/>
    <mergeCell ref="J74:J75"/>
    <mergeCell ref="J77:J78"/>
    <mergeCell ref="J80:J81"/>
    <mergeCell ref="J44:J47"/>
    <mergeCell ref="J49:J52"/>
    <mergeCell ref="J54:J61"/>
    <mergeCell ref="J63:J66"/>
    <mergeCell ref="J68:J72"/>
  </mergeCells>
  <phoneticPr fontId="92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A9D46324-8A54-47F8-B49C-73143C5B739E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8857BA62-BA8B-42BA-9084-0BEE6FEEBD19}">
      <formula1>42005</formula1>
    </dataValidation>
    <dataValidation type="date" operator="greaterThan" allowBlank="1" showInputMessage="1" showErrorMessage="1" errorTitle="Error en Ingresos de Fechas" error="La fecha debe corresponder al Año 2014." sqref="D45:D47 D78 D55:D61 D25:D27 D13:D17 D9:D10 D20:D22 D50:D52 D75 D81 D88:D89 D84:D85 D92:D105" xr:uid="{25AD0C36-7944-40C7-9211-269E6D55775C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84:I85 H78:I78 H55:I61 H25:I27 H13:I17 H10:I10 H20:I22 H50:I52 H75:I75 H81:I81 H88:I89 H45:I47 H92:I105" xr:uid="{FB8F456C-15DC-4D19-A830-FC0DA44A0CC3}">
      <formula1>42005</formula1>
    </dataValidation>
    <dataValidation allowBlank="1" showInputMessage="1" showErrorMessage="1" errorTitle="Sólo números" error="Sólo ingresar números sin letras_x000a_" sqref="O83:O85 O77:O78 O68:O72 O54:O61 O24:O27 O12:O17 O8:O10 O19:O22 O49:O52 O63:O66 O74:O75 P75 O80:O81 O107:O109 O87:O89 O29:O42 O44:O47 O91:O105" xr:uid="{DA6800CF-F7FC-472E-88A5-4A3375703A65}"/>
    <dataValidation type="textLength" operator="lessThanOrEqual" allowBlank="1" showInputMessage="1" showErrorMessage="1" errorTitle="MÁXIMO DE CARACTERES SOBREPASADO" error="Sólo 255 caracteres por celdas" sqref="P84:Q85 P81:Q81 C84:C85 E81:G81 P78:Q78 L78 E75:G75 C78 E64:G66 N69:N72 P69:Q72 P55:Q61 E88:G89 C55:C61 E50:G52 E84:G85 P25:Q27 N108:N109 C25:C27 E20:G22 P13:Q17 P108:Q109 C13:C17 C88:C89 C9:C10 L9:L10 P9:Q10 E9:G10 C20:C22 E13:G17 E108:G109 P20:Q22 E25:G27 E45:G47 C50:C52 P50:Q52 E55:G61 N64:N66 P64:Q66 C75 E69:G72 L75 Q75 C81 E78:G78 L81 P88:Q89 E30:G42 N30:N42 P30:Q42 C45:C47 P45:Q47 E92:G105 C92:C105 P92:Q105" xr:uid="{EB3B9863-8B7C-456D-9052-555C809AB888}">
      <formula1>255</formula1>
    </dataValidation>
    <dataValidation type="textLength" operator="lessThanOrEqual" allowBlank="1" showInputMessage="1" showErrorMessage="1" sqref="K84:K85 K78 K69:K72 K25:K27 K109 K9:K10 K20:K22 K50:K52 K64:K66 K75 K81 K88:K89 AF9:AF10 AF20:AF22 AF25:AF27 K30:K42 AF30:AF42 K45:K47 AF45:AF47 AF50:AF52 AF64:AF66 AF69:AF72 AF75 AF78 AF81 AE84:AE85 AF88:AF89 K92:K105 AF92:AF105" xr:uid="{FD197347-751D-4BD0-858F-E9D56EDFA96A}">
      <formula1>255</formula1>
    </dataValidation>
    <dataValidation type="decimal" allowBlank="1" showInputMessage="1" showErrorMessage="1" errorTitle="Sólo números" error="Sólo ingresar números sin letras_x000a_" sqref="M84:N85 R84:T85 AD81:AE81 Z84:AB85 V84:X85 M78:N78 R78:T78 AD75:AE75 Z78:AB78 V78:X78 M69:M72 R69:T72 Z69:AB72 AD64:AE66 V69:X72 M55:N61 R55:T61 AD50:AE52 Z55:AB61 V55:X61 R25:T27 AD20:AE22 Z25:AB27 V25:X27 M25:N27 R109 Z13:AB17 AD9:AE10 V13:X17 M13:N17 Z9:AB10 V88:X89 R9:T10 V9:X10 M9:N10 M20:N22 V20:X22 Z20:AB22 AF13:AF14 R20:T22 V50:X52 Z50:AB52 AD45:AE47 R50:T52 M50:N52 AD55:AE61 V64:X66 Z64:AB66 R64:T66 M64:M66 V75:X75 Z75:AB75 AD69:AE72 R75:T75 M75:N75 V81:X81 Z81:AB81 AD78:AE78 R81:T81 M81:N81 M108:M109 R14:T17 Z108:AB109 AD108:AF109 W109:X109 M88:N89 R88:T89 AF84:AF85 Z88:AB89 AD13:AE17 AD25:AE27 R30:T42 M30:M42 Z30:AB42 V30:X42 AD30:AE42 V45:X47 Z45:AB47 M45:N47 R45:T47 AD84:AD85 AD88:AE89 R92:T105 M92:N105 Z92:AB105 V92:X105 AD92:AE105" xr:uid="{64D97BE3-E0E9-4691-9C1E-61BBDF826E03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Y24"/>
  <sheetViews>
    <sheetView zoomScaleNormal="100" workbookViewId="0">
      <selection activeCell="V23" sqref="V23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hidden="1" customWidth="1"/>
    <col min="5" max="5" width="10.28515625" style="80" hidden="1" customWidth="1"/>
    <col min="6" max="6" width="9.85546875" style="80" hidden="1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</row>
    <row r="2" spans="1:25" s="1" customFormat="1" ht="1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</row>
    <row r="3" spans="1:25" s="1" customFormat="1" ht="15" customHeight="1" x14ac:dyDescent="0.25">
      <c r="A3" s="349" t="s">
        <v>2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</row>
    <row r="4" spans="1:25" s="1" customFormat="1" ht="1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</row>
    <row r="5" spans="1:25" ht="18" customHeight="1" x14ac:dyDescent="0.25">
      <c r="A5" s="367" t="str">
        <f>'24-02-010 Ind. A Técnicas'!A5:U5</f>
        <v>24-02-010 "Programa de Ayudas Técnicas - SENADIS"</v>
      </c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9"/>
    </row>
    <row r="6" spans="1:25" s="80" customFormat="1" x14ac:dyDescent="0.25">
      <c r="A6" s="355" t="s">
        <v>7</v>
      </c>
      <c r="B6" s="362" t="s">
        <v>13</v>
      </c>
      <c r="C6" s="362" t="s">
        <v>83</v>
      </c>
      <c r="D6" s="364" t="s">
        <v>16</v>
      </c>
      <c r="E6" s="365"/>
      <c r="F6" s="366"/>
      <c r="G6" s="353" t="s">
        <v>19</v>
      </c>
      <c r="H6" s="353"/>
      <c r="I6" s="353"/>
      <c r="J6" s="362" t="s">
        <v>20</v>
      </c>
      <c r="K6" s="353" t="s">
        <v>19</v>
      </c>
      <c r="L6" s="353"/>
      <c r="M6" s="353"/>
      <c r="N6" s="362" t="s">
        <v>21</v>
      </c>
      <c r="O6" s="353" t="s">
        <v>19</v>
      </c>
      <c r="P6" s="353"/>
      <c r="Q6" s="353"/>
      <c r="R6" s="362" t="s">
        <v>22</v>
      </c>
      <c r="S6" s="353" t="s">
        <v>19</v>
      </c>
      <c r="T6" s="353"/>
      <c r="U6" s="353"/>
      <c r="V6" s="362" t="s">
        <v>23</v>
      </c>
      <c r="W6" s="362" t="s">
        <v>24</v>
      </c>
      <c r="X6" s="370" t="s">
        <v>84</v>
      </c>
      <c r="Y6" s="370"/>
    </row>
    <row r="7" spans="1:25" s="80" customFormat="1" ht="25.5" x14ac:dyDescent="0.25">
      <c r="A7" s="355"/>
      <c r="B7" s="363"/>
      <c r="C7" s="36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363"/>
      <c r="K7" s="5" t="s">
        <v>35</v>
      </c>
      <c r="L7" s="5" t="s">
        <v>36</v>
      </c>
      <c r="M7" s="5" t="s">
        <v>37</v>
      </c>
      <c r="N7" s="363"/>
      <c r="O7" s="5" t="s">
        <v>38</v>
      </c>
      <c r="P7" s="5" t="s">
        <v>39</v>
      </c>
      <c r="Q7" s="5" t="s">
        <v>40</v>
      </c>
      <c r="R7" s="363"/>
      <c r="S7" s="5" t="s">
        <v>41</v>
      </c>
      <c r="T7" s="5" t="s">
        <v>42</v>
      </c>
      <c r="U7" s="5" t="s">
        <v>43</v>
      </c>
      <c r="V7" s="363"/>
      <c r="W7" s="363"/>
      <c r="X7" s="7" t="s">
        <v>44</v>
      </c>
      <c r="Y7" s="7" t="s">
        <v>85</v>
      </c>
    </row>
    <row r="8" spans="1:25" ht="24.75" customHeight="1" x14ac:dyDescent="0.25">
      <c r="A8" s="85" t="s">
        <v>46</v>
      </c>
      <c r="B8" s="63">
        <f>+'24-02-010 Ind. A Técnicas'!J11</f>
        <v>0</v>
      </c>
      <c r="C8" s="63">
        <f>+'24-02-010 Ind. A Técnicas'!K11</f>
        <v>0</v>
      </c>
      <c r="D8" s="63">
        <f>+'24-02-010 Ind. A Técnicas'!M11</f>
        <v>0</v>
      </c>
      <c r="E8" s="63">
        <f>+'24-02-010 Ind. A Técnicas'!N11</f>
        <v>0</v>
      </c>
      <c r="F8" s="63">
        <f>+'24-02-010 Ind. A Técnicas'!O11</f>
        <v>0</v>
      </c>
      <c r="G8" s="63">
        <f>+'24-02-010 Ind. A Técnicas'!R11</f>
        <v>0</v>
      </c>
      <c r="H8" s="63">
        <f>+'24-02-010 Ind. A Técnicas'!S11</f>
        <v>0</v>
      </c>
      <c r="I8" s="63">
        <f>+'24-02-010 Ind. A Técnicas'!T11</f>
        <v>0</v>
      </c>
      <c r="J8" s="63">
        <f>+'24-02-010 Ind. A Técnicas'!U11</f>
        <v>0</v>
      </c>
      <c r="K8" s="63">
        <f>+'24-02-010 Ind. A Técnicas'!V11</f>
        <v>0</v>
      </c>
      <c r="L8" s="63">
        <f>+'24-02-010 Ind. A Técnicas'!W11</f>
        <v>0</v>
      </c>
      <c r="M8" s="63">
        <f>+'24-02-010 Ind. A Técnicas'!X11</f>
        <v>0</v>
      </c>
      <c r="N8" s="63">
        <f>+'24-02-010 Ind. A Técnicas'!Y11</f>
        <v>0</v>
      </c>
      <c r="O8" s="63">
        <f>+'24-02-010 Ind. A Técnicas'!Z11</f>
        <v>0</v>
      </c>
      <c r="P8" s="63">
        <f>+'24-02-010 Ind. A Técnicas'!AA11</f>
        <v>0</v>
      </c>
      <c r="Q8" s="63">
        <f>+'24-02-010 Ind. A Técnicas'!AB11</f>
        <v>0</v>
      </c>
      <c r="R8" s="63">
        <f>+'24-02-010 Ind. A Técnicas'!AC11</f>
        <v>0</v>
      </c>
      <c r="S8" s="63">
        <f>+'24-02-010 Ind. A Técnicas'!AD11</f>
        <v>0</v>
      </c>
      <c r="T8" s="63">
        <f>+'24-02-010 Ind. A Técnicas'!AE11</f>
        <v>0</v>
      </c>
      <c r="U8" s="63">
        <f>+'24-02-010 Ind. A Técnicas'!AF11</f>
        <v>0</v>
      </c>
      <c r="V8" s="63">
        <f>+'24-02-010 Ind. A Técnicas'!AG11</f>
        <v>0</v>
      </c>
      <c r="W8" s="63">
        <f>+'24-02-010 Ind. A Técnicas'!AH11</f>
        <v>0</v>
      </c>
      <c r="X8" s="86">
        <f>+'24-02-010 Ind. A Técnicas'!AI11</f>
        <v>0</v>
      </c>
      <c r="Y8" s="86">
        <f>+'24-02-010 Ind. A Técnicas'!AJ11</f>
        <v>0</v>
      </c>
    </row>
    <row r="9" spans="1:25" ht="24.75" customHeight="1" x14ac:dyDescent="0.25">
      <c r="A9" s="85" t="s">
        <v>48</v>
      </c>
      <c r="B9" s="63">
        <f>+'24-02-010 Ind. A Técnicas'!J15</f>
        <v>0</v>
      </c>
      <c r="C9" s="63">
        <f>+'24-02-010 Ind. A Técnicas'!K15</f>
        <v>0</v>
      </c>
      <c r="D9" s="63">
        <f>+'24-02-010 Ind. A Técnicas'!M15</f>
        <v>0</v>
      </c>
      <c r="E9" s="63">
        <f>+'24-02-010 Ind. A Técnicas'!N15</f>
        <v>0</v>
      </c>
      <c r="F9" s="63">
        <f>+'24-02-010 Ind. A Técnicas'!O15</f>
        <v>0</v>
      </c>
      <c r="G9" s="63">
        <f>+'24-02-010 Ind. A Técnicas'!R15</f>
        <v>0</v>
      </c>
      <c r="H9" s="63">
        <f>+'24-02-010 Ind. A Técnicas'!S15</f>
        <v>0</v>
      </c>
      <c r="I9" s="63">
        <f>+'24-02-010 Ind. A Técnicas'!T15</f>
        <v>0</v>
      </c>
      <c r="J9" s="63">
        <f>+'24-02-010 Ind. A Técnicas'!U15</f>
        <v>0</v>
      </c>
      <c r="K9" s="63">
        <f>+'24-02-010 Ind. A Técnicas'!V15</f>
        <v>0</v>
      </c>
      <c r="L9" s="63">
        <f>+'24-02-010 Ind. A Técnicas'!W15</f>
        <v>0</v>
      </c>
      <c r="M9" s="63">
        <f>+'24-02-010 Ind. A Técnicas'!X15</f>
        <v>0</v>
      </c>
      <c r="N9" s="63">
        <f>+'24-02-010 Ind. A Técnicas'!Y15</f>
        <v>0</v>
      </c>
      <c r="O9" s="63">
        <f>+'24-02-010 Ind. A Técnicas'!Z15</f>
        <v>0</v>
      </c>
      <c r="P9" s="63">
        <f>+'24-02-010 Ind. A Técnicas'!AA15</f>
        <v>0</v>
      </c>
      <c r="Q9" s="63">
        <f>+'24-02-010 Ind. A Técnicas'!AB15</f>
        <v>0</v>
      </c>
      <c r="R9" s="63">
        <f>+'24-02-010 Ind. A Técnicas'!AC15</f>
        <v>0</v>
      </c>
      <c r="S9" s="63">
        <f>+'24-02-010 Ind. A Técnicas'!AD15</f>
        <v>0</v>
      </c>
      <c r="T9" s="63">
        <f>+'24-02-010 Ind. A Técnicas'!AE15</f>
        <v>0</v>
      </c>
      <c r="U9" s="63">
        <f>+'24-02-010 Ind. A Técnicas'!AF15</f>
        <v>0</v>
      </c>
      <c r="V9" s="63">
        <f>+'24-02-010 Ind. A Técnicas'!AG15</f>
        <v>0</v>
      </c>
      <c r="W9" s="63">
        <f>+'24-02-010 Ind. A Técnicas'!AH15</f>
        <v>0</v>
      </c>
      <c r="X9" s="86">
        <f>+'24-02-010 Ind. A Técnicas'!AI15</f>
        <v>0</v>
      </c>
      <c r="Y9" s="86">
        <f>+'24-02-010 Ind. A Técnicas'!AJ15</f>
        <v>0</v>
      </c>
    </row>
    <row r="10" spans="1:25" ht="24.75" customHeight="1" x14ac:dyDescent="0.25">
      <c r="A10" s="85" t="s">
        <v>50</v>
      </c>
      <c r="B10" s="63">
        <f>+'24-02-010 Ind. A Técnicas'!J19</f>
        <v>0</v>
      </c>
      <c r="C10" s="63">
        <f>+'24-02-010 Ind. A Técnicas'!K19</f>
        <v>0</v>
      </c>
      <c r="D10" s="63">
        <f>+'24-02-010 Ind. A Técnicas'!M19</f>
        <v>0</v>
      </c>
      <c r="E10" s="63">
        <f>+'24-02-010 Ind. A Técnicas'!N19</f>
        <v>0</v>
      </c>
      <c r="F10" s="63">
        <f>+'24-02-010 Ind. A Técnicas'!O19</f>
        <v>0</v>
      </c>
      <c r="G10" s="63">
        <f>+'24-02-010 Ind. A Técnicas'!R19</f>
        <v>0</v>
      </c>
      <c r="H10" s="63">
        <f>+'24-02-010 Ind. A Técnicas'!S19</f>
        <v>0</v>
      </c>
      <c r="I10" s="63">
        <f>+'24-02-010 Ind. A Técnicas'!T19</f>
        <v>0</v>
      </c>
      <c r="J10" s="63">
        <f>+'24-02-010 Ind. A Técnicas'!U19</f>
        <v>0</v>
      </c>
      <c r="K10" s="63">
        <f>+'24-02-010 Ind. A Técnicas'!V19</f>
        <v>0</v>
      </c>
      <c r="L10" s="63">
        <f>+'24-02-010 Ind. A Técnicas'!W19</f>
        <v>0</v>
      </c>
      <c r="M10" s="63">
        <f>+'24-02-010 Ind. A Técnicas'!X19</f>
        <v>0</v>
      </c>
      <c r="N10" s="63">
        <f>+'24-02-010 Ind. A Técnicas'!Y19</f>
        <v>0</v>
      </c>
      <c r="O10" s="63">
        <f>+'24-02-010 Ind. A Técnicas'!Z19</f>
        <v>0</v>
      </c>
      <c r="P10" s="63">
        <f>+'24-02-010 Ind. A Técnicas'!AA19</f>
        <v>0</v>
      </c>
      <c r="Q10" s="63">
        <f>+'24-02-010 Ind. A Técnicas'!AB19</f>
        <v>0</v>
      </c>
      <c r="R10" s="63">
        <f>+'24-02-010 Ind. A Técnicas'!AC19</f>
        <v>0</v>
      </c>
      <c r="S10" s="63">
        <f>+'24-02-010 Ind. A Técnicas'!AD19</f>
        <v>0</v>
      </c>
      <c r="T10" s="63">
        <f>+'24-02-010 Ind. A Técnicas'!AE19</f>
        <v>0</v>
      </c>
      <c r="U10" s="63">
        <f>+'24-02-010 Ind. A Técnicas'!AF19</f>
        <v>0</v>
      </c>
      <c r="V10" s="63">
        <f>+'24-02-010 Ind. A Técnicas'!AG19</f>
        <v>0</v>
      </c>
      <c r="W10" s="63">
        <f>+'24-02-010 Ind. A Técnicas'!AH19</f>
        <v>0</v>
      </c>
      <c r="X10" s="86">
        <f>+'24-02-010 Ind. A Técnicas'!AI19</f>
        <v>0</v>
      </c>
      <c r="Y10" s="86">
        <f>+'24-02-010 Ind. A Técnicas'!AJ19</f>
        <v>0</v>
      </c>
    </row>
    <row r="11" spans="1:25" ht="24.75" customHeight="1" x14ac:dyDescent="0.25">
      <c r="A11" s="85" t="s">
        <v>52</v>
      </c>
      <c r="B11" s="63">
        <f>+'24-02-010 Ind. A Técnicas'!J23</f>
        <v>0</v>
      </c>
      <c r="C11" s="63">
        <f>+'24-02-010 Ind. A Técnicas'!K23</f>
        <v>0</v>
      </c>
      <c r="D11" s="63">
        <f>+'24-02-010 Ind. A Técnicas'!M23</f>
        <v>0</v>
      </c>
      <c r="E11" s="63">
        <f>+'24-02-010 Ind. A Técnicas'!N23</f>
        <v>0</v>
      </c>
      <c r="F11" s="63">
        <f>+'24-02-010 Ind. A Técnicas'!O23</f>
        <v>0</v>
      </c>
      <c r="G11" s="63">
        <f>+'24-02-010 Ind. A Técnicas'!R23</f>
        <v>0</v>
      </c>
      <c r="H11" s="63">
        <f>+'24-02-010 Ind. A Técnicas'!S23</f>
        <v>0</v>
      </c>
      <c r="I11" s="63">
        <f>+'24-02-010 Ind. A Técnicas'!T23</f>
        <v>0</v>
      </c>
      <c r="J11" s="63">
        <f>+'24-02-010 Ind. A Técnicas'!U23</f>
        <v>0</v>
      </c>
      <c r="K11" s="63">
        <f>+'24-02-010 Ind. A Técnicas'!V23</f>
        <v>0</v>
      </c>
      <c r="L11" s="63">
        <f>+'24-02-010 Ind. A Técnicas'!W23</f>
        <v>0</v>
      </c>
      <c r="M11" s="63">
        <f>+'24-02-010 Ind. A Técnicas'!X23</f>
        <v>0</v>
      </c>
      <c r="N11" s="63">
        <f>+'24-02-010 Ind. A Técnicas'!Y23</f>
        <v>0</v>
      </c>
      <c r="O11" s="63">
        <f>+'24-02-010 Ind. A Técnicas'!Z23</f>
        <v>0</v>
      </c>
      <c r="P11" s="63">
        <f>+'24-02-010 Ind. A Técnicas'!AA23</f>
        <v>0</v>
      </c>
      <c r="Q11" s="63">
        <f>+'24-02-010 Ind. A Técnicas'!AB23</f>
        <v>0</v>
      </c>
      <c r="R11" s="63">
        <f>+'24-02-010 Ind. A Técnicas'!AC23</f>
        <v>0</v>
      </c>
      <c r="S11" s="63">
        <f>+'24-02-010 Ind. A Técnicas'!AD23</f>
        <v>0</v>
      </c>
      <c r="T11" s="63">
        <f>+'24-02-010 Ind. A Técnicas'!AE23</f>
        <v>0</v>
      </c>
      <c r="U11" s="63">
        <f>+'24-02-010 Ind. A Técnicas'!AF23</f>
        <v>0</v>
      </c>
      <c r="V11" s="63">
        <f>+'24-02-010 Ind. A Técnicas'!AG23</f>
        <v>0</v>
      </c>
      <c r="W11" s="63">
        <f>+'24-02-010 Ind. A Técnicas'!AH23</f>
        <v>0</v>
      </c>
      <c r="X11" s="86">
        <f>+'24-02-010 Ind. A Técnicas'!AI23</f>
        <v>0</v>
      </c>
      <c r="Y11" s="86">
        <f>+'24-02-010 Ind. A Técnicas'!AJ23</f>
        <v>0</v>
      </c>
    </row>
    <row r="12" spans="1:25" ht="24.75" customHeight="1" x14ac:dyDescent="0.25">
      <c r="A12" s="85" t="s">
        <v>54</v>
      </c>
      <c r="B12" s="63">
        <f>+'24-02-010 Ind. A Técnicas'!J27</f>
        <v>0</v>
      </c>
      <c r="C12" s="63">
        <f>+'24-02-010 Ind. A Técnicas'!K27</f>
        <v>0</v>
      </c>
      <c r="D12" s="63">
        <f>+'24-02-010 Ind. A Técnicas'!M27</f>
        <v>0</v>
      </c>
      <c r="E12" s="63">
        <f>+'24-02-010 Ind. A Técnicas'!N27</f>
        <v>0</v>
      </c>
      <c r="F12" s="63">
        <f>+'24-02-010 Ind. A Técnicas'!O27</f>
        <v>0</v>
      </c>
      <c r="G12" s="63">
        <f>+'24-02-010 Ind. A Técnicas'!R27</f>
        <v>0</v>
      </c>
      <c r="H12" s="63">
        <f>+'24-02-010 Ind. A Técnicas'!S27</f>
        <v>0</v>
      </c>
      <c r="I12" s="63">
        <f>+'24-02-010 Ind. A Técnicas'!T27</f>
        <v>0</v>
      </c>
      <c r="J12" s="63">
        <f>+'24-02-010 Ind. A Técnicas'!U27</f>
        <v>0</v>
      </c>
      <c r="K12" s="63">
        <f>+'24-02-010 Ind. A Técnicas'!V27</f>
        <v>0</v>
      </c>
      <c r="L12" s="63">
        <f>+'24-02-010 Ind. A Técnicas'!W27</f>
        <v>0</v>
      </c>
      <c r="M12" s="63">
        <f>+'24-02-010 Ind. A Técnicas'!X27</f>
        <v>0</v>
      </c>
      <c r="N12" s="63">
        <f>+'24-02-010 Ind. A Técnicas'!Y27</f>
        <v>0</v>
      </c>
      <c r="O12" s="63">
        <f>+'24-02-010 Ind. A Técnicas'!Z27</f>
        <v>0</v>
      </c>
      <c r="P12" s="63">
        <f>+'24-02-010 Ind. A Técnicas'!AA27</f>
        <v>0</v>
      </c>
      <c r="Q12" s="63">
        <f>+'24-02-010 Ind. A Técnicas'!AB27</f>
        <v>0</v>
      </c>
      <c r="R12" s="63">
        <f>+'24-02-010 Ind. A Técnicas'!AC27</f>
        <v>0</v>
      </c>
      <c r="S12" s="63">
        <f>+'24-02-010 Ind. A Técnicas'!AD27</f>
        <v>0</v>
      </c>
      <c r="T12" s="63">
        <f>+'24-02-010 Ind. A Técnicas'!AE27</f>
        <v>0</v>
      </c>
      <c r="U12" s="63">
        <f>+'24-02-010 Ind. A Técnicas'!AF27</f>
        <v>0</v>
      </c>
      <c r="V12" s="63">
        <f>+'24-02-010 Ind. A Técnicas'!AG27</f>
        <v>0</v>
      </c>
      <c r="W12" s="63">
        <f>+'24-02-010 Ind. A Técnicas'!AH27</f>
        <v>0</v>
      </c>
      <c r="X12" s="86">
        <f>+'24-02-010 Ind. A Técnicas'!AI27</f>
        <v>0</v>
      </c>
      <c r="Y12" s="86">
        <f>+'24-02-010 Ind. A Técnicas'!AJ27</f>
        <v>0</v>
      </c>
    </row>
    <row r="13" spans="1:25" ht="24.75" customHeight="1" x14ac:dyDescent="0.25">
      <c r="A13" s="85" t="s">
        <v>56</v>
      </c>
      <c r="B13" s="63">
        <f>+'24-02-010 Ind. A Técnicas'!J31</f>
        <v>0</v>
      </c>
      <c r="C13" s="63">
        <f>+'24-02-010 Ind. A Técnicas'!K31</f>
        <v>0</v>
      </c>
      <c r="D13" s="63">
        <f>+'24-02-010 Ind. A Técnicas'!M31</f>
        <v>0</v>
      </c>
      <c r="E13" s="63">
        <f>+'24-02-010 Ind. A Técnicas'!N31</f>
        <v>0</v>
      </c>
      <c r="F13" s="63">
        <f>+'24-02-010 Ind. A Técnicas'!O31</f>
        <v>0</v>
      </c>
      <c r="G13" s="63">
        <f>+'24-02-010 Ind. A Técnicas'!R31</f>
        <v>0</v>
      </c>
      <c r="H13" s="63">
        <f>+'24-02-010 Ind. A Técnicas'!S31</f>
        <v>0</v>
      </c>
      <c r="I13" s="63">
        <f>+'24-02-010 Ind. A Técnicas'!T31</f>
        <v>0</v>
      </c>
      <c r="J13" s="63">
        <f>+'24-02-010 Ind. A Técnicas'!U31</f>
        <v>0</v>
      </c>
      <c r="K13" s="63">
        <f>+'24-02-010 Ind. A Técnicas'!V31</f>
        <v>0</v>
      </c>
      <c r="L13" s="63">
        <f>+'24-02-010 Ind. A Técnicas'!W31</f>
        <v>0</v>
      </c>
      <c r="M13" s="63">
        <f>+'24-02-010 Ind. A Técnicas'!X31</f>
        <v>0</v>
      </c>
      <c r="N13" s="63">
        <f>+'24-02-010 Ind. A Técnicas'!Y31</f>
        <v>0</v>
      </c>
      <c r="O13" s="63">
        <f>+'24-02-010 Ind. A Técnicas'!Z31</f>
        <v>0</v>
      </c>
      <c r="P13" s="63">
        <f>+'24-02-010 Ind. A Técnicas'!AA31</f>
        <v>0</v>
      </c>
      <c r="Q13" s="63">
        <f>+'24-02-010 Ind. A Técnicas'!AB31</f>
        <v>0</v>
      </c>
      <c r="R13" s="63">
        <f>+'24-02-010 Ind. A Técnicas'!AC31</f>
        <v>0</v>
      </c>
      <c r="S13" s="63">
        <f>+'24-02-010 Ind. A Técnicas'!AD31</f>
        <v>0</v>
      </c>
      <c r="T13" s="63">
        <f>+'24-02-010 Ind. A Técnicas'!AE31</f>
        <v>0</v>
      </c>
      <c r="U13" s="63">
        <f>+'24-02-010 Ind. A Técnicas'!AF31</f>
        <v>0</v>
      </c>
      <c r="V13" s="63">
        <f>+'24-02-010 Ind. A Técnicas'!AG31</f>
        <v>0</v>
      </c>
      <c r="W13" s="63">
        <f>+'24-02-010 Ind. A Técnicas'!AH31</f>
        <v>0</v>
      </c>
      <c r="X13" s="86">
        <f>+'24-02-010 Ind. A Técnicas'!AI31</f>
        <v>0</v>
      </c>
      <c r="Y13" s="86">
        <f>+'24-02-010 Ind. A Técnicas'!AJ31</f>
        <v>0</v>
      </c>
    </row>
    <row r="14" spans="1:25" ht="24.75" customHeight="1" x14ac:dyDescent="0.25">
      <c r="A14" s="85" t="s">
        <v>58</v>
      </c>
      <c r="B14" s="63">
        <f>+'24-02-010 Ind. A Técnicas'!J35</f>
        <v>0</v>
      </c>
      <c r="C14" s="63">
        <f>+'24-02-010 Ind. A Técnicas'!K35</f>
        <v>0</v>
      </c>
      <c r="D14" s="63">
        <f>+'24-02-010 Ind. A Técnicas'!M35</f>
        <v>0</v>
      </c>
      <c r="E14" s="63">
        <f>+'24-02-010 Ind. A Técnicas'!N35</f>
        <v>0</v>
      </c>
      <c r="F14" s="63">
        <f>+'24-02-010 Ind. A Técnicas'!O35</f>
        <v>0</v>
      </c>
      <c r="G14" s="63">
        <f>+'24-02-010 Ind. A Técnicas'!R35</f>
        <v>0</v>
      </c>
      <c r="H14" s="63">
        <f>+'24-02-010 Ind. A Técnicas'!S35</f>
        <v>0</v>
      </c>
      <c r="I14" s="63">
        <f>+'24-02-010 Ind. A Técnicas'!T35</f>
        <v>0</v>
      </c>
      <c r="J14" s="63">
        <f>+'24-02-010 Ind. A Técnicas'!U35</f>
        <v>0</v>
      </c>
      <c r="K14" s="63">
        <f>+'24-02-010 Ind. A Técnicas'!V35</f>
        <v>0</v>
      </c>
      <c r="L14" s="63">
        <f>+'24-02-010 Ind. A Técnicas'!W35</f>
        <v>0</v>
      </c>
      <c r="M14" s="63">
        <f>+'24-02-010 Ind. A Técnicas'!X35</f>
        <v>0</v>
      </c>
      <c r="N14" s="63">
        <f>+'24-02-010 Ind. A Técnicas'!Y35</f>
        <v>0</v>
      </c>
      <c r="O14" s="63">
        <f>+'24-02-010 Ind. A Técnicas'!Z35</f>
        <v>0</v>
      </c>
      <c r="P14" s="63">
        <f>+'24-02-010 Ind. A Técnicas'!AA35</f>
        <v>0</v>
      </c>
      <c r="Q14" s="63">
        <f>+'24-02-010 Ind. A Técnicas'!AB35</f>
        <v>0</v>
      </c>
      <c r="R14" s="63">
        <f>+'24-02-010 Ind. A Técnicas'!AC35</f>
        <v>0</v>
      </c>
      <c r="S14" s="63">
        <f>+'24-02-010 Ind. A Técnicas'!AD35</f>
        <v>0</v>
      </c>
      <c r="T14" s="63">
        <f>+'24-02-010 Ind. A Técnicas'!AE35</f>
        <v>0</v>
      </c>
      <c r="U14" s="63">
        <f>+'24-02-010 Ind. A Técnicas'!AF35</f>
        <v>0</v>
      </c>
      <c r="V14" s="63">
        <f>+'24-02-010 Ind. A Técnicas'!AG35</f>
        <v>0</v>
      </c>
      <c r="W14" s="63">
        <f>+'24-02-010 Ind. A Técnicas'!AH35</f>
        <v>0</v>
      </c>
      <c r="X14" s="86">
        <f>+'24-02-010 Ind. A Técnicas'!AI35</f>
        <v>0</v>
      </c>
      <c r="Y14" s="86">
        <f>+'24-02-010 Ind. A Técnicas'!AJ35</f>
        <v>0</v>
      </c>
    </row>
    <row r="15" spans="1:25" ht="24.75" customHeight="1" x14ac:dyDescent="0.25">
      <c r="A15" s="85" t="s">
        <v>60</v>
      </c>
      <c r="B15" s="63">
        <f>+'24-02-010 Ind. A Técnicas'!J39</f>
        <v>0</v>
      </c>
      <c r="C15" s="63">
        <f>+'24-02-010 Ind. A Técnicas'!K39</f>
        <v>0</v>
      </c>
      <c r="D15" s="63">
        <f>+'24-02-010 Ind. A Técnicas'!M39</f>
        <v>0</v>
      </c>
      <c r="E15" s="63">
        <f>+'24-02-010 Ind. A Técnicas'!N39</f>
        <v>0</v>
      </c>
      <c r="F15" s="63">
        <f>+'24-02-010 Ind. A Técnicas'!O39</f>
        <v>0</v>
      </c>
      <c r="G15" s="63">
        <f>+'24-02-010 Ind. A Técnicas'!R39</f>
        <v>0</v>
      </c>
      <c r="H15" s="63">
        <f>+'24-02-010 Ind. A Técnicas'!S39</f>
        <v>0</v>
      </c>
      <c r="I15" s="63">
        <f>+'24-02-010 Ind. A Técnicas'!T39</f>
        <v>0</v>
      </c>
      <c r="J15" s="63">
        <f>+'24-02-010 Ind. A Técnicas'!U39</f>
        <v>0</v>
      </c>
      <c r="K15" s="63">
        <f>+'24-02-010 Ind. A Técnicas'!V39</f>
        <v>0</v>
      </c>
      <c r="L15" s="63">
        <f>+'24-02-010 Ind. A Técnicas'!W39</f>
        <v>0</v>
      </c>
      <c r="M15" s="63">
        <f>+'24-02-010 Ind. A Técnicas'!X39</f>
        <v>0</v>
      </c>
      <c r="N15" s="63">
        <f>+'24-02-010 Ind. A Técnicas'!Y39</f>
        <v>0</v>
      </c>
      <c r="O15" s="63">
        <f>+'24-02-010 Ind. A Técnicas'!Z39</f>
        <v>0</v>
      </c>
      <c r="P15" s="63">
        <f>+'24-02-010 Ind. A Técnicas'!AA39</f>
        <v>0</v>
      </c>
      <c r="Q15" s="63">
        <f>+'24-02-010 Ind. A Técnicas'!AB39</f>
        <v>0</v>
      </c>
      <c r="R15" s="63">
        <f>+'24-02-010 Ind. A Técnicas'!AC39</f>
        <v>0</v>
      </c>
      <c r="S15" s="63">
        <f>+'24-02-010 Ind. A Técnicas'!AD39</f>
        <v>0</v>
      </c>
      <c r="T15" s="63">
        <f>+'24-02-010 Ind. A Técnicas'!AE39</f>
        <v>0</v>
      </c>
      <c r="U15" s="63">
        <f>+'24-02-010 Ind. A Técnicas'!AF39</f>
        <v>0</v>
      </c>
      <c r="V15" s="63">
        <f>+'24-02-010 Ind. A Técnicas'!AG39</f>
        <v>0</v>
      </c>
      <c r="W15" s="63">
        <f>+'24-02-010 Ind. A Técnicas'!AH39</f>
        <v>0</v>
      </c>
      <c r="X15" s="86">
        <f>+'24-02-010 Ind. A Técnicas'!AI39</f>
        <v>0</v>
      </c>
      <c r="Y15" s="86">
        <f>+'24-02-010 Ind. A Técnicas'!AJ39</f>
        <v>0</v>
      </c>
    </row>
    <row r="16" spans="1:25" ht="24.75" customHeight="1" x14ac:dyDescent="0.25">
      <c r="A16" s="85" t="s">
        <v>62</v>
      </c>
      <c r="B16" s="63">
        <f>+'24-02-010 Ind. A Técnicas'!J43</f>
        <v>0</v>
      </c>
      <c r="C16" s="63">
        <f>+'24-02-010 Ind. A Técnicas'!K43</f>
        <v>0</v>
      </c>
      <c r="D16" s="63">
        <f>+'24-02-010 Ind. A Técnicas'!M43</f>
        <v>0</v>
      </c>
      <c r="E16" s="63">
        <f>+'24-02-010 Ind. A Técnicas'!N43</f>
        <v>0</v>
      </c>
      <c r="F16" s="63">
        <f>+'24-02-010 Ind. A Técnicas'!O43</f>
        <v>0</v>
      </c>
      <c r="G16" s="63">
        <f>+'24-02-010 Ind. A Técnicas'!R43</f>
        <v>0</v>
      </c>
      <c r="H16" s="63">
        <f>+'24-02-010 Ind. A Técnicas'!S43</f>
        <v>0</v>
      </c>
      <c r="I16" s="63">
        <f>+'24-02-010 Ind. A Técnicas'!T43</f>
        <v>0</v>
      </c>
      <c r="J16" s="63">
        <f>+'24-02-010 Ind. A Técnicas'!U43</f>
        <v>0</v>
      </c>
      <c r="K16" s="63">
        <f>+'24-02-010 Ind. A Técnicas'!V43</f>
        <v>0</v>
      </c>
      <c r="L16" s="63">
        <f>+'24-02-010 Ind. A Técnicas'!W43</f>
        <v>0</v>
      </c>
      <c r="M16" s="63">
        <f>+'24-02-010 Ind. A Técnicas'!X43</f>
        <v>0</v>
      </c>
      <c r="N16" s="63">
        <f>+'24-02-010 Ind. A Técnicas'!Y43</f>
        <v>0</v>
      </c>
      <c r="O16" s="63">
        <f>+'24-02-010 Ind. A Técnicas'!Z43</f>
        <v>0</v>
      </c>
      <c r="P16" s="63">
        <f>+'24-02-010 Ind. A Técnicas'!AA43</f>
        <v>0</v>
      </c>
      <c r="Q16" s="63">
        <f>+'24-02-010 Ind. A Técnicas'!AB43</f>
        <v>0</v>
      </c>
      <c r="R16" s="63">
        <f>+'24-02-010 Ind. A Técnicas'!AC43</f>
        <v>0</v>
      </c>
      <c r="S16" s="63">
        <f>+'24-02-010 Ind. A Técnicas'!AD43</f>
        <v>0</v>
      </c>
      <c r="T16" s="63">
        <f>+'24-02-010 Ind. A Técnicas'!AE43</f>
        <v>0</v>
      </c>
      <c r="U16" s="63">
        <f>+'24-02-010 Ind. A Técnicas'!AF43</f>
        <v>0</v>
      </c>
      <c r="V16" s="63">
        <f>+'24-02-010 Ind. A Técnicas'!AG43</f>
        <v>0</v>
      </c>
      <c r="W16" s="63">
        <f>+'24-02-010 Ind. A Técnicas'!AH43</f>
        <v>0</v>
      </c>
      <c r="X16" s="86">
        <f>+'24-02-010 Ind. A Técnicas'!AI43</f>
        <v>0</v>
      </c>
      <c r="Y16" s="86">
        <f>+'24-02-010 Ind. A Técnicas'!AJ43</f>
        <v>0</v>
      </c>
    </row>
    <row r="17" spans="1:25" ht="24.75" customHeight="1" x14ac:dyDescent="0.25">
      <c r="A17" s="85" t="s">
        <v>64</v>
      </c>
      <c r="B17" s="63">
        <f>+'24-02-010 Ind. A Técnicas'!J47</f>
        <v>0</v>
      </c>
      <c r="C17" s="63">
        <f>+'24-02-010 Ind. A Técnicas'!K47</f>
        <v>0</v>
      </c>
      <c r="D17" s="63">
        <f>+'24-02-010 Ind. A Técnicas'!M47</f>
        <v>0</v>
      </c>
      <c r="E17" s="63">
        <f>+'24-02-010 Ind. A Técnicas'!N47</f>
        <v>0</v>
      </c>
      <c r="F17" s="63">
        <f>+'24-02-010 Ind. A Técnicas'!O47</f>
        <v>0</v>
      </c>
      <c r="G17" s="63">
        <f>+'24-02-010 Ind. A Técnicas'!R47</f>
        <v>0</v>
      </c>
      <c r="H17" s="63">
        <f>+'24-02-010 Ind. A Técnicas'!S47</f>
        <v>0</v>
      </c>
      <c r="I17" s="63">
        <f>+'24-02-010 Ind. A Técnicas'!T47</f>
        <v>0</v>
      </c>
      <c r="J17" s="63">
        <f>+'24-02-010 Ind. A Técnicas'!U47</f>
        <v>0</v>
      </c>
      <c r="K17" s="63">
        <f>+'24-02-010 Ind. A Técnicas'!V47</f>
        <v>0</v>
      </c>
      <c r="L17" s="63">
        <f>+'24-02-010 Ind. A Técnicas'!W47</f>
        <v>0</v>
      </c>
      <c r="M17" s="63">
        <f>+'24-02-010 Ind. A Técnicas'!X47</f>
        <v>0</v>
      </c>
      <c r="N17" s="63">
        <f>+'24-02-010 Ind. A Técnicas'!Y47</f>
        <v>0</v>
      </c>
      <c r="O17" s="63">
        <f>+'24-02-010 Ind. A Técnicas'!Z47</f>
        <v>0</v>
      </c>
      <c r="P17" s="63">
        <f>+'24-02-010 Ind. A Técnicas'!AA47</f>
        <v>0</v>
      </c>
      <c r="Q17" s="63">
        <f>+'24-02-010 Ind. A Técnicas'!AB47</f>
        <v>0</v>
      </c>
      <c r="R17" s="63">
        <f>+'24-02-010 Ind. A Técnicas'!AC47</f>
        <v>0</v>
      </c>
      <c r="S17" s="63">
        <f>+'24-02-010 Ind. A Técnicas'!AD47</f>
        <v>0</v>
      </c>
      <c r="T17" s="63">
        <f>+'24-02-010 Ind. A Técnicas'!AE47</f>
        <v>0</v>
      </c>
      <c r="U17" s="63">
        <f>+'24-02-010 Ind. A Técnicas'!AF47</f>
        <v>0</v>
      </c>
      <c r="V17" s="63">
        <f>+'24-02-010 Ind. A Técnicas'!AG47</f>
        <v>0</v>
      </c>
      <c r="W17" s="63">
        <f>+'24-02-010 Ind. A Técnicas'!AH47</f>
        <v>0</v>
      </c>
      <c r="X17" s="86">
        <f>+'24-02-010 Ind. A Técnicas'!AI47</f>
        <v>0</v>
      </c>
      <c r="Y17" s="86">
        <f>+'24-02-010 Ind. A Técnicas'!AJ44</f>
        <v>0</v>
      </c>
    </row>
    <row r="18" spans="1:25" ht="24.75" customHeight="1" x14ac:dyDescent="0.25">
      <c r="A18" s="85" t="s">
        <v>66</v>
      </c>
      <c r="B18" s="63">
        <f>+'24-02-010 Ind. A Técnicas'!J51</f>
        <v>0</v>
      </c>
      <c r="C18" s="63">
        <f>+'24-02-010 Ind. A Técnicas'!K51</f>
        <v>0</v>
      </c>
      <c r="D18" s="63">
        <f>+'24-02-010 Ind. A Técnicas'!M51</f>
        <v>0</v>
      </c>
      <c r="E18" s="63">
        <f>+'24-02-010 Ind. A Técnicas'!N51</f>
        <v>0</v>
      </c>
      <c r="F18" s="63">
        <f>+'24-02-010 Ind. A Técnicas'!O51</f>
        <v>0</v>
      </c>
      <c r="G18" s="63">
        <f>+'24-02-010 Ind. A Técnicas'!R51</f>
        <v>0</v>
      </c>
      <c r="H18" s="63">
        <f>+'24-02-010 Ind. A Técnicas'!S51</f>
        <v>0</v>
      </c>
      <c r="I18" s="63">
        <f>+'24-02-010 Ind. A Técnicas'!T51</f>
        <v>0</v>
      </c>
      <c r="J18" s="63">
        <f>+'24-02-010 Ind. A Técnicas'!U51</f>
        <v>0</v>
      </c>
      <c r="K18" s="63">
        <f>+'24-02-010 Ind. A Técnicas'!V51</f>
        <v>0</v>
      </c>
      <c r="L18" s="63">
        <f>+'24-02-010 Ind. A Técnicas'!W51</f>
        <v>0</v>
      </c>
      <c r="M18" s="63">
        <f>+'24-02-010 Ind. A Técnicas'!X51</f>
        <v>0</v>
      </c>
      <c r="N18" s="63">
        <f>+'24-02-010 Ind. A Técnicas'!Y51</f>
        <v>0</v>
      </c>
      <c r="O18" s="63">
        <f>+'24-02-010 Ind. A Técnicas'!Z51</f>
        <v>0</v>
      </c>
      <c r="P18" s="63">
        <f>+'24-02-010 Ind. A Técnicas'!AA51</f>
        <v>0</v>
      </c>
      <c r="Q18" s="63">
        <f>+'24-02-010 Ind. A Técnicas'!AB51</f>
        <v>0</v>
      </c>
      <c r="R18" s="63">
        <f>+'24-02-010 Ind. A Técnicas'!AC51</f>
        <v>0</v>
      </c>
      <c r="S18" s="63">
        <f>+'24-02-010 Ind. A Técnicas'!AD51</f>
        <v>0</v>
      </c>
      <c r="T18" s="63">
        <f>+'24-02-010 Ind. A Técnicas'!AE51</f>
        <v>0</v>
      </c>
      <c r="U18" s="63">
        <f>+'24-02-010 Ind. A Técnicas'!AF51</f>
        <v>0</v>
      </c>
      <c r="V18" s="63">
        <f>+'24-02-010 Ind. A Técnicas'!AG51</f>
        <v>0</v>
      </c>
      <c r="W18" s="63">
        <f>+'24-02-010 Ind. A Técnicas'!AH51</f>
        <v>0</v>
      </c>
      <c r="X18" s="86">
        <f>+'24-02-010 Ind. A Técnicas'!AI51</f>
        <v>0</v>
      </c>
      <c r="Y18" s="86">
        <f>+'24-02-010 Ind. A Técnicas'!AJ51</f>
        <v>0</v>
      </c>
    </row>
    <row r="19" spans="1:25" ht="24.75" customHeight="1" x14ac:dyDescent="0.25">
      <c r="A19" s="85" t="s">
        <v>68</v>
      </c>
      <c r="B19" s="63">
        <f>+'24-02-010 Ind. A Técnicas'!J55</f>
        <v>0</v>
      </c>
      <c r="C19" s="63">
        <f>+'24-02-010 Ind. A Técnicas'!K55</f>
        <v>0</v>
      </c>
      <c r="D19" s="63">
        <f>+'24-02-010 Ind. A Técnicas'!M55</f>
        <v>0</v>
      </c>
      <c r="E19" s="63">
        <f>+'24-02-010 Ind. A Técnicas'!N55</f>
        <v>0</v>
      </c>
      <c r="F19" s="63">
        <f>+'24-02-010 Ind. A Técnicas'!O55</f>
        <v>0</v>
      </c>
      <c r="G19" s="63">
        <f>+'24-02-010 Ind. A Técnicas'!R55</f>
        <v>0</v>
      </c>
      <c r="H19" s="63">
        <f>+'24-02-010 Ind. A Técnicas'!S55</f>
        <v>0</v>
      </c>
      <c r="I19" s="63">
        <f>+'24-02-010 Ind. A Técnicas'!T55</f>
        <v>0</v>
      </c>
      <c r="J19" s="63">
        <f>+'24-02-010 Ind. A Técnicas'!U55</f>
        <v>0</v>
      </c>
      <c r="K19" s="63">
        <f>+'24-02-010 Ind. A Técnicas'!V55</f>
        <v>0</v>
      </c>
      <c r="L19" s="63">
        <f>+'24-02-010 Ind. A Técnicas'!W55</f>
        <v>0</v>
      </c>
      <c r="M19" s="63">
        <f>+'24-02-010 Ind. A Técnicas'!X55</f>
        <v>0</v>
      </c>
      <c r="N19" s="63">
        <f>+'24-02-010 Ind. A Técnicas'!Y55</f>
        <v>0</v>
      </c>
      <c r="O19" s="63">
        <f>+'24-02-010 Ind. A Técnicas'!Z55</f>
        <v>0</v>
      </c>
      <c r="P19" s="63">
        <f>+'24-02-010 Ind. A Técnicas'!AA55</f>
        <v>0</v>
      </c>
      <c r="Q19" s="63">
        <f>+'24-02-010 Ind. A Técnicas'!AB55</f>
        <v>0</v>
      </c>
      <c r="R19" s="63">
        <f>+'24-02-010 Ind. A Técnicas'!AC55</f>
        <v>0</v>
      </c>
      <c r="S19" s="63">
        <f>+'24-02-010 Ind. A Técnicas'!AD55</f>
        <v>0</v>
      </c>
      <c r="T19" s="63">
        <f>+'24-02-010 Ind. A Técnicas'!AE55</f>
        <v>0</v>
      </c>
      <c r="U19" s="63">
        <f>+'24-02-010 Ind. A Técnicas'!AF55</f>
        <v>0</v>
      </c>
      <c r="V19" s="63">
        <f>+'24-02-010 Ind. A Técnicas'!AG55</f>
        <v>0</v>
      </c>
      <c r="W19" s="63">
        <f>+'24-02-010 Ind. A Técnicas'!AH55</f>
        <v>0</v>
      </c>
      <c r="X19" s="86">
        <f>+'24-02-010 Ind. A Técnicas'!AI55</f>
        <v>0</v>
      </c>
      <c r="Y19" s="86">
        <f>+'24-02-010 Ind. A Técnicas'!AJ55</f>
        <v>0</v>
      </c>
    </row>
    <row r="20" spans="1:25" ht="24.75" customHeight="1" x14ac:dyDescent="0.25">
      <c r="A20" s="87" t="s">
        <v>70</v>
      </c>
      <c r="B20" s="63">
        <f>+'24-02-010 Ind. A Técnicas'!J59</f>
        <v>0</v>
      </c>
      <c r="C20" s="63">
        <f>+'24-02-010 Ind. A Técnicas'!K59</f>
        <v>0</v>
      </c>
      <c r="D20" s="63">
        <f>+'24-02-010 Ind. A Técnicas'!M59</f>
        <v>0</v>
      </c>
      <c r="E20" s="63">
        <f>+'24-02-010 Ind. A Técnicas'!N59</f>
        <v>0</v>
      </c>
      <c r="F20" s="63">
        <f>+'24-02-010 Ind. A Técnicas'!O59</f>
        <v>0</v>
      </c>
      <c r="G20" s="63">
        <f>+'24-02-010 Ind. A Técnicas'!R59</f>
        <v>0</v>
      </c>
      <c r="H20" s="63">
        <f>+'24-02-010 Ind. A Técnicas'!S59</f>
        <v>0</v>
      </c>
      <c r="I20" s="63">
        <f>+'24-02-010 Ind. A Técnicas'!T59</f>
        <v>0</v>
      </c>
      <c r="J20" s="63">
        <f>+'24-02-010 Ind. A Técnicas'!U59</f>
        <v>0</v>
      </c>
      <c r="K20" s="63">
        <f>+'24-02-010 Ind. A Técnicas'!V59</f>
        <v>0</v>
      </c>
      <c r="L20" s="63">
        <f>+'24-02-010 Ind. A Técnicas'!W59</f>
        <v>0</v>
      </c>
      <c r="M20" s="63">
        <f>+'24-02-010 Ind. A Técnicas'!X59</f>
        <v>0</v>
      </c>
      <c r="N20" s="63">
        <f>+'24-02-010 Ind. A Técnicas'!Y59</f>
        <v>0</v>
      </c>
      <c r="O20" s="63">
        <f>+'24-02-010 Ind. A Técnicas'!Z59</f>
        <v>0</v>
      </c>
      <c r="P20" s="63">
        <f>+'24-02-010 Ind. A Técnicas'!AA59</f>
        <v>0</v>
      </c>
      <c r="Q20" s="63">
        <f>+'24-02-010 Ind. A Técnicas'!AB59</f>
        <v>0</v>
      </c>
      <c r="R20" s="63">
        <f>+'24-02-010 Ind. A Técnicas'!AC59</f>
        <v>0</v>
      </c>
      <c r="S20" s="63">
        <f>+'24-02-010 Ind. A Técnicas'!AD59</f>
        <v>0</v>
      </c>
      <c r="T20" s="63">
        <f>+'24-02-010 Ind. A Técnicas'!AE59</f>
        <v>0</v>
      </c>
      <c r="U20" s="63">
        <f>+'24-02-010 Ind. A Técnicas'!AF59</f>
        <v>0</v>
      </c>
      <c r="V20" s="63">
        <f>+'24-02-010 Ind. A Técnicas'!AG59</f>
        <v>0</v>
      </c>
      <c r="W20" s="63">
        <f>+'24-02-010 Ind. A Técnicas'!AH59</f>
        <v>0</v>
      </c>
      <c r="X20" s="86">
        <f>+'24-02-010 Ind. A Técnicas'!AI59</f>
        <v>0</v>
      </c>
      <c r="Y20" s="86">
        <f>+'24-02-010 Ind. A Técnicas'!AJ59</f>
        <v>0</v>
      </c>
    </row>
    <row r="21" spans="1:25" ht="24.75" customHeight="1" x14ac:dyDescent="0.25">
      <c r="A21" s="87" t="s">
        <v>72</v>
      </c>
      <c r="B21" s="63">
        <f>+'24-02-010 Ind. A Técnicas'!J63</f>
        <v>0</v>
      </c>
      <c r="C21" s="63">
        <f>+'24-02-010 Ind. A Técnicas'!K63</f>
        <v>0</v>
      </c>
      <c r="D21" s="63">
        <f>+'24-02-010 Ind. A Técnicas'!M63</f>
        <v>0</v>
      </c>
      <c r="E21" s="63">
        <f>+'24-02-010 Ind. A Técnicas'!N63</f>
        <v>0</v>
      </c>
      <c r="F21" s="63">
        <f>+'24-02-010 Ind. A Técnicas'!O63</f>
        <v>0</v>
      </c>
      <c r="G21" s="63">
        <f>+'24-02-010 Ind. A Técnicas'!R63</f>
        <v>0</v>
      </c>
      <c r="H21" s="63">
        <f>+'24-02-010 Ind. A Técnicas'!S63</f>
        <v>0</v>
      </c>
      <c r="I21" s="63">
        <f>+'24-02-010 Ind. A Técnicas'!T63</f>
        <v>0</v>
      </c>
      <c r="J21" s="63">
        <f>+'24-02-010 Ind. A Técnicas'!U63</f>
        <v>0</v>
      </c>
      <c r="K21" s="63">
        <f>+'24-02-010 Ind. A Técnicas'!V63</f>
        <v>0</v>
      </c>
      <c r="L21" s="63">
        <f>+'24-02-010 Ind. A Técnicas'!W63</f>
        <v>0</v>
      </c>
      <c r="M21" s="63">
        <f>+'24-02-010 Ind. A Técnicas'!X63</f>
        <v>0</v>
      </c>
      <c r="N21" s="63">
        <f>+'24-02-010 Ind. A Técnicas'!Y63</f>
        <v>0</v>
      </c>
      <c r="O21" s="63">
        <f>+'24-02-010 Ind. A Técnicas'!Z63</f>
        <v>0</v>
      </c>
      <c r="P21" s="63">
        <f>+'24-02-010 Ind. A Técnicas'!AA63</f>
        <v>0</v>
      </c>
      <c r="Q21" s="63">
        <f>+'24-02-010 Ind. A Técnicas'!AB63</f>
        <v>0</v>
      </c>
      <c r="R21" s="63">
        <f>+'24-02-010 Ind. A Técnicas'!AC63</f>
        <v>0</v>
      </c>
      <c r="S21" s="63">
        <f>+'24-02-010 Ind. A Técnicas'!AD63</f>
        <v>0</v>
      </c>
      <c r="T21" s="63">
        <f>+'24-02-010 Ind. A Técnicas'!AE63</f>
        <v>0</v>
      </c>
      <c r="U21" s="63">
        <f>+'24-02-010 Ind. A Técnicas'!AF63</f>
        <v>0</v>
      </c>
      <c r="V21" s="63">
        <f>+'24-02-010 Ind. A Técnicas'!AG63</f>
        <v>0</v>
      </c>
      <c r="W21" s="63">
        <f>+'24-02-010 Ind. A Técnicas'!AH63</f>
        <v>0</v>
      </c>
      <c r="X21" s="86">
        <f>+'24-02-010 Ind. A Técnicas'!AI63</f>
        <v>0</v>
      </c>
      <c r="Y21" s="86">
        <f>+'24-02-010 Ind. A Técnicas'!AJ63</f>
        <v>0</v>
      </c>
    </row>
    <row r="22" spans="1:25" ht="24.75" customHeight="1" x14ac:dyDescent="0.25">
      <c r="A22" s="87" t="s">
        <v>74</v>
      </c>
      <c r="B22" s="63">
        <f>+'24-02-010 Ind. A Técnicas'!J67</f>
        <v>0</v>
      </c>
      <c r="C22" s="63">
        <f>+'24-02-010 Ind. A Técnicas'!K67</f>
        <v>0</v>
      </c>
      <c r="D22" s="63">
        <f>+'24-02-010 Ind. A Técnicas'!M67</f>
        <v>0</v>
      </c>
      <c r="E22" s="63">
        <f>+'24-02-010 Ind. A Técnicas'!N67</f>
        <v>0</v>
      </c>
      <c r="F22" s="63">
        <f>+'24-02-010 Ind. A Técnicas'!O67</f>
        <v>0</v>
      </c>
      <c r="G22" s="63">
        <f>+'24-02-010 Ind. A Técnicas'!R67</f>
        <v>0</v>
      </c>
      <c r="H22" s="63">
        <f>+'24-02-010 Ind. A Técnicas'!S67</f>
        <v>0</v>
      </c>
      <c r="I22" s="63">
        <f>+'24-02-010 Ind. A Técnicas'!T67</f>
        <v>0</v>
      </c>
      <c r="J22" s="63">
        <f>+'24-02-010 Ind. A Técnicas'!U67</f>
        <v>0</v>
      </c>
      <c r="K22" s="63">
        <f>+'24-02-010 Ind. A Técnicas'!V67</f>
        <v>0</v>
      </c>
      <c r="L22" s="63">
        <f>+'24-02-010 Ind. A Técnicas'!W67</f>
        <v>0</v>
      </c>
      <c r="M22" s="63">
        <f>+'24-02-010 Ind. A Técnicas'!X67</f>
        <v>0</v>
      </c>
      <c r="N22" s="63">
        <f>+'24-02-010 Ind. A Técnicas'!Y67</f>
        <v>0</v>
      </c>
      <c r="O22" s="63">
        <f>+'24-02-010 Ind. A Técnicas'!Z67</f>
        <v>0</v>
      </c>
      <c r="P22" s="63">
        <f>+'24-02-010 Ind. A Técnicas'!AA67</f>
        <v>0</v>
      </c>
      <c r="Q22" s="63">
        <f>+'24-02-010 Ind. A Técnicas'!AB67</f>
        <v>0</v>
      </c>
      <c r="R22" s="63">
        <f>+'24-02-010 Ind. A Técnicas'!AC67</f>
        <v>0</v>
      </c>
      <c r="S22" s="63">
        <f>+'24-02-010 Ind. A Técnicas'!AD67</f>
        <v>0</v>
      </c>
      <c r="T22" s="63">
        <f>+'24-02-010 Ind. A Técnicas'!AE67</f>
        <v>0</v>
      </c>
      <c r="U22" s="63">
        <f>+'24-02-010 Ind. A Técnicas'!AF67</f>
        <v>0</v>
      </c>
      <c r="V22" s="63">
        <f>+'24-02-010 Ind. A Técnicas'!AG67</f>
        <v>0</v>
      </c>
      <c r="W22" s="63">
        <f>+'24-02-010 Ind. A Técnicas'!AH67</f>
        <v>0</v>
      </c>
      <c r="X22" s="86">
        <f>+'24-02-010 Ind. A Técnicas'!AI67</f>
        <v>0</v>
      </c>
      <c r="Y22" s="86">
        <f>+'24-02-010 Ind. A Técnicas'!AJ67</f>
        <v>0</v>
      </c>
    </row>
    <row r="23" spans="1:25" ht="24.75" customHeight="1" x14ac:dyDescent="0.25">
      <c r="A23" s="88" t="s">
        <v>76</v>
      </c>
      <c r="B23" s="63">
        <f>+'24-02-010 Ind. A Técnicas'!J70</f>
        <v>1979112000</v>
      </c>
      <c r="C23" s="63">
        <f>+'24-02-010 Ind. A Técnicas'!K70</f>
        <v>1979112000</v>
      </c>
      <c r="D23" s="63">
        <f>+'24-02-010 Ind. A Técnicas'!M70</f>
        <v>0</v>
      </c>
      <c r="E23" s="63">
        <f>+'24-02-010 Ind. A Técnicas'!N70</f>
        <v>0</v>
      </c>
      <c r="F23" s="63">
        <f>+'24-02-010 Ind. A Técnicas'!O70</f>
        <v>0</v>
      </c>
      <c r="G23" s="63">
        <f>+'24-02-010 Ind. A Técnicas'!R70</f>
        <v>0</v>
      </c>
      <c r="H23" s="63">
        <f>+'24-02-010 Ind. A Técnicas'!S70</f>
        <v>0</v>
      </c>
      <c r="I23" s="63">
        <f>+'24-02-010 Ind. A Técnicas'!T70</f>
        <v>0</v>
      </c>
      <c r="J23" s="63">
        <f>+'24-02-010 Ind. A Técnicas'!U70</f>
        <v>0</v>
      </c>
      <c r="K23" s="63">
        <f>+'24-02-010 Ind. A Técnicas'!V70</f>
        <v>0</v>
      </c>
      <c r="L23" s="63">
        <f>+'24-02-010 Ind. A Técnicas'!W70</f>
        <v>989556000</v>
      </c>
      <c r="M23" s="63">
        <f>+'24-02-010 Ind. A Técnicas'!X70</f>
        <v>0</v>
      </c>
      <c r="N23" s="63">
        <f>+'24-02-010 Ind. A Técnicas'!Y70</f>
        <v>989556000</v>
      </c>
      <c r="O23" s="63">
        <f>+'24-02-010 Ind. A Técnicas'!Z70</f>
        <v>0</v>
      </c>
      <c r="P23" s="63">
        <f>+'24-02-010 Ind. A Técnicas'!AA70</f>
        <v>0</v>
      </c>
      <c r="Q23" s="63">
        <f>+'24-02-010 Ind. A Técnicas'!AB70</f>
        <v>989556000</v>
      </c>
      <c r="R23" s="63">
        <f>+'24-02-010 Ind. A Técnicas'!AC70</f>
        <v>989556000</v>
      </c>
      <c r="S23" s="63">
        <f>+'24-02-010 Ind. A Técnicas'!AD70</f>
        <v>0</v>
      </c>
      <c r="T23" s="63">
        <f>+'24-02-010 Ind. A Técnicas'!AE70</f>
        <v>0</v>
      </c>
      <c r="U23" s="63">
        <f>+'24-02-010 Ind. A Técnicas'!AF70</f>
        <v>0</v>
      </c>
      <c r="V23" s="63">
        <f>+'24-02-010 Ind. A Técnicas'!AG70</f>
        <v>0</v>
      </c>
      <c r="W23" s="63">
        <f>+'24-02-010 Ind. A Técnicas'!AH70</f>
        <v>1979112000</v>
      </c>
      <c r="X23" s="86">
        <f>+'24-02-010 Ind. A Técnicas'!AI70</f>
        <v>1</v>
      </c>
      <c r="Y23" s="86">
        <f>+'24-02-010 Ind. A Técnicas'!AJ70</f>
        <v>1</v>
      </c>
    </row>
    <row r="24" spans="1:25" ht="25.5" x14ac:dyDescent="0.25">
      <c r="A24" s="8" t="str">
        <f>"TOTAL ASIG."&amp;" "&amp;$A$5</f>
        <v>TOTAL ASIG. 24-02-010 "Programa de Ayudas Técnicas - SENADIS"</v>
      </c>
      <c r="B24" s="75">
        <f>SUM(B8:B23)</f>
        <v>1979112000</v>
      </c>
      <c r="C24" s="75">
        <f t="shared" ref="C24:V24" si="0">SUM(C8:C23)</f>
        <v>1979112000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989556000</v>
      </c>
      <c r="M24" s="75">
        <f t="shared" si="0"/>
        <v>0</v>
      </c>
      <c r="N24" s="75">
        <f t="shared" si="0"/>
        <v>989556000</v>
      </c>
      <c r="O24" s="75">
        <f t="shared" si="0"/>
        <v>0</v>
      </c>
      <c r="P24" s="75">
        <f t="shared" si="0"/>
        <v>0</v>
      </c>
      <c r="Q24" s="75">
        <f t="shared" si="0"/>
        <v>989556000</v>
      </c>
      <c r="R24" s="75">
        <f t="shared" si="0"/>
        <v>989556000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1979112000</v>
      </c>
      <c r="X24" s="89">
        <f>+'24-02-010 Ind. A Técnicas'!AI71</f>
        <v>1</v>
      </c>
      <c r="Y24" s="89">
        <f>'24-02-010 Ind. A Técnicas'!AJ71</f>
        <v>1</v>
      </c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67D70-28A4-42BE-8305-324A9AF1959F}">
  <sheetPr>
    <tabColor rgb="FF33CCFF"/>
    <pageSetUpPr fitToPage="1"/>
  </sheetPr>
  <dimension ref="A1:Y25"/>
  <sheetViews>
    <sheetView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hidden="1" customWidth="1"/>
    <col min="5" max="5" width="10.28515625" style="80" hidden="1" customWidth="1"/>
    <col min="6" max="6" width="9.85546875" style="80" hidden="1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</row>
    <row r="2" spans="1:25" s="1" customFormat="1" ht="1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</row>
    <row r="3" spans="1:25" s="1" customFormat="1" ht="15" customHeight="1" x14ac:dyDescent="0.25">
      <c r="A3" s="349" t="s">
        <v>2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</row>
    <row r="4" spans="1:25" s="1" customFormat="1" ht="1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</row>
    <row r="5" spans="1:25" ht="18" customHeight="1" x14ac:dyDescent="0.25">
      <c r="A5" s="367" t="str">
        <f>'24-03-343 Ind. Calle'!A5:U5</f>
        <v>24-03-343 "Programa de Apoyo a Personas en Situación de Calle"</v>
      </c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9"/>
    </row>
    <row r="6" spans="1:25" s="80" customFormat="1" x14ac:dyDescent="0.25">
      <c r="A6" s="355" t="s">
        <v>7</v>
      </c>
      <c r="B6" s="362" t="s">
        <v>13</v>
      </c>
      <c r="C6" s="362" t="s">
        <v>83</v>
      </c>
      <c r="D6" s="364" t="s">
        <v>16</v>
      </c>
      <c r="E6" s="365"/>
      <c r="F6" s="366"/>
      <c r="G6" s="353" t="s">
        <v>19</v>
      </c>
      <c r="H6" s="353"/>
      <c r="I6" s="353"/>
      <c r="J6" s="362" t="s">
        <v>20</v>
      </c>
      <c r="K6" s="353" t="s">
        <v>19</v>
      </c>
      <c r="L6" s="353"/>
      <c r="M6" s="353"/>
      <c r="N6" s="362" t="s">
        <v>21</v>
      </c>
      <c r="O6" s="353" t="s">
        <v>19</v>
      </c>
      <c r="P6" s="353"/>
      <c r="Q6" s="353"/>
      <c r="R6" s="362" t="s">
        <v>22</v>
      </c>
      <c r="S6" s="353" t="s">
        <v>19</v>
      </c>
      <c r="T6" s="353"/>
      <c r="U6" s="353"/>
      <c r="V6" s="362" t="s">
        <v>23</v>
      </c>
      <c r="W6" s="362" t="s">
        <v>24</v>
      </c>
      <c r="X6" s="370" t="s">
        <v>84</v>
      </c>
      <c r="Y6" s="370"/>
    </row>
    <row r="7" spans="1:25" s="80" customFormat="1" ht="25.5" x14ac:dyDescent="0.25">
      <c r="A7" s="355"/>
      <c r="B7" s="363"/>
      <c r="C7" s="36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363"/>
      <c r="K7" s="5" t="s">
        <v>35</v>
      </c>
      <c r="L7" s="5" t="s">
        <v>36</v>
      </c>
      <c r="M7" s="5" t="s">
        <v>37</v>
      </c>
      <c r="N7" s="363"/>
      <c r="O7" s="5" t="s">
        <v>38</v>
      </c>
      <c r="P7" s="5" t="s">
        <v>39</v>
      </c>
      <c r="Q7" s="5" t="s">
        <v>40</v>
      </c>
      <c r="R7" s="363"/>
      <c r="S7" s="5" t="s">
        <v>41</v>
      </c>
      <c r="T7" s="5" t="s">
        <v>42</v>
      </c>
      <c r="U7" s="5" t="s">
        <v>43</v>
      </c>
      <c r="V7" s="363"/>
      <c r="W7" s="363"/>
      <c r="X7" s="7" t="s">
        <v>44</v>
      </c>
      <c r="Y7" s="7" t="s">
        <v>85</v>
      </c>
    </row>
    <row r="8" spans="1:25" ht="24.75" customHeight="1" x14ac:dyDescent="0.25">
      <c r="A8" s="85" t="s">
        <v>46</v>
      </c>
      <c r="B8" s="63">
        <f>+'24-03-343 Ind. Calle'!J11</f>
        <v>109368000</v>
      </c>
      <c r="C8" s="63">
        <f>+'24-03-343 Ind. Calle'!K11</f>
        <v>109368000</v>
      </c>
      <c r="D8" s="63">
        <f>+'24-03-343 Ind. Calle'!M11</f>
        <v>0</v>
      </c>
      <c r="E8" s="63">
        <f>+'24-03-343 Ind. Calle'!N11</f>
        <v>0</v>
      </c>
      <c r="F8" s="63">
        <f>+'24-03-343 Ind. Calle'!O11</f>
        <v>0</v>
      </c>
      <c r="G8" s="63">
        <f>+'24-03-343 Ind. Calle'!R11</f>
        <v>0</v>
      </c>
      <c r="H8" s="63">
        <f>+'24-03-343 Ind. Calle'!S11</f>
        <v>0</v>
      </c>
      <c r="I8" s="63">
        <f>+'24-03-343 Ind. Calle'!T11</f>
        <v>0</v>
      </c>
      <c r="J8" s="63">
        <f>+'24-03-343 Ind. Calle'!U11</f>
        <v>0</v>
      </c>
      <c r="K8" s="63">
        <f>+'24-03-343 Ind. Calle'!V11</f>
        <v>0</v>
      </c>
      <c r="L8" s="63">
        <f>+'24-03-343 Ind. Calle'!W11</f>
        <v>0</v>
      </c>
      <c r="M8" s="63">
        <f>+'24-03-343 Ind. Calle'!X11</f>
        <v>0</v>
      </c>
      <c r="N8" s="63">
        <f>+'24-03-343 Ind. Calle'!Y11</f>
        <v>0</v>
      </c>
      <c r="O8" s="63">
        <f>+'24-03-343 Ind. Calle'!Z11</f>
        <v>0</v>
      </c>
      <c r="P8" s="63">
        <f>+'24-03-343 Ind. Calle'!AA11</f>
        <v>0</v>
      </c>
      <c r="Q8" s="63">
        <f>+'24-03-343 Ind. Calle'!AB11</f>
        <v>0</v>
      </c>
      <c r="R8" s="63">
        <f>+'24-03-343 Ind. Calle'!AC11</f>
        <v>0</v>
      </c>
      <c r="S8" s="63">
        <f>+'24-03-343 Ind. Calle'!AD11</f>
        <v>0</v>
      </c>
      <c r="T8" s="63">
        <f>+'24-03-343 Ind. Calle'!AE11</f>
        <v>0</v>
      </c>
      <c r="U8" s="63">
        <f>+'24-03-343 Ind. Calle'!AF11</f>
        <v>109368000</v>
      </c>
      <c r="V8" s="63">
        <f>+'24-03-343 Ind. Calle'!AG11</f>
        <v>109368000</v>
      </c>
      <c r="W8" s="63">
        <f>+'24-03-343 Ind. Calle'!AH11</f>
        <v>109368000</v>
      </c>
      <c r="X8" s="86">
        <f>+'24-03-343 Ind. Calle'!AI11</f>
        <v>1</v>
      </c>
      <c r="Y8" s="86">
        <f>+'24-03-343 Ind. Calle'!AJ11</f>
        <v>2.8896024338530953E-2</v>
      </c>
    </row>
    <row r="9" spans="1:25" ht="24.75" customHeight="1" x14ac:dyDescent="0.25">
      <c r="A9" s="85" t="s">
        <v>48</v>
      </c>
      <c r="B9" s="63">
        <f>+'24-03-343 Ind. Calle'!J18</f>
        <v>186915117</v>
      </c>
      <c r="C9" s="63">
        <f>+'24-03-343 Ind. Calle'!K18</f>
        <v>186559318</v>
      </c>
      <c r="D9" s="63">
        <f>+'24-03-343 Ind. Calle'!M18</f>
        <v>0</v>
      </c>
      <c r="E9" s="63">
        <f>+'24-03-343 Ind. Calle'!N18</f>
        <v>0</v>
      </c>
      <c r="F9" s="63">
        <f>+'24-03-343 Ind. Calle'!O18</f>
        <v>0</v>
      </c>
      <c r="G9" s="63">
        <f>+'24-03-343 Ind. Calle'!R18</f>
        <v>48972</v>
      </c>
      <c r="H9" s="63">
        <f>+'24-03-343 Ind. Calle'!S18</f>
        <v>48972</v>
      </c>
      <c r="I9" s="63">
        <f>+'24-03-343 Ind. Calle'!T18</f>
        <v>37510</v>
      </c>
      <c r="J9" s="63">
        <f>+'24-03-343 Ind. Calle'!U18</f>
        <v>135454</v>
      </c>
      <c r="K9" s="63">
        <f>+'24-03-343 Ind. Calle'!V18</f>
        <v>0</v>
      </c>
      <c r="L9" s="63">
        <f>+'24-03-343 Ind. Calle'!W18</f>
        <v>0</v>
      </c>
      <c r="M9" s="63">
        <f>+'24-03-343 Ind. Calle'!X18</f>
        <v>134674</v>
      </c>
      <c r="N9" s="63">
        <f>+'24-03-343 Ind. Calle'!Y18</f>
        <v>134674</v>
      </c>
      <c r="O9" s="63">
        <f>+'24-03-343 Ind. Calle'!Z18</f>
        <v>24855</v>
      </c>
      <c r="P9" s="63">
        <f>+'24-03-343 Ind. Calle'!AA18</f>
        <v>24609</v>
      </c>
      <c r="Q9" s="63">
        <f>+'24-03-343 Ind. Calle'!AB18</f>
        <v>24609</v>
      </c>
      <c r="R9" s="63">
        <f>+'24-03-343 Ind. Calle'!AC18</f>
        <v>74073</v>
      </c>
      <c r="S9" s="63">
        <f>+'24-03-343 Ind. Calle'!AD18</f>
        <v>0</v>
      </c>
      <c r="T9" s="63">
        <f>+'24-03-343 Ind. Calle'!AE18</f>
        <v>0</v>
      </c>
      <c r="U9" s="63">
        <f>+'24-03-343 Ind. Calle'!AF18</f>
        <v>0</v>
      </c>
      <c r="V9" s="63">
        <f>+'24-03-343 Ind. Calle'!AG18</f>
        <v>186215117</v>
      </c>
      <c r="W9" s="63">
        <f>+'24-03-343 Ind. Calle'!AH18</f>
        <v>186559318</v>
      </c>
      <c r="X9" s="86">
        <f>+'24-03-343 Ind. Calle'!AI18</f>
        <v>0.99809646749973679</v>
      </c>
      <c r="Y9" s="86">
        <f>+'24-03-343 Ind. Calle'!AJ18</f>
        <v>4.9290675458157192E-2</v>
      </c>
    </row>
    <row r="10" spans="1:25" ht="24.75" customHeight="1" x14ac:dyDescent="0.25">
      <c r="A10" s="85" t="s">
        <v>50</v>
      </c>
      <c r="B10" s="63">
        <f>+'24-03-343 Ind. Calle'!J23</f>
        <v>142997117</v>
      </c>
      <c r="C10" s="63">
        <f>+'24-03-343 Ind. Calle'!K23</f>
        <v>142997117</v>
      </c>
      <c r="D10" s="63">
        <f>+'24-03-343 Ind. Calle'!M23</f>
        <v>0</v>
      </c>
      <c r="E10" s="63">
        <f>+'24-03-343 Ind. Calle'!N23</f>
        <v>0</v>
      </c>
      <c r="F10" s="63">
        <f>+'24-03-343 Ind. Calle'!O23</f>
        <v>0</v>
      </c>
      <c r="G10" s="63">
        <f>+'24-03-343 Ind. Calle'!R23</f>
        <v>0</v>
      </c>
      <c r="H10" s="63">
        <f>+'24-03-343 Ind. Calle'!S23</f>
        <v>0</v>
      </c>
      <c r="I10" s="63">
        <f>+'24-03-343 Ind. Calle'!T23</f>
        <v>0</v>
      </c>
      <c r="J10" s="63">
        <f>+'24-03-343 Ind. Calle'!U23</f>
        <v>0</v>
      </c>
      <c r="K10" s="63">
        <f>+'24-03-343 Ind. Calle'!V23</f>
        <v>0</v>
      </c>
      <c r="L10" s="63">
        <f>+'24-03-343 Ind. Calle'!W23</f>
        <v>0</v>
      </c>
      <c r="M10" s="63">
        <f>+'24-03-343 Ind. Calle'!X23</f>
        <v>0</v>
      </c>
      <c r="N10" s="63">
        <f>+'24-03-343 Ind. Calle'!Y23</f>
        <v>0</v>
      </c>
      <c r="O10" s="63">
        <f>+'24-03-343 Ind. Calle'!Z23</f>
        <v>0</v>
      </c>
      <c r="P10" s="63">
        <f>+'24-03-343 Ind. Calle'!AA23</f>
        <v>0</v>
      </c>
      <c r="Q10" s="63">
        <f>+'24-03-343 Ind. Calle'!AB23</f>
        <v>0</v>
      </c>
      <c r="R10" s="63">
        <f>+'24-03-343 Ind. Calle'!AC23</f>
        <v>0</v>
      </c>
      <c r="S10" s="63">
        <f>+'24-03-343 Ind. Calle'!AD23</f>
        <v>0</v>
      </c>
      <c r="T10" s="63">
        <f>+'24-03-343 Ind. Calle'!AE23</f>
        <v>0</v>
      </c>
      <c r="U10" s="63">
        <f>+'24-03-343 Ind. Calle'!AF23</f>
        <v>142997117</v>
      </c>
      <c r="V10" s="63">
        <f>+'24-03-343 Ind. Calle'!AG23</f>
        <v>142997117</v>
      </c>
      <c r="W10" s="63">
        <f>+'24-03-343 Ind. Calle'!AH23</f>
        <v>142997117</v>
      </c>
      <c r="X10" s="86">
        <f>+'24-03-343 Ind. Calle'!AI23</f>
        <v>1</v>
      </c>
      <c r="Y10" s="86">
        <f>+'24-03-343 Ind. Calle'!AJ23</f>
        <v>3.7781144147938685E-2</v>
      </c>
    </row>
    <row r="11" spans="1:25" ht="24.75" customHeight="1" x14ac:dyDescent="0.25">
      <c r="A11" s="85" t="s">
        <v>52</v>
      </c>
      <c r="B11" s="63">
        <f>+'24-03-343 Ind. Calle'!J28</f>
        <v>157614778</v>
      </c>
      <c r="C11" s="63">
        <f>+'24-03-343 Ind. Calle'!K28</f>
        <v>157614778</v>
      </c>
      <c r="D11" s="63">
        <f>+'24-03-343 Ind. Calle'!M28</f>
        <v>0</v>
      </c>
      <c r="E11" s="63">
        <f>+'24-03-343 Ind. Calle'!N28</f>
        <v>0</v>
      </c>
      <c r="F11" s="63">
        <f>+'24-03-343 Ind. Calle'!O28</f>
        <v>0</v>
      </c>
      <c r="G11" s="63">
        <f>+'24-03-343 Ind. Calle'!R28</f>
        <v>0</v>
      </c>
      <c r="H11" s="63">
        <f>+'24-03-343 Ind. Calle'!S28</f>
        <v>0</v>
      </c>
      <c r="I11" s="63">
        <f>+'24-03-343 Ind. Calle'!T28</f>
        <v>0</v>
      </c>
      <c r="J11" s="63">
        <f>+'24-03-343 Ind. Calle'!U28</f>
        <v>0</v>
      </c>
      <c r="K11" s="63">
        <f>+'24-03-343 Ind. Calle'!V28</f>
        <v>0</v>
      </c>
      <c r="L11" s="63">
        <f>+'24-03-343 Ind. Calle'!W28</f>
        <v>0</v>
      </c>
      <c r="M11" s="63">
        <f>+'24-03-343 Ind. Calle'!X28</f>
        <v>0</v>
      </c>
      <c r="N11" s="63">
        <f>+'24-03-343 Ind. Calle'!Y28</f>
        <v>0</v>
      </c>
      <c r="O11" s="63">
        <f>+'24-03-343 Ind. Calle'!Z28</f>
        <v>0</v>
      </c>
      <c r="P11" s="63">
        <f>+'24-03-343 Ind. Calle'!AA28</f>
        <v>0</v>
      </c>
      <c r="Q11" s="63">
        <f>+'24-03-343 Ind. Calle'!AB28</f>
        <v>0</v>
      </c>
      <c r="R11" s="63">
        <f>+'24-03-343 Ind. Calle'!AC28</f>
        <v>0</v>
      </c>
      <c r="S11" s="63">
        <f>+'24-03-343 Ind. Calle'!AD28</f>
        <v>0</v>
      </c>
      <c r="T11" s="63">
        <f>+'24-03-343 Ind. Calle'!AE28</f>
        <v>0</v>
      </c>
      <c r="U11" s="63">
        <f>+'24-03-343 Ind. Calle'!AF28</f>
        <v>157614778</v>
      </c>
      <c r="V11" s="63">
        <f>+'24-03-343 Ind. Calle'!AG28</f>
        <v>157614778</v>
      </c>
      <c r="W11" s="63">
        <f>+'24-03-343 Ind. Calle'!AH28</f>
        <v>157614778</v>
      </c>
      <c r="X11" s="86">
        <f>+'24-03-343 Ind. Calle'!AI28</f>
        <v>1</v>
      </c>
      <c r="Y11" s="86">
        <f>+'24-03-343 Ind. Calle'!AJ28</f>
        <v>4.1643263671276361E-2</v>
      </c>
    </row>
    <row r="12" spans="1:25" ht="24.75" customHeight="1" x14ac:dyDescent="0.25">
      <c r="A12" s="85" t="s">
        <v>54</v>
      </c>
      <c r="B12" s="63">
        <f>+'24-03-343 Ind. Calle'!J43</f>
        <v>576697078</v>
      </c>
      <c r="C12" s="63">
        <f>+'24-03-343 Ind. Calle'!K43</f>
        <v>576697078</v>
      </c>
      <c r="D12" s="63">
        <f>+'24-03-343 Ind. Calle'!M43</f>
        <v>0</v>
      </c>
      <c r="E12" s="63">
        <f>+'24-03-343 Ind. Calle'!N43</f>
        <v>0</v>
      </c>
      <c r="F12" s="63">
        <f>+'24-03-343 Ind. Calle'!O43</f>
        <v>0</v>
      </c>
      <c r="G12" s="63">
        <f>+'24-03-343 Ind. Calle'!R43</f>
        <v>0</v>
      </c>
      <c r="H12" s="63">
        <f>+'24-03-343 Ind. Calle'!S43</f>
        <v>0</v>
      </c>
      <c r="I12" s="63">
        <f>+'24-03-343 Ind. Calle'!T43</f>
        <v>0</v>
      </c>
      <c r="J12" s="63">
        <f>+'24-03-343 Ind. Calle'!U43</f>
        <v>0</v>
      </c>
      <c r="K12" s="63">
        <f>+'24-03-343 Ind. Calle'!V43</f>
        <v>0</v>
      </c>
      <c r="L12" s="63">
        <f>+'24-03-343 Ind. Calle'!W43</f>
        <v>0</v>
      </c>
      <c r="M12" s="63">
        <f>+'24-03-343 Ind. Calle'!X43</f>
        <v>0</v>
      </c>
      <c r="N12" s="63">
        <f>+'24-03-343 Ind. Calle'!Y43</f>
        <v>0</v>
      </c>
      <c r="O12" s="63">
        <f>+'24-03-343 Ind. Calle'!Z43</f>
        <v>0</v>
      </c>
      <c r="P12" s="63">
        <f>+'24-03-343 Ind. Calle'!AA43</f>
        <v>0</v>
      </c>
      <c r="Q12" s="63">
        <f>+'24-03-343 Ind. Calle'!AB43</f>
        <v>0</v>
      </c>
      <c r="R12" s="63">
        <f>+'24-03-343 Ind. Calle'!AC43</f>
        <v>0</v>
      </c>
      <c r="S12" s="63">
        <f>+'24-03-343 Ind. Calle'!AD43</f>
        <v>0</v>
      </c>
      <c r="T12" s="63">
        <f>+'24-03-343 Ind. Calle'!AE43</f>
        <v>0</v>
      </c>
      <c r="U12" s="63">
        <f>+'24-03-343 Ind. Calle'!AF43</f>
        <v>576697078</v>
      </c>
      <c r="V12" s="63">
        <f>+'24-03-343 Ind. Calle'!AG43</f>
        <v>576697078</v>
      </c>
      <c r="W12" s="63">
        <f>+'24-03-343 Ind. Calle'!AH43</f>
        <v>576697078</v>
      </c>
      <c r="X12" s="86">
        <f>+'24-03-343 Ind. Calle'!AI43</f>
        <v>1</v>
      </c>
      <c r="Y12" s="86">
        <f>+'24-03-343 Ind. Calle'!AJ43</f>
        <v>0.15236863435234879</v>
      </c>
    </row>
    <row r="13" spans="1:25" ht="24.75" customHeight="1" x14ac:dyDescent="0.25">
      <c r="A13" s="85" t="s">
        <v>56</v>
      </c>
      <c r="B13" s="63">
        <f>+'24-03-343 Ind. Calle'!J48</f>
        <v>135020878</v>
      </c>
      <c r="C13" s="63">
        <f>+'24-03-343 Ind. Calle'!K48</f>
        <v>135020878</v>
      </c>
      <c r="D13" s="63">
        <f>+'24-03-343 Ind. Calle'!M48</f>
        <v>0</v>
      </c>
      <c r="E13" s="63">
        <f>+'24-03-343 Ind. Calle'!N48</f>
        <v>0</v>
      </c>
      <c r="F13" s="63">
        <f>+'24-03-343 Ind. Calle'!O48</f>
        <v>0</v>
      </c>
      <c r="G13" s="63">
        <f>+'24-03-343 Ind. Calle'!R48</f>
        <v>0</v>
      </c>
      <c r="H13" s="63">
        <f>+'24-03-343 Ind. Calle'!S48</f>
        <v>0</v>
      </c>
      <c r="I13" s="63">
        <f>+'24-03-343 Ind. Calle'!T48</f>
        <v>0</v>
      </c>
      <c r="J13" s="63">
        <f>+'24-03-343 Ind. Calle'!U48</f>
        <v>0</v>
      </c>
      <c r="K13" s="63">
        <f>+'24-03-343 Ind. Calle'!V48</f>
        <v>0</v>
      </c>
      <c r="L13" s="63">
        <f>+'24-03-343 Ind. Calle'!W48</f>
        <v>0</v>
      </c>
      <c r="M13" s="63">
        <f>+'24-03-343 Ind. Calle'!X48</f>
        <v>0</v>
      </c>
      <c r="N13" s="63">
        <f>+'24-03-343 Ind. Calle'!Y48</f>
        <v>0</v>
      </c>
      <c r="O13" s="63">
        <f>+'24-03-343 Ind. Calle'!Z48</f>
        <v>0</v>
      </c>
      <c r="P13" s="63">
        <f>+'24-03-343 Ind. Calle'!AA48</f>
        <v>0</v>
      </c>
      <c r="Q13" s="63">
        <f>+'24-03-343 Ind. Calle'!AB48</f>
        <v>0</v>
      </c>
      <c r="R13" s="63">
        <f>+'24-03-343 Ind. Calle'!AC48</f>
        <v>0</v>
      </c>
      <c r="S13" s="63">
        <f>+'24-03-343 Ind. Calle'!AD48</f>
        <v>0</v>
      </c>
      <c r="T13" s="63">
        <f>+'24-03-343 Ind. Calle'!AE48</f>
        <v>0</v>
      </c>
      <c r="U13" s="63">
        <f>+'24-03-343 Ind. Calle'!AF48</f>
        <v>135020878</v>
      </c>
      <c r="V13" s="63">
        <f>+'24-03-343 Ind. Calle'!AG48</f>
        <v>135020878</v>
      </c>
      <c r="W13" s="63">
        <f>+'24-03-343 Ind. Calle'!AH48</f>
        <v>135020878</v>
      </c>
      <c r="X13" s="86">
        <f>+'24-03-343 Ind. Calle'!AI48</f>
        <v>1</v>
      </c>
      <c r="Y13" s="86">
        <f>+'24-03-343 Ind. Calle'!AJ48</f>
        <v>3.5673748965856726E-2</v>
      </c>
    </row>
    <row r="14" spans="1:25" ht="24.75" customHeight="1" x14ac:dyDescent="0.25">
      <c r="A14" s="85" t="s">
        <v>58</v>
      </c>
      <c r="B14" s="63">
        <f>+'24-03-343 Ind. Calle'!J53</f>
        <v>171072628</v>
      </c>
      <c r="C14" s="63">
        <f>+'24-03-343 Ind. Calle'!K53</f>
        <v>171072628</v>
      </c>
      <c r="D14" s="63">
        <f>+'24-03-343 Ind. Calle'!M53</f>
        <v>0</v>
      </c>
      <c r="E14" s="63">
        <f>+'24-03-343 Ind. Calle'!N53</f>
        <v>0</v>
      </c>
      <c r="F14" s="63">
        <f>+'24-03-343 Ind. Calle'!O53</f>
        <v>0</v>
      </c>
      <c r="G14" s="63">
        <f>+'24-03-343 Ind. Calle'!R53</f>
        <v>0</v>
      </c>
      <c r="H14" s="63">
        <f>+'24-03-343 Ind. Calle'!S53</f>
        <v>0</v>
      </c>
      <c r="I14" s="63">
        <f>+'24-03-343 Ind. Calle'!T53</f>
        <v>0</v>
      </c>
      <c r="J14" s="63">
        <f>+'24-03-343 Ind. Calle'!U53</f>
        <v>0</v>
      </c>
      <c r="K14" s="63">
        <f>+'24-03-343 Ind. Calle'!V53</f>
        <v>0</v>
      </c>
      <c r="L14" s="63">
        <f>+'24-03-343 Ind. Calle'!W53</f>
        <v>0</v>
      </c>
      <c r="M14" s="63">
        <f>+'24-03-343 Ind. Calle'!X53</f>
        <v>0</v>
      </c>
      <c r="N14" s="63">
        <f>+'24-03-343 Ind. Calle'!Y53</f>
        <v>0</v>
      </c>
      <c r="O14" s="63">
        <f>+'24-03-343 Ind. Calle'!Z53</f>
        <v>0</v>
      </c>
      <c r="P14" s="63">
        <f>+'24-03-343 Ind. Calle'!AA53</f>
        <v>0</v>
      </c>
      <c r="Q14" s="63">
        <f>+'24-03-343 Ind. Calle'!AB53</f>
        <v>0</v>
      </c>
      <c r="R14" s="63">
        <f>+'24-03-343 Ind. Calle'!AC53</f>
        <v>0</v>
      </c>
      <c r="S14" s="63">
        <f>+'24-03-343 Ind. Calle'!AD53</f>
        <v>0</v>
      </c>
      <c r="T14" s="63">
        <f>+'24-03-343 Ind. Calle'!AE53</f>
        <v>0</v>
      </c>
      <c r="U14" s="63">
        <f>+'24-03-343 Ind. Calle'!AF53</f>
        <v>171072628</v>
      </c>
      <c r="V14" s="63">
        <f>+'24-03-343 Ind. Calle'!AG53</f>
        <v>171072628</v>
      </c>
      <c r="W14" s="63">
        <f>+'24-03-343 Ind. Calle'!AH53</f>
        <v>171072628</v>
      </c>
      <c r="X14" s="86">
        <f>+'24-03-343 Ind. Calle'!AI53</f>
        <v>1</v>
      </c>
      <c r="Y14" s="86">
        <f>+'24-03-343 Ind. Calle'!AJ53</f>
        <v>4.5198950537126505E-2</v>
      </c>
    </row>
    <row r="15" spans="1:25" ht="24.75" customHeight="1" x14ac:dyDescent="0.25">
      <c r="A15" s="85" t="s">
        <v>60</v>
      </c>
      <c r="B15" s="63">
        <f>+'24-03-343 Ind. Calle'!J62</f>
        <v>331155628</v>
      </c>
      <c r="C15" s="63">
        <f>+'24-03-343 Ind. Calle'!K62</f>
        <v>331155628</v>
      </c>
      <c r="D15" s="63">
        <f>+'24-03-343 Ind. Calle'!M62</f>
        <v>0</v>
      </c>
      <c r="E15" s="63">
        <f>+'24-03-343 Ind. Calle'!N62</f>
        <v>0</v>
      </c>
      <c r="F15" s="63">
        <f>+'24-03-343 Ind. Calle'!O62</f>
        <v>0</v>
      </c>
      <c r="G15" s="63">
        <f>+'24-03-343 Ind. Calle'!R62</f>
        <v>0</v>
      </c>
      <c r="H15" s="63">
        <f>+'24-03-343 Ind. Calle'!S62</f>
        <v>0</v>
      </c>
      <c r="I15" s="63">
        <f>+'24-03-343 Ind. Calle'!T62</f>
        <v>0</v>
      </c>
      <c r="J15" s="63">
        <f>+'24-03-343 Ind. Calle'!U62</f>
        <v>0</v>
      </c>
      <c r="K15" s="63">
        <f>+'24-03-343 Ind. Calle'!V62</f>
        <v>0</v>
      </c>
      <c r="L15" s="63">
        <f>+'24-03-343 Ind. Calle'!W62</f>
        <v>0</v>
      </c>
      <c r="M15" s="63">
        <f>+'24-03-343 Ind. Calle'!X62</f>
        <v>0</v>
      </c>
      <c r="N15" s="63">
        <f>+'24-03-343 Ind. Calle'!Y62</f>
        <v>0</v>
      </c>
      <c r="O15" s="63">
        <f>+'24-03-343 Ind. Calle'!Z62</f>
        <v>0</v>
      </c>
      <c r="P15" s="63">
        <f>+'24-03-343 Ind. Calle'!AA62</f>
        <v>0</v>
      </c>
      <c r="Q15" s="63">
        <f>+'24-03-343 Ind. Calle'!AB62</f>
        <v>0</v>
      </c>
      <c r="R15" s="63">
        <f>+'24-03-343 Ind. Calle'!AC62</f>
        <v>0</v>
      </c>
      <c r="S15" s="63">
        <f>+'24-03-343 Ind. Calle'!AD62</f>
        <v>0</v>
      </c>
      <c r="T15" s="63">
        <f>+'24-03-343 Ind. Calle'!AE62</f>
        <v>0</v>
      </c>
      <c r="U15" s="63">
        <f>+'24-03-343 Ind. Calle'!AF62</f>
        <v>331155628</v>
      </c>
      <c r="V15" s="63">
        <f>+'24-03-343 Ind. Calle'!AG62</f>
        <v>331155628</v>
      </c>
      <c r="W15" s="63">
        <f>+'24-03-343 Ind. Calle'!AH62</f>
        <v>331155628</v>
      </c>
      <c r="X15" s="86">
        <f>+'24-03-343 Ind. Calle'!AI62</f>
        <v>1</v>
      </c>
      <c r="Y15" s="86">
        <f>+'24-03-343 Ind. Calle'!AJ62</f>
        <v>8.7494341000379464E-2</v>
      </c>
    </row>
    <row r="16" spans="1:25" ht="24.75" customHeight="1" x14ac:dyDescent="0.25">
      <c r="A16" s="85" t="s">
        <v>62</v>
      </c>
      <c r="B16" s="63">
        <f>+'24-03-343 Ind. Calle'!J67</f>
        <v>107230528</v>
      </c>
      <c r="C16" s="63">
        <f>+'24-03-343 Ind. Calle'!K67</f>
        <v>107230528</v>
      </c>
      <c r="D16" s="63">
        <f>+'24-03-343 Ind. Calle'!M67</f>
        <v>0</v>
      </c>
      <c r="E16" s="63">
        <f>+'24-03-343 Ind. Calle'!N67</f>
        <v>0</v>
      </c>
      <c r="F16" s="63">
        <f>+'24-03-343 Ind. Calle'!O67</f>
        <v>0</v>
      </c>
      <c r="G16" s="63">
        <f>+'24-03-343 Ind. Calle'!R67</f>
        <v>0</v>
      </c>
      <c r="H16" s="63">
        <f>+'24-03-343 Ind. Calle'!S67</f>
        <v>0</v>
      </c>
      <c r="I16" s="63">
        <f>+'24-03-343 Ind. Calle'!T67</f>
        <v>0</v>
      </c>
      <c r="J16" s="63">
        <f>+'24-03-343 Ind. Calle'!U67</f>
        <v>0</v>
      </c>
      <c r="K16" s="63">
        <f>+'24-03-343 Ind. Calle'!V67</f>
        <v>0</v>
      </c>
      <c r="L16" s="63">
        <f>+'24-03-343 Ind. Calle'!W67</f>
        <v>0</v>
      </c>
      <c r="M16" s="63">
        <f>+'24-03-343 Ind. Calle'!X67</f>
        <v>0</v>
      </c>
      <c r="N16" s="63">
        <f>+'24-03-343 Ind. Calle'!Y67</f>
        <v>0</v>
      </c>
      <c r="O16" s="63">
        <f>+'24-03-343 Ind. Calle'!Z67</f>
        <v>0</v>
      </c>
      <c r="P16" s="63">
        <f>+'24-03-343 Ind. Calle'!AA67</f>
        <v>0</v>
      </c>
      <c r="Q16" s="63">
        <f>+'24-03-343 Ind. Calle'!AB67</f>
        <v>0</v>
      </c>
      <c r="R16" s="63">
        <f>+'24-03-343 Ind. Calle'!AC67</f>
        <v>0</v>
      </c>
      <c r="S16" s="63">
        <f>+'24-03-343 Ind. Calle'!AD67</f>
        <v>0</v>
      </c>
      <c r="T16" s="63">
        <f>+'24-03-343 Ind. Calle'!AE67</f>
        <v>0</v>
      </c>
      <c r="U16" s="63">
        <f>+'24-03-343 Ind. Calle'!AF67</f>
        <v>107230528</v>
      </c>
      <c r="V16" s="63">
        <f>+'24-03-343 Ind. Calle'!AG67</f>
        <v>107230528</v>
      </c>
      <c r="W16" s="63">
        <f>+'24-03-343 Ind. Calle'!AH67</f>
        <v>107230528</v>
      </c>
      <c r="X16" s="86">
        <f>+'24-03-343 Ind. Calle'!AI67</f>
        <v>1</v>
      </c>
      <c r="Y16" s="86">
        <f>+'24-03-343 Ind. Calle'!AJ67</f>
        <v>2.8331284716932966E-2</v>
      </c>
    </row>
    <row r="17" spans="1:25" ht="24.75" customHeight="1" x14ac:dyDescent="0.25">
      <c r="A17" s="85" t="s">
        <v>64</v>
      </c>
      <c r="B17" s="63">
        <f>+'24-03-343 Ind. Calle'!J73</f>
        <v>172666200</v>
      </c>
      <c r="C17" s="63">
        <f>+'24-03-343 Ind. Calle'!K73</f>
        <v>172666200</v>
      </c>
      <c r="D17" s="63">
        <f>+'24-03-343 Ind. Calle'!M73</f>
        <v>0</v>
      </c>
      <c r="E17" s="63">
        <f>+'24-03-343 Ind. Calle'!N73</f>
        <v>0</v>
      </c>
      <c r="F17" s="63">
        <f>+'24-03-343 Ind. Calle'!O73</f>
        <v>0</v>
      </c>
      <c r="G17" s="63">
        <f>+'24-03-343 Ind. Calle'!R73</f>
        <v>0</v>
      </c>
      <c r="H17" s="63">
        <f>+'24-03-343 Ind. Calle'!S73</f>
        <v>0</v>
      </c>
      <c r="I17" s="63">
        <f>+'24-03-343 Ind. Calle'!T73</f>
        <v>0</v>
      </c>
      <c r="J17" s="63">
        <f>+'24-03-343 Ind. Calle'!U73</f>
        <v>0</v>
      </c>
      <c r="K17" s="63">
        <f>+'24-03-343 Ind. Calle'!V73</f>
        <v>0</v>
      </c>
      <c r="L17" s="63">
        <f>+'24-03-343 Ind. Calle'!W73</f>
        <v>0</v>
      </c>
      <c r="M17" s="63">
        <f>+'24-03-343 Ind. Calle'!X73</f>
        <v>0</v>
      </c>
      <c r="N17" s="63">
        <f>+'24-03-343 Ind. Calle'!Y73</f>
        <v>0</v>
      </c>
      <c r="O17" s="63">
        <f>+'24-03-343 Ind. Calle'!Z73</f>
        <v>0</v>
      </c>
      <c r="P17" s="63">
        <f>+'24-03-343 Ind. Calle'!AA73</f>
        <v>0</v>
      </c>
      <c r="Q17" s="63">
        <f>+'24-03-343 Ind. Calle'!AB73</f>
        <v>0</v>
      </c>
      <c r="R17" s="63">
        <f>+'24-03-343 Ind. Calle'!AC73</f>
        <v>0</v>
      </c>
      <c r="S17" s="63">
        <f>+'24-03-343 Ind. Calle'!AD73</f>
        <v>0</v>
      </c>
      <c r="T17" s="63">
        <f>+'24-03-343 Ind. Calle'!AE73</f>
        <v>0</v>
      </c>
      <c r="U17" s="63">
        <f>+'24-03-343 Ind. Calle'!AF73</f>
        <v>172666200</v>
      </c>
      <c r="V17" s="63">
        <f>+'24-03-343 Ind. Calle'!AG73</f>
        <v>172666200</v>
      </c>
      <c r="W17" s="63">
        <f>+'24-03-343 Ind. Calle'!AH73</f>
        <v>172666200</v>
      </c>
      <c r="X17" s="86">
        <f>+'24-03-343 Ind. Calle'!AI73</f>
        <v>1</v>
      </c>
      <c r="Y17" s="86">
        <f>+'24-03-343 Ind. Calle'!AJ68</f>
        <v>0</v>
      </c>
    </row>
    <row r="18" spans="1:25" ht="24.75" customHeight="1" x14ac:dyDescent="0.25">
      <c r="A18" s="85" t="s">
        <v>66</v>
      </c>
      <c r="B18" s="63">
        <f>+'24-03-343 Ind. Calle'!J76</f>
        <v>55345500</v>
      </c>
      <c r="C18" s="63">
        <f>+'24-03-343 Ind. Calle'!K76</f>
        <v>55345500</v>
      </c>
      <c r="D18" s="63">
        <f>+'24-03-343 Ind. Calle'!M76</f>
        <v>0</v>
      </c>
      <c r="E18" s="63">
        <f>+'24-03-343 Ind. Calle'!N76</f>
        <v>0</v>
      </c>
      <c r="F18" s="63">
        <f>+'24-03-343 Ind. Calle'!O76</f>
        <v>0</v>
      </c>
      <c r="G18" s="63">
        <f>+'24-03-343 Ind. Calle'!R76</f>
        <v>0</v>
      </c>
      <c r="H18" s="63">
        <f>+'24-03-343 Ind. Calle'!S76</f>
        <v>0</v>
      </c>
      <c r="I18" s="63">
        <f>+'24-03-343 Ind. Calle'!T76</f>
        <v>0</v>
      </c>
      <c r="J18" s="63">
        <f>+'24-03-343 Ind. Calle'!U76</f>
        <v>0</v>
      </c>
      <c r="K18" s="63">
        <f>+'24-03-343 Ind. Calle'!V76</f>
        <v>0</v>
      </c>
      <c r="L18" s="63">
        <f>+'24-03-343 Ind. Calle'!W76</f>
        <v>0</v>
      </c>
      <c r="M18" s="63">
        <f>+'24-03-343 Ind. Calle'!X76</f>
        <v>0</v>
      </c>
      <c r="N18" s="63">
        <f>+'24-03-343 Ind. Calle'!Y76</f>
        <v>0</v>
      </c>
      <c r="O18" s="63">
        <f>+'24-03-343 Ind. Calle'!Z76</f>
        <v>0</v>
      </c>
      <c r="P18" s="63">
        <f>+'24-03-343 Ind. Calle'!AA76</f>
        <v>0</v>
      </c>
      <c r="Q18" s="63">
        <f>+'24-03-343 Ind. Calle'!AB76</f>
        <v>0</v>
      </c>
      <c r="R18" s="63">
        <f>+'24-03-343 Ind. Calle'!AC76</f>
        <v>0</v>
      </c>
      <c r="S18" s="63">
        <f>+'24-03-343 Ind. Calle'!AD76</f>
        <v>0</v>
      </c>
      <c r="T18" s="63">
        <f>+'24-03-343 Ind. Calle'!AE76</f>
        <v>0</v>
      </c>
      <c r="U18" s="63">
        <f>+'24-03-343 Ind. Calle'!AF76</f>
        <v>55345500</v>
      </c>
      <c r="V18" s="63">
        <f>+'24-03-343 Ind. Calle'!AG76</f>
        <v>55345500</v>
      </c>
      <c r="W18" s="63">
        <f>+'24-03-343 Ind. Calle'!AH76</f>
        <v>55345500</v>
      </c>
      <c r="X18" s="86">
        <f>+'24-03-343 Ind. Calle'!AI76</f>
        <v>1</v>
      </c>
      <c r="Y18" s="86">
        <f>+'24-03-343 Ind. Calle'!AJ76</f>
        <v>1.4622786510022719E-2</v>
      </c>
    </row>
    <row r="19" spans="1:25" ht="24.75" customHeight="1" x14ac:dyDescent="0.25">
      <c r="A19" s="85" t="s">
        <v>68</v>
      </c>
      <c r="B19" s="63">
        <f>+'24-03-343 Ind. Calle'!J79</f>
        <v>55345500</v>
      </c>
      <c r="C19" s="63">
        <f>+'24-03-343 Ind. Calle'!K79</f>
        <v>55345500</v>
      </c>
      <c r="D19" s="63">
        <f>+'24-03-343 Ind. Calle'!M79</f>
        <v>0</v>
      </c>
      <c r="E19" s="63">
        <f>+'24-03-343 Ind. Calle'!N79</f>
        <v>0</v>
      </c>
      <c r="F19" s="63">
        <f>+'24-03-343 Ind. Calle'!O79</f>
        <v>0</v>
      </c>
      <c r="G19" s="63">
        <f>+'24-03-343 Ind. Calle'!R79</f>
        <v>0</v>
      </c>
      <c r="H19" s="63">
        <f>+'24-03-343 Ind. Calle'!S79</f>
        <v>0</v>
      </c>
      <c r="I19" s="63">
        <f>+'24-03-343 Ind. Calle'!T79</f>
        <v>0</v>
      </c>
      <c r="J19" s="63">
        <f>+'24-03-343 Ind. Calle'!U79</f>
        <v>0</v>
      </c>
      <c r="K19" s="63">
        <f>+'24-03-343 Ind. Calle'!V79</f>
        <v>0</v>
      </c>
      <c r="L19" s="63">
        <f>+'24-03-343 Ind. Calle'!W79</f>
        <v>0</v>
      </c>
      <c r="M19" s="63">
        <f>+'24-03-343 Ind. Calle'!X79</f>
        <v>0</v>
      </c>
      <c r="N19" s="63">
        <f>+'24-03-343 Ind. Calle'!Y79</f>
        <v>0</v>
      </c>
      <c r="O19" s="63">
        <f>+'24-03-343 Ind. Calle'!Z79</f>
        <v>0</v>
      </c>
      <c r="P19" s="63">
        <f>+'24-03-343 Ind. Calle'!AA79</f>
        <v>0</v>
      </c>
      <c r="Q19" s="63">
        <f>+'24-03-343 Ind. Calle'!AB79</f>
        <v>0</v>
      </c>
      <c r="R19" s="63">
        <f>+'24-03-343 Ind. Calle'!AC79</f>
        <v>0</v>
      </c>
      <c r="S19" s="63">
        <f>+'24-03-343 Ind. Calle'!AD79</f>
        <v>0</v>
      </c>
      <c r="T19" s="63">
        <f>+'24-03-343 Ind. Calle'!AE79</f>
        <v>0</v>
      </c>
      <c r="U19" s="63">
        <f>+'24-03-343 Ind. Calle'!AF79</f>
        <v>55345500</v>
      </c>
      <c r="V19" s="63">
        <f>+'24-03-343 Ind. Calle'!AG79</f>
        <v>55345500</v>
      </c>
      <c r="W19" s="63">
        <f>+'24-03-343 Ind. Calle'!AH79</f>
        <v>55345500</v>
      </c>
      <c r="X19" s="86">
        <f>+'24-03-343 Ind. Calle'!AI79</f>
        <v>1</v>
      </c>
      <c r="Y19" s="86">
        <f>+'24-03-343 Ind. Calle'!AJ79</f>
        <v>1.4622786510022719E-2</v>
      </c>
    </row>
    <row r="20" spans="1:25" ht="24.75" customHeight="1" x14ac:dyDescent="0.25">
      <c r="A20" s="87" t="s">
        <v>70</v>
      </c>
      <c r="B20" s="63">
        <f>+'24-03-343 Ind. Calle'!J82</f>
        <v>53478600</v>
      </c>
      <c r="C20" s="63">
        <f>+'24-03-343 Ind. Calle'!K82</f>
        <v>53478600</v>
      </c>
      <c r="D20" s="63">
        <f>+'24-03-343 Ind. Calle'!M82</f>
        <v>0</v>
      </c>
      <c r="E20" s="63">
        <f>+'24-03-343 Ind. Calle'!N82</f>
        <v>0</v>
      </c>
      <c r="F20" s="63">
        <f>+'24-03-343 Ind. Calle'!O82</f>
        <v>0</v>
      </c>
      <c r="G20" s="63">
        <f>+'24-03-343 Ind. Calle'!R82</f>
        <v>0</v>
      </c>
      <c r="H20" s="63">
        <f>+'24-03-343 Ind. Calle'!S82</f>
        <v>0</v>
      </c>
      <c r="I20" s="63">
        <f>+'24-03-343 Ind. Calle'!T82</f>
        <v>0</v>
      </c>
      <c r="J20" s="63">
        <f>+'24-03-343 Ind. Calle'!U82</f>
        <v>0</v>
      </c>
      <c r="K20" s="63">
        <f>+'24-03-343 Ind. Calle'!V82</f>
        <v>0</v>
      </c>
      <c r="L20" s="63">
        <f>+'24-03-343 Ind. Calle'!W82</f>
        <v>0</v>
      </c>
      <c r="M20" s="63">
        <f>+'24-03-343 Ind. Calle'!X82</f>
        <v>0</v>
      </c>
      <c r="N20" s="63">
        <f>+'24-03-343 Ind. Calle'!Y82</f>
        <v>0</v>
      </c>
      <c r="O20" s="63">
        <f>+'24-03-343 Ind. Calle'!Z82</f>
        <v>0</v>
      </c>
      <c r="P20" s="63">
        <f>+'24-03-343 Ind. Calle'!AA82</f>
        <v>0</v>
      </c>
      <c r="Q20" s="63">
        <f>+'24-03-343 Ind. Calle'!AB82</f>
        <v>0</v>
      </c>
      <c r="R20" s="63">
        <f>+'24-03-343 Ind. Calle'!AC82</f>
        <v>0</v>
      </c>
      <c r="S20" s="63">
        <f>+'24-03-343 Ind. Calle'!AD82</f>
        <v>0</v>
      </c>
      <c r="T20" s="63">
        <f>+'24-03-343 Ind. Calle'!AE82</f>
        <v>0</v>
      </c>
      <c r="U20" s="63">
        <f>+'24-03-343 Ind. Calle'!AF82</f>
        <v>53478600</v>
      </c>
      <c r="V20" s="63">
        <f>+'24-03-343 Ind. Calle'!AG82</f>
        <v>53478600</v>
      </c>
      <c r="W20" s="63">
        <f>+'24-03-343 Ind. Calle'!AH82</f>
        <v>53478600</v>
      </c>
      <c r="X20" s="86">
        <f>+'24-03-343 Ind. Calle'!AI82</f>
        <v>1</v>
      </c>
      <c r="Y20" s="86">
        <f>+'24-03-343 Ind. Calle'!AJ82</f>
        <v>1.4129534481663387E-2</v>
      </c>
    </row>
    <row r="21" spans="1:25" ht="24.75" customHeight="1" x14ac:dyDescent="0.25">
      <c r="A21" s="87" t="s">
        <v>72</v>
      </c>
      <c r="B21" s="63">
        <f>+'24-03-343 Ind. Calle'!J86</f>
        <v>116093250</v>
      </c>
      <c r="C21" s="63">
        <f>+'24-03-343 Ind. Calle'!K86</f>
        <v>116093250</v>
      </c>
      <c r="D21" s="63">
        <f>+'24-03-343 Ind. Calle'!M86</f>
        <v>0</v>
      </c>
      <c r="E21" s="63">
        <f>+'24-03-343 Ind. Calle'!N86</f>
        <v>0</v>
      </c>
      <c r="F21" s="63">
        <f>+'24-03-343 Ind. Calle'!O86</f>
        <v>0</v>
      </c>
      <c r="G21" s="63">
        <f>+'24-03-343 Ind. Calle'!R86</f>
        <v>0</v>
      </c>
      <c r="H21" s="63">
        <f>+'24-03-343 Ind. Calle'!S86</f>
        <v>0</v>
      </c>
      <c r="I21" s="63">
        <f>+'24-03-343 Ind. Calle'!T86</f>
        <v>0</v>
      </c>
      <c r="J21" s="63">
        <f>+'24-03-343 Ind. Calle'!U86</f>
        <v>0</v>
      </c>
      <c r="K21" s="63">
        <f>+'24-03-343 Ind. Calle'!V86</f>
        <v>0</v>
      </c>
      <c r="L21" s="63">
        <f>+'24-03-343 Ind. Calle'!W86</f>
        <v>0</v>
      </c>
      <c r="M21" s="63">
        <f>+'24-03-343 Ind. Calle'!X86</f>
        <v>0</v>
      </c>
      <c r="N21" s="63">
        <f>+'24-03-343 Ind. Calle'!Y86</f>
        <v>0</v>
      </c>
      <c r="O21" s="63">
        <f>+'24-03-343 Ind. Calle'!Z86</f>
        <v>0</v>
      </c>
      <c r="P21" s="63">
        <f>+'24-03-343 Ind. Calle'!AA86</f>
        <v>0</v>
      </c>
      <c r="Q21" s="63">
        <f>+'24-03-343 Ind. Calle'!AB86</f>
        <v>0</v>
      </c>
      <c r="R21" s="63">
        <f>+'24-03-343 Ind. Calle'!AC86</f>
        <v>0</v>
      </c>
      <c r="S21" s="63">
        <f>+'24-03-343 Ind. Calle'!AD86</f>
        <v>0</v>
      </c>
      <c r="T21" s="63">
        <f>+'24-03-343 Ind. Calle'!AE86</f>
        <v>116093250</v>
      </c>
      <c r="U21" s="63">
        <f>+'24-03-343 Ind. Calle'!AF86</f>
        <v>0</v>
      </c>
      <c r="V21" s="63">
        <f>+'24-03-343 Ind. Calle'!AG86</f>
        <v>116093250</v>
      </c>
      <c r="W21" s="63">
        <f>+'24-03-343 Ind. Calle'!AH86</f>
        <v>116093250</v>
      </c>
      <c r="X21" s="86">
        <f>+'24-03-343 Ind. Calle'!AI86</f>
        <v>1</v>
      </c>
      <c r="Y21" s="86">
        <f>+'24-03-343 Ind. Calle'!AJ86</f>
        <v>3.0672896802896261E-2</v>
      </c>
    </row>
    <row r="22" spans="1:25" ht="24.75" customHeight="1" x14ac:dyDescent="0.25">
      <c r="A22" s="87" t="s">
        <v>550</v>
      </c>
      <c r="B22" s="63">
        <f>+'24-03-343 Ind. Calle'!J90</f>
        <v>81542278</v>
      </c>
      <c r="C22" s="63">
        <f>+'24-03-343 Ind. Calle'!K90</f>
        <v>81542278</v>
      </c>
      <c r="D22" s="63">
        <f>+'24-03-343 Ind. Calle'!M90</f>
        <v>0</v>
      </c>
      <c r="E22" s="63">
        <f>+'24-03-343 Ind. Calle'!N90</f>
        <v>0</v>
      </c>
      <c r="F22" s="63">
        <f>+'24-03-343 Ind. Calle'!O90</f>
        <v>0</v>
      </c>
      <c r="G22" s="63">
        <f>+'24-03-343 Ind. Calle'!R87</f>
        <v>0</v>
      </c>
      <c r="H22" s="63">
        <f>+'24-03-343 Ind. Calle'!S87</f>
        <v>0</v>
      </c>
      <c r="I22" s="63">
        <f>+'24-03-343 Ind. Calle'!T87</f>
        <v>0</v>
      </c>
      <c r="J22" s="63">
        <f>+'24-03-343 Ind. Calle'!U90</f>
        <v>0</v>
      </c>
      <c r="K22" s="63">
        <f>+'24-03-343 Ind. Calle'!V90</f>
        <v>0</v>
      </c>
      <c r="L22" s="63">
        <f>+'24-03-343 Ind. Calle'!W90</f>
        <v>0</v>
      </c>
      <c r="M22" s="63">
        <f>+'24-03-343 Ind. Calle'!X90</f>
        <v>0</v>
      </c>
      <c r="N22" s="63">
        <f>+'24-03-343 Ind. Calle'!Y90</f>
        <v>0</v>
      </c>
      <c r="O22" s="63">
        <f>+'24-03-343 Ind. Calle'!Z87</f>
        <v>0</v>
      </c>
      <c r="P22" s="63">
        <f>+'24-03-343 Ind. Calle'!AA87</f>
        <v>0</v>
      </c>
      <c r="Q22" s="63">
        <f>+'24-03-343 Ind. Calle'!AB87</f>
        <v>0</v>
      </c>
      <c r="R22" s="63">
        <f>+'24-03-343 Ind. Calle'!AC90</f>
        <v>0</v>
      </c>
      <c r="S22" s="63">
        <f>+'24-03-343 Ind. Calle'!AD87</f>
        <v>0</v>
      </c>
      <c r="T22" s="63">
        <f>+'24-03-343 Ind. Calle'!AE87</f>
        <v>0</v>
      </c>
      <c r="U22" s="63">
        <f>+'24-03-343 Ind. Calle'!AF87</f>
        <v>0</v>
      </c>
      <c r="V22" s="63">
        <f>+'24-03-343 Ind. Calle'!AG90</f>
        <v>81542278</v>
      </c>
      <c r="W22" s="63">
        <f>+'24-03-343 Ind. Calle'!AH90</f>
        <v>81542278</v>
      </c>
      <c r="X22" s="86">
        <f>+'24-03-343 Ind. Calle'!AI90</f>
        <v>1</v>
      </c>
      <c r="Y22" s="86">
        <f>+'24-03-343 Ind. Calle'!AJ90</f>
        <v>2.1544214484193337E-2</v>
      </c>
    </row>
    <row r="23" spans="1:25" ht="24.75" customHeight="1" x14ac:dyDescent="0.25">
      <c r="A23" s="87" t="s">
        <v>74</v>
      </c>
      <c r="B23" s="63">
        <f>+'24-03-343 Ind. Calle'!J106</f>
        <v>1268875445</v>
      </c>
      <c r="C23" s="63">
        <f>+'24-03-343 Ind. Calle'!K106</f>
        <v>1268875445</v>
      </c>
      <c r="D23" s="63">
        <f>+'24-03-343 Ind. Calle'!M106</f>
        <v>0</v>
      </c>
      <c r="E23" s="63">
        <f>+'24-03-343 Ind. Calle'!N106</f>
        <v>0</v>
      </c>
      <c r="F23" s="63">
        <f>+'24-03-343 Ind. Calle'!O106</f>
        <v>0</v>
      </c>
      <c r="G23" s="63">
        <f>+'24-03-343 Ind. Calle'!R106</f>
        <v>0</v>
      </c>
      <c r="H23" s="63">
        <f>+'24-03-343 Ind. Calle'!S106</f>
        <v>0</v>
      </c>
      <c r="I23" s="63">
        <f>+'24-03-343 Ind. Calle'!T106</f>
        <v>0</v>
      </c>
      <c r="J23" s="63">
        <f>+'24-03-343 Ind. Calle'!U106</f>
        <v>0</v>
      </c>
      <c r="K23" s="63">
        <f>+'24-03-343 Ind. Calle'!V106</f>
        <v>0</v>
      </c>
      <c r="L23" s="63">
        <f>+'24-03-343 Ind. Calle'!W106</f>
        <v>0</v>
      </c>
      <c r="M23" s="63">
        <f>+'24-03-343 Ind. Calle'!X106</f>
        <v>0</v>
      </c>
      <c r="N23" s="63">
        <f>+'24-03-343 Ind. Calle'!Y106</f>
        <v>0</v>
      </c>
      <c r="O23" s="63">
        <f>+'24-03-343 Ind. Calle'!Z106</f>
        <v>0</v>
      </c>
      <c r="P23" s="63">
        <f>+'24-03-343 Ind. Calle'!AA106</f>
        <v>0</v>
      </c>
      <c r="Q23" s="63">
        <f>+'24-03-343 Ind. Calle'!AB106</f>
        <v>0</v>
      </c>
      <c r="R23" s="63">
        <f>+'24-03-343 Ind. Calle'!AC106</f>
        <v>0</v>
      </c>
      <c r="S23" s="63">
        <f>+'24-03-343 Ind. Calle'!AD106</f>
        <v>0</v>
      </c>
      <c r="T23" s="63">
        <f>+'24-03-343 Ind. Calle'!AE106</f>
        <v>0</v>
      </c>
      <c r="U23" s="63">
        <f>+'24-03-343 Ind. Calle'!AF106</f>
        <v>1268875445</v>
      </c>
      <c r="V23" s="63">
        <f>+'24-03-343 Ind. Calle'!AG106</f>
        <v>1268875445</v>
      </c>
      <c r="W23" s="63">
        <f>+'24-03-343 Ind. Calle'!AH106</f>
        <v>1268875445</v>
      </c>
      <c r="X23" s="86">
        <f>+'24-03-343 Ind. Calle'!AI106</f>
        <v>1</v>
      </c>
      <c r="Y23" s="86">
        <f>+'24-03-343 Ind. Calle'!AJ106</f>
        <v>0.33524847982302219</v>
      </c>
    </row>
    <row r="24" spans="1:25" ht="24.75" customHeight="1" x14ac:dyDescent="0.25">
      <c r="A24" s="88" t="s">
        <v>76</v>
      </c>
      <c r="B24" s="63">
        <f>+'24-03-343 Ind. Calle'!J110</f>
        <v>69913475</v>
      </c>
      <c r="C24" s="63">
        <f>+'24-03-343 Ind. Calle'!K110</f>
        <v>67812895</v>
      </c>
      <c r="D24" s="63">
        <f>+'24-03-343 Ind. Calle'!M110</f>
        <v>0</v>
      </c>
      <c r="E24" s="63">
        <f>+'24-03-343 Ind. Calle'!N110</f>
        <v>0</v>
      </c>
      <c r="F24" s="63">
        <f>+'24-03-343 Ind. Calle'!O110</f>
        <v>0</v>
      </c>
      <c r="G24" s="63">
        <f>+'24-03-343 Ind. Calle'!R110</f>
        <v>3325956</v>
      </c>
      <c r="H24" s="63">
        <f>+'24-03-343 Ind. Calle'!S110</f>
        <v>5225196</v>
      </c>
      <c r="I24" s="63">
        <f>+'24-03-343 Ind. Calle'!T110</f>
        <v>4146278</v>
      </c>
      <c r="J24" s="63">
        <f>+'24-03-343 Ind. Calle'!U110</f>
        <v>12697430</v>
      </c>
      <c r="K24" s="63">
        <f>+'24-03-343 Ind. Calle'!V110</f>
        <v>2936323</v>
      </c>
      <c r="L24" s="63">
        <f>+'24-03-343 Ind. Calle'!W110</f>
        <v>1934725</v>
      </c>
      <c r="M24" s="63">
        <f>+'24-03-343 Ind. Calle'!X110</f>
        <v>7917392</v>
      </c>
      <c r="N24" s="63">
        <f>+'24-03-343 Ind. Calle'!Y110</f>
        <v>12760704</v>
      </c>
      <c r="O24" s="63">
        <f>+'24-03-343 Ind. Calle'!Z110</f>
        <v>5021294</v>
      </c>
      <c r="P24" s="63">
        <f>+'24-03-343 Ind. Calle'!AA110</f>
        <v>5128260</v>
      </c>
      <c r="Q24" s="63">
        <f>+'24-03-343 Ind. Calle'!AB110</f>
        <v>5272264</v>
      </c>
      <c r="R24" s="63">
        <f>+'24-03-343 Ind. Calle'!AC110</f>
        <v>15421818</v>
      </c>
      <c r="S24" s="63">
        <f>+'24-03-343 Ind. Calle'!AD110</f>
        <v>4975956</v>
      </c>
      <c r="T24" s="63">
        <f>+'24-03-343 Ind. Calle'!AE110</f>
        <v>3584725</v>
      </c>
      <c r="U24" s="63">
        <f>+'24-03-343 Ind. Calle'!AF110</f>
        <v>14349438</v>
      </c>
      <c r="V24" s="63">
        <f>+'24-03-343 Ind. Calle'!AG110</f>
        <v>22910119</v>
      </c>
      <c r="W24" s="63">
        <f>+'24-03-343 Ind. Calle'!AH110</f>
        <v>63817807</v>
      </c>
      <c r="X24" s="86">
        <f>+'24-03-343 Ind. Calle'!AI110</f>
        <v>0.9128112570573842</v>
      </c>
      <c r="Y24" s="86">
        <f>+'24-03-343 Ind. Calle'!AJ110</f>
        <v>1.6861247387752094E-2</v>
      </c>
    </row>
    <row r="25" spans="1:25" ht="25.5" x14ac:dyDescent="0.25">
      <c r="A25" s="8" t="str">
        <f>"TOTAL ASIG."&amp;" "&amp;$A$5</f>
        <v>TOTAL ASIG. 24-03-343 "Programa de Apoyo a Personas en Situación de Calle"</v>
      </c>
      <c r="B25" s="75">
        <f>SUM(B8:B24)</f>
        <v>3791332000</v>
      </c>
      <c r="C25" s="75">
        <f t="shared" ref="C25:V25" si="0">SUM(C8:C24)</f>
        <v>3788875621</v>
      </c>
      <c r="D25" s="75">
        <f t="shared" si="0"/>
        <v>0</v>
      </c>
      <c r="E25" s="75">
        <f>SUM(E8:E24)</f>
        <v>0</v>
      </c>
      <c r="F25" s="75">
        <f t="shared" si="0"/>
        <v>0</v>
      </c>
      <c r="G25" s="75">
        <f t="shared" si="0"/>
        <v>3374928</v>
      </c>
      <c r="H25" s="75">
        <f t="shared" si="0"/>
        <v>5274168</v>
      </c>
      <c r="I25" s="75">
        <f t="shared" si="0"/>
        <v>4183788</v>
      </c>
      <c r="J25" s="75">
        <f t="shared" si="0"/>
        <v>12832884</v>
      </c>
      <c r="K25" s="75">
        <f t="shared" si="0"/>
        <v>2936323</v>
      </c>
      <c r="L25" s="75">
        <f t="shared" si="0"/>
        <v>1934725</v>
      </c>
      <c r="M25" s="75">
        <f t="shared" si="0"/>
        <v>8052066</v>
      </c>
      <c r="N25" s="75">
        <f t="shared" si="0"/>
        <v>12895378</v>
      </c>
      <c r="O25" s="75">
        <f t="shared" si="0"/>
        <v>5046149</v>
      </c>
      <c r="P25" s="75">
        <f t="shared" si="0"/>
        <v>5152869</v>
      </c>
      <c r="Q25" s="75">
        <f t="shared" si="0"/>
        <v>5296873</v>
      </c>
      <c r="R25" s="75">
        <f t="shared" si="0"/>
        <v>15495891</v>
      </c>
      <c r="S25" s="75">
        <f t="shared" si="0"/>
        <v>4975956</v>
      </c>
      <c r="T25" s="75">
        <f t="shared" si="0"/>
        <v>119677975</v>
      </c>
      <c r="U25" s="75">
        <f t="shared" si="0"/>
        <v>3351217318</v>
      </c>
      <c r="V25" s="75">
        <f t="shared" si="0"/>
        <v>3743628644</v>
      </c>
      <c r="W25" s="75">
        <f>SUM(W8:W24)</f>
        <v>3784880533</v>
      </c>
      <c r="X25" s="89">
        <f>+'24-03-343 Ind. Calle'!AI111</f>
        <v>0.99829836400505156</v>
      </c>
      <c r="Y25" s="89">
        <f>'24-03-343 Ind. Calle'!AJ111</f>
        <v>1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B4596-CEDF-434A-848E-AD45B48CD586}">
  <sheetPr>
    <tabColor rgb="FF007DB5"/>
    <pageSetUpPr fitToPage="1"/>
  </sheetPr>
  <dimension ref="A1:XFD234"/>
  <sheetViews>
    <sheetView zoomScale="96" zoomScaleNormal="96" workbookViewId="0">
      <selection activeCell="A6" sqref="A1:A1048576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customWidth="1" outlineLevel="1"/>
    <col min="33" max="33" width="12.140625" style="83" customWidth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</row>
    <row r="2" spans="1:36" s="1" customFormat="1" ht="16.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</row>
    <row r="3" spans="1:36" s="1" customFormat="1" ht="16.5" customHeight="1" x14ac:dyDescent="0.25">
      <c r="A3" s="350" t="s">
        <v>2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350"/>
      <c r="AF3" s="350"/>
      <c r="AG3" s="350"/>
      <c r="AH3" s="350"/>
      <c r="AI3" s="350"/>
      <c r="AJ3" s="350"/>
    </row>
    <row r="4" spans="1:36" s="1" customFormat="1" ht="16.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351"/>
      <c r="AJ4" s="351"/>
    </row>
    <row r="5" spans="1:36" ht="17.25" customHeight="1" x14ac:dyDescent="0.25">
      <c r="A5" s="371" t="s">
        <v>1381</v>
      </c>
      <c r="B5" s="372"/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2"/>
      <c r="T5" s="372"/>
      <c r="U5" s="372"/>
      <c r="V5" s="372"/>
      <c r="W5" s="372"/>
      <c r="X5" s="372"/>
      <c r="Y5" s="372"/>
      <c r="Z5" s="372"/>
      <c r="AA5" s="372"/>
      <c r="AB5" s="372"/>
      <c r="AC5" s="372"/>
      <c r="AD5" s="372"/>
      <c r="AE5" s="372"/>
      <c r="AF5" s="372"/>
      <c r="AG5" s="372"/>
      <c r="AH5" s="372"/>
      <c r="AI5" s="372"/>
      <c r="AJ5" s="373"/>
    </row>
    <row r="6" spans="1:36" s="6" customFormat="1" x14ac:dyDescent="0.25">
      <c r="A6" s="355" t="s">
        <v>5</v>
      </c>
      <c r="B6" s="374" t="s">
        <v>6</v>
      </c>
      <c r="C6" s="4" t="s">
        <v>7</v>
      </c>
      <c r="D6" s="374" t="s">
        <v>8</v>
      </c>
      <c r="E6" s="355" t="s">
        <v>9</v>
      </c>
      <c r="F6" s="374" t="s">
        <v>10</v>
      </c>
      <c r="G6" s="355" t="s">
        <v>11</v>
      </c>
      <c r="H6" s="355" t="s">
        <v>12</v>
      </c>
      <c r="I6" s="355"/>
      <c r="J6" s="362" t="s">
        <v>13</v>
      </c>
      <c r="K6" s="362" t="s">
        <v>14</v>
      </c>
      <c r="L6" s="355" t="s">
        <v>15</v>
      </c>
      <c r="M6" s="364" t="s">
        <v>16</v>
      </c>
      <c r="N6" s="365"/>
      <c r="O6" s="366"/>
      <c r="P6" s="355" t="s">
        <v>17</v>
      </c>
      <c r="Q6" s="374" t="s">
        <v>18</v>
      </c>
      <c r="R6" s="353" t="s">
        <v>19</v>
      </c>
      <c r="S6" s="353"/>
      <c r="T6" s="353"/>
      <c r="U6" s="362" t="s">
        <v>20</v>
      </c>
      <c r="V6" s="353" t="s">
        <v>19</v>
      </c>
      <c r="W6" s="353"/>
      <c r="X6" s="353"/>
      <c r="Y6" s="362" t="s">
        <v>21</v>
      </c>
      <c r="Z6" s="353" t="s">
        <v>19</v>
      </c>
      <c r="AA6" s="353"/>
      <c r="AB6" s="353"/>
      <c r="AC6" s="362" t="s">
        <v>22</v>
      </c>
      <c r="AD6" s="353" t="s">
        <v>19</v>
      </c>
      <c r="AE6" s="353"/>
      <c r="AF6" s="353"/>
      <c r="AG6" s="362" t="s">
        <v>23</v>
      </c>
      <c r="AH6" s="362" t="s">
        <v>24</v>
      </c>
      <c r="AI6" s="370" t="s">
        <v>25</v>
      </c>
      <c r="AJ6" s="370"/>
    </row>
    <row r="7" spans="1:36" s="6" customFormat="1" ht="25.5" x14ac:dyDescent="0.25">
      <c r="A7" s="374"/>
      <c r="B7" s="450"/>
      <c r="C7" s="4" t="s">
        <v>26</v>
      </c>
      <c r="D7" s="450"/>
      <c r="E7" s="374"/>
      <c r="F7" s="450"/>
      <c r="G7" s="374"/>
      <c r="H7" s="4" t="s">
        <v>27</v>
      </c>
      <c r="I7" s="4" t="s">
        <v>28</v>
      </c>
      <c r="J7" s="449"/>
      <c r="K7" s="449"/>
      <c r="L7" s="374"/>
      <c r="M7" s="145" t="s">
        <v>29</v>
      </c>
      <c r="N7" s="145" t="s">
        <v>30</v>
      </c>
      <c r="O7" s="145" t="s">
        <v>31</v>
      </c>
      <c r="P7" s="374"/>
      <c r="Q7" s="450"/>
      <c r="R7" s="5" t="s">
        <v>32</v>
      </c>
      <c r="S7" s="5" t="s">
        <v>33</v>
      </c>
      <c r="T7" s="5" t="s">
        <v>34</v>
      </c>
      <c r="U7" s="363"/>
      <c r="V7" s="5" t="s">
        <v>35</v>
      </c>
      <c r="W7" s="5" t="s">
        <v>36</v>
      </c>
      <c r="X7" s="5" t="s">
        <v>37</v>
      </c>
      <c r="Y7" s="363"/>
      <c r="Z7" s="5" t="s">
        <v>38</v>
      </c>
      <c r="AA7" s="5" t="s">
        <v>39</v>
      </c>
      <c r="AB7" s="5" t="s">
        <v>40</v>
      </c>
      <c r="AC7" s="363"/>
      <c r="AD7" s="5" t="s">
        <v>41</v>
      </c>
      <c r="AE7" s="5" t="s">
        <v>42</v>
      </c>
      <c r="AF7" s="5" t="s">
        <v>43</v>
      </c>
      <c r="AG7" s="363"/>
      <c r="AH7" s="363"/>
      <c r="AI7" s="7" t="s">
        <v>44</v>
      </c>
      <c r="AJ7" s="7" t="s">
        <v>45</v>
      </c>
    </row>
    <row r="8" spans="1:36" ht="12.75" customHeight="1" x14ac:dyDescent="0.25">
      <c r="A8" s="448" t="s">
        <v>46</v>
      </c>
      <c r="B8" s="448"/>
      <c r="C8" s="448"/>
      <c r="D8" s="448"/>
      <c r="E8" s="448"/>
      <c r="F8" s="149"/>
      <c r="G8" s="150"/>
      <c r="H8" s="151"/>
      <c r="I8" s="151"/>
      <c r="J8" s="426">
        <v>48000000</v>
      </c>
      <c r="K8" s="152"/>
      <c r="L8" s="153"/>
      <c r="M8" s="154"/>
      <c r="N8" s="154"/>
      <c r="O8" s="154"/>
      <c r="P8" s="150"/>
      <c r="Q8" s="155"/>
      <c r="R8" s="160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24.95" customHeight="1" outlineLevel="1" x14ac:dyDescent="0.25">
      <c r="A9" s="156">
        <v>1</v>
      </c>
      <c r="B9" s="156"/>
      <c r="C9" s="165" t="s">
        <v>1382</v>
      </c>
      <c r="D9" s="105">
        <v>45540</v>
      </c>
      <c r="E9" s="166" t="s">
        <v>127</v>
      </c>
      <c r="F9" s="64" t="s">
        <v>1383</v>
      </c>
      <c r="G9" s="42" t="s">
        <v>1384</v>
      </c>
      <c r="H9" s="158"/>
      <c r="I9" s="158"/>
      <c r="J9" s="427"/>
      <c r="K9" s="127">
        <v>12000000</v>
      </c>
      <c r="L9" s="64" t="s">
        <v>1385</v>
      </c>
      <c r="M9" s="159"/>
      <c r="N9" s="159"/>
      <c r="O9" s="159"/>
      <c r="P9" s="157"/>
      <c r="Q9" s="157"/>
      <c r="R9" s="161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127">
        <v>12000000</v>
      </c>
      <c r="AF9" s="24"/>
      <c r="AG9" s="25">
        <f>SUM(AD9:AF9)</f>
        <v>12000000</v>
      </c>
      <c r="AH9" s="25">
        <f>SUM(U9,Y9,AC9,AG9)</f>
        <v>12000000</v>
      </c>
      <c r="AI9" s="26">
        <f>IF(ISERROR(AH9/$J$8),0,AH9/$J$8)</f>
        <v>0.25</v>
      </c>
      <c r="AJ9" s="27">
        <f>IF(ISERROR(AH9/$AH$229),"-",AH9/$AH$229)</f>
        <v>3.8759927815293395E-3</v>
      </c>
    </row>
    <row r="10" spans="1:36" ht="24.95" customHeight="1" outlineLevel="1" x14ac:dyDescent="0.25">
      <c r="A10" s="156">
        <v>2</v>
      </c>
      <c r="B10" s="156"/>
      <c r="C10" s="165" t="s">
        <v>1386</v>
      </c>
      <c r="D10" s="105">
        <v>45603</v>
      </c>
      <c r="E10" s="166" t="s">
        <v>706</v>
      </c>
      <c r="F10" s="64" t="s">
        <v>1383</v>
      </c>
      <c r="G10" s="42" t="s">
        <v>1384</v>
      </c>
      <c r="H10" s="158"/>
      <c r="I10" s="158"/>
      <c r="J10" s="427"/>
      <c r="K10" s="127">
        <v>12000000</v>
      </c>
      <c r="L10" s="64" t="s">
        <v>1385</v>
      </c>
      <c r="M10" s="159"/>
      <c r="N10" s="159"/>
      <c r="O10" s="159"/>
      <c r="P10" s="157"/>
      <c r="Q10" s="157"/>
      <c r="R10" s="161"/>
      <c r="S10" s="24"/>
      <c r="T10" s="24"/>
      <c r="U10" s="25">
        <f t="shared" ref="U10:U12" si="0">SUM(R10:T10)</f>
        <v>0</v>
      </c>
      <c r="V10" s="24"/>
      <c r="W10" s="24"/>
      <c r="X10" s="24"/>
      <c r="Y10" s="25">
        <f t="shared" ref="Y10:Y12" si="1">SUM(V10:X10)</f>
        <v>0</v>
      </c>
      <c r="Z10" s="24"/>
      <c r="AA10" s="24"/>
      <c r="AB10" s="24"/>
      <c r="AC10" s="25">
        <f t="shared" ref="AC10:AC12" si="2">SUM(Z10:AB10)</f>
        <v>0</v>
      </c>
      <c r="AD10" s="24"/>
      <c r="AE10" s="127">
        <v>12000000</v>
      </c>
      <c r="AF10" s="24"/>
      <c r="AG10" s="25">
        <f t="shared" ref="AG10:AG12" si="3">SUM(AD10:AF10)</f>
        <v>12000000</v>
      </c>
      <c r="AH10" s="25">
        <f t="shared" ref="AH10:AH12" si="4">SUM(U10,Y10,AC10,AG10)</f>
        <v>12000000</v>
      </c>
      <c r="AI10" s="26">
        <f t="shared" ref="AI10:AI12" si="5">IF(ISERROR(AH10/$J$8),0,AH10/$J$8)</f>
        <v>0.25</v>
      </c>
      <c r="AJ10" s="27">
        <f t="shared" ref="AJ10:AJ12" si="6">IF(ISERROR(AH10/$AH$229),"-",AH10/$AH$229)</f>
        <v>3.8759927815293395E-3</v>
      </c>
    </row>
    <row r="11" spans="1:36" ht="24.95" customHeight="1" outlineLevel="1" x14ac:dyDescent="0.25">
      <c r="A11" s="156">
        <v>3</v>
      </c>
      <c r="B11" s="156"/>
      <c r="C11" s="165" t="s">
        <v>1387</v>
      </c>
      <c r="D11" s="105">
        <v>45575</v>
      </c>
      <c r="E11" s="166" t="s">
        <v>116</v>
      </c>
      <c r="F11" s="64" t="s">
        <v>1383</v>
      </c>
      <c r="G11" s="42" t="s">
        <v>1384</v>
      </c>
      <c r="H11" s="158"/>
      <c r="I11" s="158"/>
      <c r="J11" s="427"/>
      <c r="K11" s="127">
        <v>12000000</v>
      </c>
      <c r="L11" s="64" t="s">
        <v>1385</v>
      </c>
      <c r="M11" s="159"/>
      <c r="N11" s="159"/>
      <c r="O11" s="159"/>
      <c r="P11" s="157"/>
      <c r="Q11" s="157"/>
      <c r="R11" s="161"/>
      <c r="S11" s="24"/>
      <c r="T11" s="24"/>
      <c r="U11" s="25">
        <f t="shared" si="0"/>
        <v>0</v>
      </c>
      <c r="V11" s="24"/>
      <c r="W11" s="24"/>
      <c r="X11" s="24"/>
      <c r="Y11" s="25">
        <f t="shared" si="1"/>
        <v>0</v>
      </c>
      <c r="Z11" s="24"/>
      <c r="AA11" s="24"/>
      <c r="AB11" s="24"/>
      <c r="AC11" s="25">
        <f t="shared" si="2"/>
        <v>0</v>
      </c>
      <c r="AD11" s="24"/>
      <c r="AE11" s="127">
        <v>12000000</v>
      </c>
      <c r="AF11" s="24"/>
      <c r="AG11" s="25">
        <f t="shared" si="3"/>
        <v>12000000</v>
      </c>
      <c r="AH11" s="25">
        <f t="shared" si="4"/>
        <v>12000000</v>
      </c>
      <c r="AI11" s="26">
        <f t="shared" si="5"/>
        <v>0.25</v>
      </c>
      <c r="AJ11" s="27">
        <f t="shared" si="6"/>
        <v>3.8759927815293395E-3</v>
      </c>
    </row>
    <row r="12" spans="1:36" ht="24.95" customHeight="1" outlineLevel="1" x14ac:dyDescent="0.25">
      <c r="A12" s="156">
        <v>4</v>
      </c>
      <c r="B12" s="156"/>
      <c r="C12" s="165" t="s">
        <v>1388</v>
      </c>
      <c r="D12" s="105">
        <v>45532</v>
      </c>
      <c r="E12" s="166" t="s">
        <v>125</v>
      </c>
      <c r="F12" s="64" t="s">
        <v>1383</v>
      </c>
      <c r="G12" s="42" t="s">
        <v>1384</v>
      </c>
      <c r="H12" s="158"/>
      <c r="I12" s="158"/>
      <c r="J12" s="428"/>
      <c r="K12" s="127">
        <v>12000000</v>
      </c>
      <c r="L12" s="64" t="s">
        <v>1385</v>
      </c>
      <c r="M12" s="159"/>
      <c r="N12" s="159"/>
      <c r="O12" s="159"/>
      <c r="P12" s="157"/>
      <c r="Q12" s="157"/>
      <c r="R12" s="161"/>
      <c r="S12" s="24"/>
      <c r="T12" s="24"/>
      <c r="U12" s="25">
        <f t="shared" si="0"/>
        <v>0</v>
      </c>
      <c r="V12" s="24"/>
      <c r="W12" s="24"/>
      <c r="X12" s="24"/>
      <c r="Y12" s="25">
        <f t="shared" si="1"/>
        <v>0</v>
      </c>
      <c r="Z12" s="24"/>
      <c r="AA12" s="24"/>
      <c r="AB12" s="24"/>
      <c r="AC12" s="25">
        <f t="shared" si="2"/>
        <v>0</v>
      </c>
      <c r="AD12" s="24"/>
      <c r="AE12" s="127">
        <v>12000000</v>
      </c>
      <c r="AF12" s="24"/>
      <c r="AG12" s="25">
        <f t="shared" si="3"/>
        <v>12000000</v>
      </c>
      <c r="AH12" s="25">
        <f t="shared" si="4"/>
        <v>12000000</v>
      </c>
      <c r="AI12" s="26">
        <f t="shared" si="5"/>
        <v>0.25</v>
      </c>
      <c r="AJ12" s="27">
        <f t="shared" si="6"/>
        <v>3.8759927815293395E-3</v>
      </c>
    </row>
    <row r="13" spans="1:36" s="37" customFormat="1" ht="12.75" customHeight="1" x14ac:dyDescent="0.25">
      <c r="A13" s="404" t="s">
        <v>47</v>
      </c>
      <c r="B13" s="377"/>
      <c r="C13" s="377"/>
      <c r="D13" s="377"/>
      <c r="E13" s="377"/>
      <c r="F13" s="377"/>
      <c r="G13" s="377"/>
      <c r="H13" s="377"/>
      <c r="I13" s="405"/>
      <c r="J13" s="162">
        <f>+J8</f>
        <v>48000000</v>
      </c>
      <c r="K13" s="162">
        <f>SUM(K9:K12)</f>
        <v>48000000</v>
      </c>
      <c r="L13" s="146"/>
      <c r="M13" s="162">
        <f>SUM(M9:M9)</f>
        <v>0</v>
      </c>
      <c r="N13" s="162">
        <f>SUM(N9:N9)</f>
        <v>0</v>
      </c>
      <c r="O13" s="162">
        <f>SUM(O9:O9)</f>
        <v>0</v>
      </c>
      <c r="P13" s="163"/>
      <c r="Q13" s="164"/>
      <c r="R13" s="33">
        <f t="shared" ref="R13:AF13" si="7">SUM(R9:R9)</f>
        <v>0</v>
      </c>
      <c r="S13" s="33">
        <f t="shared" si="7"/>
        <v>0</v>
      </c>
      <c r="T13" s="33">
        <f t="shared" si="7"/>
        <v>0</v>
      </c>
      <c r="U13" s="33">
        <f t="shared" si="7"/>
        <v>0</v>
      </c>
      <c r="V13" s="33">
        <f t="shared" si="7"/>
        <v>0</v>
      </c>
      <c r="W13" s="33">
        <f t="shared" si="7"/>
        <v>0</v>
      </c>
      <c r="X13" s="33">
        <f t="shared" si="7"/>
        <v>0</v>
      </c>
      <c r="Y13" s="33">
        <f t="shared" si="7"/>
        <v>0</v>
      </c>
      <c r="Z13" s="33">
        <f t="shared" si="7"/>
        <v>0</v>
      </c>
      <c r="AA13" s="33">
        <f t="shared" si="7"/>
        <v>0</v>
      </c>
      <c r="AB13" s="33">
        <f t="shared" si="7"/>
        <v>0</v>
      </c>
      <c r="AC13" s="33">
        <f t="shared" si="7"/>
        <v>0</v>
      </c>
      <c r="AD13" s="33">
        <f t="shared" si="7"/>
        <v>0</v>
      </c>
      <c r="AE13" s="33">
        <f>SUM(AE9:AE12)</f>
        <v>48000000</v>
      </c>
      <c r="AF13" s="33">
        <f t="shared" si="7"/>
        <v>0</v>
      </c>
      <c r="AG13" s="33">
        <f>SUM(AG9:AG12)</f>
        <v>48000000</v>
      </c>
      <c r="AH13" s="33">
        <f>SUM(AH9:AH12)</f>
        <v>48000000</v>
      </c>
      <c r="AI13" s="36">
        <f>IF(ISERROR(AH13/J13),0,AH13/J13)</f>
        <v>1</v>
      </c>
      <c r="AJ13" s="36">
        <f>IF(ISERROR(AH13/$AH$229),0,AH13/$AH$229)</f>
        <v>1.5503971126117358E-2</v>
      </c>
    </row>
    <row r="14" spans="1:36" ht="12.75" customHeight="1" x14ac:dyDescent="0.25">
      <c r="A14" s="383" t="s">
        <v>48</v>
      </c>
      <c r="B14" s="384"/>
      <c r="C14" s="384"/>
      <c r="D14" s="384"/>
      <c r="E14" s="385"/>
      <c r="F14" s="9"/>
      <c r="G14" s="10"/>
      <c r="H14" s="11"/>
      <c r="I14" s="11"/>
      <c r="J14" s="386">
        <v>16790998</v>
      </c>
      <c r="K14" s="13"/>
      <c r="L14" s="14"/>
      <c r="M14" s="15"/>
      <c r="N14" s="15"/>
      <c r="O14" s="15"/>
      <c r="P14" s="10"/>
      <c r="Q14" s="16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7"/>
      <c r="AJ14" s="17"/>
    </row>
    <row r="15" spans="1:36" ht="24.95" customHeight="1" outlineLevel="1" x14ac:dyDescent="0.25">
      <c r="A15" s="19">
        <v>1</v>
      </c>
      <c r="B15" s="19"/>
      <c r="C15" s="165" t="s">
        <v>1389</v>
      </c>
      <c r="D15" s="105">
        <v>45615</v>
      </c>
      <c r="E15" s="129" t="s">
        <v>729</v>
      </c>
      <c r="F15" s="64" t="s">
        <v>1383</v>
      </c>
      <c r="G15" s="42" t="s">
        <v>1384</v>
      </c>
      <c r="H15" s="130"/>
      <c r="I15" s="130"/>
      <c r="J15" s="387"/>
      <c r="K15" s="127">
        <v>16790998</v>
      </c>
      <c r="L15" s="64" t="s">
        <v>1385</v>
      </c>
      <c r="M15" s="126"/>
      <c r="N15" s="126"/>
      <c r="O15" s="126"/>
      <c r="P15" s="106"/>
      <c r="Q15" s="106"/>
      <c r="R15" s="126"/>
      <c r="S15" s="126"/>
      <c r="T15" s="126"/>
      <c r="U15" s="114">
        <f>SUM(R15:T15)</f>
        <v>0</v>
      </c>
      <c r="V15" s="126"/>
      <c r="W15" s="126"/>
      <c r="X15" s="126"/>
      <c r="Y15" s="114">
        <f>SUM(V15:X15)</f>
        <v>0</v>
      </c>
      <c r="Z15" s="126"/>
      <c r="AA15" s="126"/>
      <c r="AB15" s="126"/>
      <c r="AC15" s="114">
        <f>SUM(Z15:AB15)</f>
        <v>0</v>
      </c>
      <c r="AD15" s="126"/>
      <c r="AE15" s="126">
        <v>16790998</v>
      </c>
      <c r="AF15" s="126"/>
      <c r="AG15" s="114">
        <f>SUM(AD15:AF15)</f>
        <v>16790998</v>
      </c>
      <c r="AH15" s="114">
        <f>SUM(U15,Y15,AC15,AG15)</f>
        <v>16790998</v>
      </c>
      <c r="AI15" s="131">
        <f>IF(ISERROR(AH15/J14),0,AH15/J14)</f>
        <v>1</v>
      </c>
      <c r="AJ15" s="132">
        <f>IF(ISERROR(AH15/$AH$229),"-",AH15/$AH$229)</f>
        <v>5.4234822535561313E-3</v>
      </c>
    </row>
    <row r="16" spans="1:36" s="136" customFormat="1" ht="12.75" customHeight="1" x14ac:dyDescent="0.25">
      <c r="A16" s="356" t="s">
        <v>49</v>
      </c>
      <c r="B16" s="356"/>
      <c r="C16" s="356"/>
      <c r="D16" s="356"/>
      <c r="E16" s="356"/>
      <c r="F16" s="356"/>
      <c r="G16" s="356"/>
      <c r="H16" s="356"/>
      <c r="I16" s="356"/>
      <c r="J16" s="33">
        <f>+J14</f>
        <v>16790998</v>
      </c>
      <c r="K16" s="33">
        <f>SUM(K15:K15)</f>
        <v>16790998</v>
      </c>
      <c r="L16" s="65"/>
      <c r="M16" s="33">
        <f>SUM(M15:M15)</f>
        <v>0</v>
      </c>
      <c r="N16" s="33">
        <f>SUM(N15:N15)</f>
        <v>0</v>
      </c>
      <c r="O16" s="33">
        <f>SUM(O15:O15)</f>
        <v>0</v>
      </c>
      <c r="P16" s="93"/>
      <c r="Q16" s="94"/>
      <c r="R16" s="33">
        <f t="shared" ref="R16:AH16" si="8">SUM(R15:R15)</f>
        <v>0</v>
      </c>
      <c r="S16" s="33">
        <f t="shared" si="8"/>
        <v>0</v>
      </c>
      <c r="T16" s="33">
        <f t="shared" si="8"/>
        <v>0</v>
      </c>
      <c r="U16" s="33">
        <f t="shared" si="8"/>
        <v>0</v>
      </c>
      <c r="V16" s="33">
        <f t="shared" si="8"/>
        <v>0</v>
      </c>
      <c r="W16" s="33">
        <f t="shared" si="8"/>
        <v>0</v>
      </c>
      <c r="X16" s="33">
        <f t="shared" si="8"/>
        <v>0</v>
      </c>
      <c r="Y16" s="33">
        <f t="shared" si="8"/>
        <v>0</v>
      </c>
      <c r="Z16" s="33">
        <f t="shared" si="8"/>
        <v>0</v>
      </c>
      <c r="AA16" s="33">
        <f t="shared" si="8"/>
        <v>0</v>
      </c>
      <c r="AB16" s="33">
        <f t="shared" si="8"/>
        <v>0</v>
      </c>
      <c r="AC16" s="33">
        <f t="shared" si="8"/>
        <v>0</v>
      </c>
      <c r="AD16" s="33">
        <f t="shared" si="8"/>
        <v>0</v>
      </c>
      <c r="AE16" s="33">
        <f t="shared" si="8"/>
        <v>16790998</v>
      </c>
      <c r="AF16" s="33">
        <f t="shared" si="8"/>
        <v>0</v>
      </c>
      <c r="AG16" s="33">
        <f t="shared" si="8"/>
        <v>16790998</v>
      </c>
      <c r="AH16" s="33">
        <f t="shared" si="8"/>
        <v>16790998</v>
      </c>
      <c r="AI16" s="36">
        <f>IF(ISERROR(AH16/J16),0,AH16/J16)</f>
        <v>1</v>
      </c>
      <c r="AJ16" s="36">
        <f>IF(ISERROR(AH16/$AH$229),0,AH16/$AH$229)</f>
        <v>5.4234822535561313E-3</v>
      </c>
    </row>
    <row r="17" spans="1:36" ht="12.75" customHeight="1" x14ac:dyDescent="0.25">
      <c r="A17" s="388" t="s">
        <v>50</v>
      </c>
      <c r="B17" s="389"/>
      <c r="C17" s="389"/>
      <c r="D17" s="389"/>
      <c r="E17" s="390"/>
      <c r="F17" s="66"/>
      <c r="G17" s="67"/>
      <c r="H17" s="68"/>
      <c r="I17" s="68"/>
      <c r="J17" s="381">
        <v>16800000</v>
      </c>
      <c r="K17" s="25"/>
      <c r="L17" s="133"/>
      <c r="M17" s="117"/>
      <c r="N17" s="117"/>
      <c r="O17" s="117"/>
      <c r="P17" s="67"/>
      <c r="Q17" s="134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135"/>
      <c r="AJ17" s="135"/>
    </row>
    <row r="18" spans="1:36" ht="24.95" customHeight="1" outlineLevel="1" x14ac:dyDescent="0.25">
      <c r="A18" s="19">
        <v>1</v>
      </c>
      <c r="B18" s="19"/>
      <c r="C18" s="165" t="s">
        <v>1390</v>
      </c>
      <c r="D18" s="105">
        <v>45544</v>
      </c>
      <c r="E18" s="22" t="s">
        <v>1391</v>
      </c>
      <c r="F18" s="64" t="s">
        <v>1383</v>
      </c>
      <c r="G18" s="42" t="s">
        <v>1384</v>
      </c>
      <c r="H18" s="21"/>
      <c r="I18" s="21"/>
      <c r="J18" s="382"/>
      <c r="K18" s="127">
        <v>16800000</v>
      </c>
      <c r="L18" s="64" t="s">
        <v>1385</v>
      </c>
      <c r="M18" s="24"/>
      <c r="N18" s="24"/>
      <c r="O18" s="24"/>
      <c r="P18" s="22"/>
      <c r="Q18" s="22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>
        <v>16800000</v>
      </c>
      <c r="AF18" s="24"/>
      <c r="AG18" s="25">
        <f>SUM(AD18:AF18)</f>
        <v>16800000</v>
      </c>
      <c r="AH18" s="25">
        <f>SUM(U18,Y18,AC18,AG18)</f>
        <v>16800000</v>
      </c>
      <c r="AI18" s="26">
        <f>IF(ISERROR(AH18/J17),0,AH18/J17)</f>
        <v>1</v>
      </c>
      <c r="AJ18" s="27">
        <f>IF(ISERROR(AH18/$AH$229),"-",AH18/$AH$229)</f>
        <v>5.4263898941410748E-3</v>
      </c>
    </row>
    <row r="19" spans="1:36" s="37" customFormat="1" ht="12.75" customHeight="1" x14ac:dyDescent="0.25">
      <c r="A19" s="376" t="s">
        <v>51</v>
      </c>
      <c r="B19" s="377"/>
      <c r="C19" s="378"/>
      <c r="D19" s="378"/>
      <c r="E19" s="378"/>
      <c r="F19" s="378"/>
      <c r="G19" s="378"/>
      <c r="H19" s="378"/>
      <c r="I19" s="379"/>
      <c r="J19" s="33">
        <f>+J17</f>
        <v>16800000</v>
      </c>
      <c r="K19" s="33">
        <f>SUM(K18:K18)</f>
        <v>16800000</v>
      </c>
      <c r="L19" s="32"/>
      <c r="M19" s="33">
        <f>SUM(M18:M18)</f>
        <v>0</v>
      </c>
      <c r="N19" s="33">
        <f>SUM(N18:N18)</f>
        <v>0</v>
      </c>
      <c r="O19" s="33">
        <f>SUM(O18:O18)</f>
        <v>0</v>
      </c>
      <c r="P19" s="34"/>
      <c r="Q19" s="35"/>
      <c r="R19" s="33">
        <f t="shared" ref="R19:AH19" si="9">SUM(R18:R18)</f>
        <v>0</v>
      </c>
      <c r="S19" s="33">
        <f t="shared" si="9"/>
        <v>0</v>
      </c>
      <c r="T19" s="33">
        <f t="shared" si="9"/>
        <v>0</v>
      </c>
      <c r="U19" s="33">
        <f t="shared" si="9"/>
        <v>0</v>
      </c>
      <c r="V19" s="33">
        <f t="shared" si="9"/>
        <v>0</v>
      </c>
      <c r="W19" s="33">
        <f t="shared" si="9"/>
        <v>0</v>
      </c>
      <c r="X19" s="33">
        <f t="shared" si="9"/>
        <v>0</v>
      </c>
      <c r="Y19" s="33">
        <f t="shared" si="9"/>
        <v>0</v>
      </c>
      <c r="Z19" s="33">
        <f t="shared" si="9"/>
        <v>0</v>
      </c>
      <c r="AA19" s="33">
        <f t="shared" si="9"/>
        <v>0</v>
      </c>
      <c r="AB19" s="33">
        <f t="shared" si="9"/>
        <v>0</v>
      </c>
      <c r="AC19" s="33">
        <f t="shared" si="9"/>
        <v>0</v>
      </c>
      <c r="AD19" s="33">
        <f t="shared" si="9"/>
        <v>0</v>
      </c>
      <c r="AE19" s="33">
        <f t="shared" si="9"/>
        <v>16800000</v>
      </c>
      <c r="AF19" s="33">
        <f t="shared" si="9"/>
        <v>0</v>
      </c>
      <c r="AG19" s="33">
        <f t="shared" si="9"/>
        <v>16800000</v>
      </c>
      <c r="AH19" s="33">
        <f t="shared" si="9"/>
        <v>16800000</v>
      </c>
      <c r="AI19" s="36">
        <f>IF(ISERROR(AH19/J19),0,AH19/J19)</f>
        <v>1</v>
      </c>
      <c r="AJ19" s="36">
        <f>IF(ISERROR(AH19/$AH$229),0,AH19/$AH$229)</f>
        <v>5.4263898941410748E-3</v>
      </c>
    </row>
    <row r="20" spans="1:36" ht="12.75" customHeight="1" x14ac:dyDescent="0.25">
      <c r="A20" s="383" t="s">
        <v>52</v>
      </c>
      <c r="B20" s="384"/>
      <c r="C20" s="384"/>
      <c r="D20" s="384"/>
      <c r="E20" s="385"/>
      <c r="F20" s="9"/>
      <c r="G20" s="10"/>
      <c r="H20" s="11"/>
      <c r="I20" s="11"/>
      <c r="J20" s="396">
        <v>153900000</v>
      </c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24.95" customHeight="1" outlineLevel="1" x14ac:dyDescent="0.25">
      <c r="A21" s="19">
        <v>1</v>
      </c>
      <c r="B21" s="19"/>
      <c r="C21" s="99" t="s">
        <v>732</v>
      </c>
      <c r="D21" s="105">
        <v>45538</v>
      </c>
      <c r="E21" s="97" t="s">
        <v>169</v>
      </c>
      <c r="F21" s="64" t="s">
        <v>1383</v>
      </c>
      <c r="G21" s="42" t="s">
        <v>1384</v>
      </c>
      <c r="H21" s="21"/>
      <c r="I21" s="21"/>
      <c r="J21" s="397"/>
      <c r="K21" s="127">
        <v>14250000</v>
      </c>
      <c r="L21" s="64" t="s">
        <v>1385</v>
      </c>
      <c r="M21" s="24"/>
      <c r="N21" s="24"/>
      <c r="O21" s="24"/>
      <c r="P21" s="22"/>
      <c r="Q21" s="22"/>
      <c r="R21" s="24"/>
      <c r="S21" s="24"/>
      <c r="T21" s="24"/>
      <c r="U21" s="25">
        <f t="shared" ref="U21:U31" si="10">SUM(R21:T21)</f>
        <v>0</v>
      </c>
      <c r="V21" s="24"/>
      <c r="W21" s="24"/>
      <c r="X21" s="24"/>
      <c r="Y21" s="25">
        <f t="shared" ref="Y21:Y31" si="11">SUM(V21:X21)</f>
        <v>0</v>
      </c>
      <c r="Z21" s="24"/>
      <c r="AA21" s="24"/>
      <c r="AB21" s="24"/>
      <c r="AC21" s="25">
        <f t="shared" ref="AC21:AC31" si="12">SUM(Z21:AB21)</f>
        <v>0</v>
      </c>
      <c r="AD21" s="24"/>
      <c r="AE21" s="127">
        <v>14250000</v>
      </c>
      <c r="AF21" s="24"/>
      <c r="AG21" s="25">
        <f t="shared" ref="AG21:AG31" si="13">SUM(AD21:AF21)</f>
        <v>14250000</v>
      </c>
      <c r="AH21" s="25">
        <f t="shared" ref="AH21:AH31" si="14">SUM(U21,Y21,AC21,AG21)</f>
        <v>14250000</v>
      </c>
      <c r="AI21" s="26">
        <f>IF(ISERROR(AH21/$J$20),0,AH21/$J$20)</f>
        <v>9.2592592592592587E-2</v>
      </c>
      <c r="AJ21" s="27">
        <f t="shared" ref="AJ21:AJ33" si="15">IF(ISERROR(AH21/$AH$229),"-",AH21/$AH$229)</f>
        <v>4.6027414280660909E-3</v>
      </c>
    </row>
    <row r="22" spans="1:36" ht="24.95" customHeight="1" outlineLevel="1" x14ac:dyDescent="0.25">
      <c r="A22" s="19">
        <v>2</v>
      </c>
      <c r="B22" s="19"/>
      <c r="C22" s="99" t="s">
        <v>1392</v>
      </c>
      <c r="D22" s="105">
        <v>45526</v>
      </c>
      <c r="E22" s="97" t="s">
        <v>145</v>
      </c>
      <c r="F22" s="64" t="s">
        <v>1383</v>
      </c>
      <c r="G22" s="42" t="s">
        <v>1384</v>
      </c>
      <c r="H22" s="21"/>
      <c r="I22" s="21"/>
      <c r="J22" s="397"/>
      <c r="K22" s="127">
        <v>14250000</v>
      </c>
      <c r="L22" s="64" t="s">
        <v>1385</v>
      </c>
      <c r="M22" s="24"/>
      <c r="N22" s="24"/>
      <c r="O22" s="24"/>
      <c r="P22" s="22"/>
      <c r="Q22" s="22"/>
      <c r="R22" s="24"/>
      <c r="S22" s="24"/>
      <c r="T22" s="24"/>
      <c r="U22" s="25">
        <f t="shared" si="10"/>
        <v>0</v>
      </c>
      <c r="V22" s="24"/>
      <c r="W22" s="24"/>
      <c r="X22" s="24"/>
      <c r="Y22" s="25">
        <f t="shared" si="11"/>
        <v>0</v>
      </c>
      <c r="Z22" s="24"/>
      <c r="AA22" s="24"/>
      <c r="AB22" s="24"/>
      <c r="AC22" s="25">
        <f t="shared" si="12"/>
        <v>0</v>
      </c>
      <c r="AD22" s="127">
        <v>14250000</v>
      </c>
      <c r="AE22" s="24"/>
      <c r="AF22" s="24"/>
      <c r="AG22" s="25">
        <f t="shared" si="13"/>
        <v>14250000</v>
      </c>
      <c r="AH22" s="25">
        <f t="shared" si="14"/>
        <v>14250000</v>
      </c>
      <c r="AI22" s="26">
        <f t="shared" ref="AI22:AI33" si="16">IF(ISERROR(AH22/$J$20),0,AH22/$J$20)</f>
        <v>9.2592592592592587E-2</v>
      </c>
      <c r="AJ22" s="27">
        <f t="shared" si="15"/>
        <v>4.6027414280660909E-3</v>
      </c>
    </row>
    <row r="23" spans="1:36" ht="24.95" customHeight="1" outlineLevel="1" x14ac:dyDescent="0.25">
      <c r="A23" s="19">
        <v>3</v>
      </c>
      <c r="B23" s="19"/>
      <c r="C23" s="99" t="s">
        <v>1316</v>
      </c>
      <c r="D23" s="105">
        <v>45526</v>
      </c>
      <c r="E23" s="97" t="s">
        <v>153</v>
      </c>
      <c r="F23" s="64" t="s">
        <v>1383</v>
      </c>
      <c r="G23" s="42" t="s">
        <v>1384</v>
      </c>
      <c r="H23" s="21"/>
      <c r="I23" s="21"/>
      <c r="J23" s="397"/>
      <c r="K23" s="127">
        <v>9500000</v>
      </c>
      <c r="L23" s="64" t="s">
        <v>1385</v>
      </c>
      <c r="M23" s="24"/>
      <c r="N23" s="24"/>
      <c r="O23" s="24"/>
      <c r="P23" s="22"/>
      <c r="Q23" s="22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127">
        <v>9500000</v>
      </c>
      <c r="AC23" s="25">
        <f t="shared" si="12"/>
        <v>9500000</v>
      </c>
      <c r="AD23" s="24"/>
      <c r="AE23" s="24"/>
      <c r="AF23" s="24"/>
      <c r="AG23" s="25">
        <f t="shared" si="13"/>
        <v>0</v>
      </c>
      <c r="AH23" s="25">
        <f t="shared" si="14"/>
        <v>9500000</v>
      </c>
      <c r="AI23" s="26">
        <f t="shared" si="16"/>
        <v>6.1728395061728392E-2</v>
      </c>
      <c r="AJ23" s="27">
        <f t="shared" si="15"/>
        <v>3.0684942853773938E-3</v>
      </c>
    </row>
    <row r="24" spans="1:36" ht="24.95" customHeight="1" outlineLevel="1" x14ac:dyDescent="0.25">
      <c r="A24" s="19">
        <v>4</v>
      </c>
      <c r="B24" s="19"/>
      <c r="C24" s="99" t="s">
        <v>1393</v>
      </c>
      <c r="D24" s="105">
        <v>45513</v>
      </c>
      <c r="E24" s="97" t="s">
        <v>157</v>
      </c>
      <c r="F24" s="64" t="s">
        <v>1383</v>
      </c>
      <c r="G24" s="42" t="s">
        <v>1384</v>
      </c>
      <c r="H24" s="21"/>
      <c r="I24" s="21"/>
      <c r="J24" s="397"/>
      <c r="K24" s="127">
        <v>9500000</v>
      </c>
      <c r="L24" s="64" t="s">
        <v>1385</v>
      </c>
      <c r="M24" s="24"/>
      <c r="N24" s="24"/>
      <c r="O24" s="24"/>
      <c r="P24" s="22"/>
      <c r="Q24" s="22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127">
        <v>9500000</v>
      </c>
      <c r="AE24" s="24"/>
      <c r="AF24" s="24"/>
      <c r="AG24" s="25">
        <f t="shared" si="13"/>
        <v>9500000</v>
      </c>
      <c r="AH24" s="25">
        <f t="shared" si="14"/>
        <v>9500000</v>
      </c>
      <c r="AI24" s="26">
        <f t="shared" si="16"/>
        <v>6.1728395061728392E-2</v>
      </c>
      <c r="AJ24" s="27">
        <f t="shared" si="15"/>
        <v>3.0684942853773938E-3</v>
      </c>
    </row>
    <row r="25" spans="1:36" ht="24.95" customHeight="1" outlineLevel="1" x14ac:dyDescent="0.25">
      <c r="A25" s="19">
        <v>5</v>
      </c>
      <c r="B25" s="19"/>
      <c r="C25" s="99" t="s">
        <v>1133</v>
      </c>
      <c r="D25" s="105">
        <v>45513</v>
      </c>
      <c r="E25" s="97" t="s">
        <v>151</v>
      </c>
      <c r="F25" s="64" t="s">
        <v>1383</v>
      </c>
      <c r="G25" s="42" t="s">
        <v>1384</v>
      </c>
      <c r="H25" s="21"/>
      <c r="I25" s="21"/>
      <c r="J25" s="397"/>
      <c r="K25" s="127">
        <v>9500000</v>
      </c>
      <c r="L25" s="64" t="s">
        <v>1385</v>
      </c>
      <c r="M25" s="24"/>
      <c r="N25" s="24"/>
      <c r="O25" s="24"/>
      <c r="P25" s="22"/>
      <c r="Q25" s="22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127">
        <v>9500000</v>
      </c>
      <c r="AE25" s="24"/>
      <c r="AF25" s="24"/>
      <c r="AG25" s="25">
        <f t="shared" si="13"/>
        <v>9500000</v>
      </c>
      <c r="AH25" s="25">
        <f t="shared" si="14"/>
        <v>9500000</v>
      </c>
      <c r="AI25" s="26">
        <f t="shared" si="16"/>
        <v>6.1728395061728392E-2</v>
      </c>
      <c r="AJ25" s="27">
        <f t="shared" si="15"/>
        <v>3.0684942853773938E-3</v>
      </c>
    </row>
    <row r="26" spans="1:36" ht="24.95" customHeight="1" outlineLevel="1" x14ac:dyDescent="0.25">
      <c r="A26" s="19">
        <v>6</v>
      </c>
      <c r="B26" s="19"/>
      <c r="C26" s="99" t="s">
        <v>1394</v>
      </c>
      <c r="D26" s="105">
        <v>45512</v>
      </c>
      <c r="E26" s="97" t="s">
        <v>155</v>
      </c>
      <c r="F26" s="64" t="s">
        <v>1383</v>
      </c>
      <c r="G26" s="42" t="s">
        <v>1384</v>
      </c>
      <c r="H26" s="21"/>
      <c r="I26" s="21"/>
      <c r="J26" s="397"/>
      <c r="K26" s="127">
        <v>9500000</v>
      </c>
      <c r="L26" s="64" t="s">
        <v>1385</v>
      </c>
      <c r="M26" s="24"/>
      <c r="N26" s="24"/>
      <c r="O26" s="24"/>
      <c r="P26" s="22"/>
      <c r="Q26" s="22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127">
        <v>9500000</v>
      </c>
      <c r="AC26" s="25">
        <f t="shared" si="12"/>
        <v>9500000</v>
      </c>
      <c r="AD26" s="24"/>
      <c r="AE26" s="24"/>
      <c r="AF26" s="24"/>
      <c r="AG26" s="25">
        <f t="shared" si="13"/>
        <v>0</v>
      </c>
      <c r="AH26" s="25">
        <f t="shared" si="14"/>
        <v>9500000</v>
      </c>
      <c r="AI26" s="26">
        <f t="shared" si="16"/>
        <v>6.1728395061728392E-2</v>
      </c>
      <c r="AJ26" s="27">
        <f t="shared" si="15"/>
        <v>3.0684942853773938E-3</v>
      </c>
    </row>
    <row r="27" spans="1:36" ht="24.95" customHeight="1" outlineLevel="1" x14ac:dyDescent="0.25">
      <c r="A27" s="19">
        <v>7</v>
      </c>
      <c r="B27" s="19"/>
      <c r="C27" s="99" t="s">
        <v>1395</v>
      </c>
      <c r="D27" s="105">
        <v>45512</v>
      </c>
      <c r="E27" s="97" t="s">
        <v>149</v>
      </c>
      <c r="F27" s="64" t="s">
        <v>1383</v>
      </c>
      <c r="G27" s="42" t="s">
        <v>1384</v>
      </c>
      <c r="H27" s="21"/>
      <c r="I27" s="21"/>
      <c r="J27" s="397"/>
      <c r="K27" s="127">
        <v>9500000</v>
      </c>
      <c r="L27" s="64" t="s">
        <v>1385</v>
      </c>
      <c r="M27" s="24"/>
      <c r="N27" s="24"/>
      <c r="O27" s="24"/>
      <c r="P27" s="22"/>
      <c r="Q27" s="22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127">
        <v>9500000</v>
      </c>
      <c r="AE27" s="24"/>
      <c r="AF27" s="24"/>
      <c r="AG27" s="25">
        <f t="shared" si="13"/>
        <v>9500000</v>
      </c>
      <c r="AH27" s="25">
        <f t="shared" si="14"/>
        <v>9500000</v>
      </c>
      <c r="AI27" s="26">
        <f t="shared" si="16"/>
        <v>6.1728395061728392E-2</v>
      </c>
      <c r="AJ27" s="27">
        <f t="shared" si="15"/>
        <v>3.0684942853773938E-3</v>
      </c>
    </row>
    <row r="28" spans="1:36" ht="24.95" customHeight="1" outlineLevel="1" x14ac:dyDescent="0.25">
      <c r="A28" s="19">
        <v>8</v>
      </c>
      <c r="B28" s="19"/>
      <c r="C28" s="99" t="s">
        <v>804</v>
      </c>
      <c r="D28" s="105">
        <v>45509</v>
      </c>
      <c r="E28" s="97" t="s">
        <v>167</v>
      </c>
      <c r="F28" s="64" t="s">
        <v>1383</v>
      </c>
      <c r="G28" s="42" t="s">
        <v>1384</v>
      </c>
      <c r="H28" s="21"/>
      <c r="I28" s="21"/>
      <c r="J28" s="397"/>
      <c r="K28" s="127">
        <v>9500000</v>
      </c>
      <c r="L28" s="64" t="s">
        <v>1385</v>
      </c>
      <c r="M28" s="24"/>
      <c r="N28" s="24"/>
      <c r="O28" s="24"/>
      <c r="P28" s="22"/>
      <c r="Q28" s="22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127">
        <v>9500000</v>
      </c>
      <c r="AC28" s="25">
        <f t="shared" si="12"/>
        <v>9500000</v>
      </c>
      <c r="AD28" s="24"/>
      <c r="AE28" s="24"/>
      <c r="AF28" s="24"/>
      <c r="AG28" s="25">
        <f t="shared" si="13"/>
        <v>0</v>
      </c>
      <c r="AH28" s="25">
        <f t="shared" si="14"/>
        <v>9500000</v>
      </c>
      <c r="AI28" s="26">
        <f t="shared" si="16"/>
        <v>6.1728395061728392E-2</v>
      </c>
      <c r="AJ28" s="27">
        <f t="shared" si="15"/>
        <v>3.0684942853773938E-3</v>
      </c>
    </row>
    <row r="29" spans="1:36" ht="24.95" customHeight="1" outlineLevel="1" x14ac:dyDescent="0.25">
      <c r="A29" s="19">
        <v>9</v>
      </c>
      <c r="B29" s="19"/>
      <c r="C29" s="99" t="s">
        <v>1396</v>
      </c>
      <c r="D29" s="105">
        <v>45509</v>
      </c>
      <c r="E29" s="97" t="s">
        <v>1397</v>
      </c>
      <c r="F29" s="64" t="s">
        <v>1383</v>
      </c>
      <c r="G29" s="42" t="s">
        <v>1384</v>
      </c>
      <c r="H29" s="21"/>
      <c r="I29" s="21"/>
      <c r="J29" s="397"/>
      <c r="K29" s="127">
        <v>9500000</v>
      </c>
      <c r="L29" s="64" t="s">
        <v>1385</v>
      </c>
      <c r="M29" s="24"/>
      <c r="N29" s="24"/>
      <c r="O29" s="24"/>
      <c r="P29" s="22"/>
      <c r="Q29" s="22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127">
        <v>9500000</v>
      </c>
      <c r="AE29" s="24"/>
      <c r="AF29" s="24"/>
      <c r="AG29" s="25">
        <f t="shared" si="13"/>
        <v>9500000</v>
      </c>
      <c r="AH29" s="25">
        <f t="shared" si="14"/>
        <v>9500000</v>
      </c>
      <c r="AI29" s="26">
        <f t="shared" si="16"/>
        <v>6.1728395061728392E-2</v>
      </c>
      <c r="AJ29" s="27">
        <f t="shared" si="15"/>
        <v>3.0684942853773938E-3</v>
      </c>
    </row>
    <row r="30" spans="1:36" ht="24.95" customHeight="1" outlineLevel="1" x14ac:dyDescent="0.25">
      <c r="A30" s="19">
        <v>10</v>
      </c>
      <c r="B30" s="19"/>
      <c r="C30" s="99" t="s">
        <v>1398</v>
      </c>
      <c r="D30" s="105">
        <v>45506</v>
      </c>
      <c r="E30" s="97" t="s">
        <v>161</v>
      </c>
      <c r="F30" s="64" t="s">
        <v>1383</v>
      </c>
      <c r="G30" s="42" t="s">
        <v>1384</v>
      </c>
      <c r="H30" s="21"/>
      <c r="I30" s="21"/>
      <c r="J30" s="397"/>
      <c r="K30" s="127">
        <v>9500000</v>
      </c>
      <c r="L30" s="64" t="s">
        <v>1385</v>
      </c>
      <c r="M30" s="24"/>
      <c r="N30" s="24"/>
      <c r="O30" s="24"/>
      <c r="P30" s="22"/>
      <c r="Q30" s="22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127">
        <v>9500000</v>
      </c>
      <c r="AC30" s="25">
        <f t="shared" si="12"/>
        <v>9500000</v>
      </c>
      <c r="AD30" s="24"/>
      <c r="AE30" s="24"/>
      <c r="AF30" s="24"/>
      <c r="AG30" s="25">
        <f t="shared" si="13"/>
        <v>0</v>
      </c>
      <c r="AH30" s="25">
        <f t="shared" si="14"/>
        <v>9500000</v>
      </c>
      <c r="AI30" s="26">
        <f t="shared" si="16"/>
        <v>6.1728395061728392E-2</v>
      </c>
      <c r="AJ30" s="27">
        <f t="shared" si="15"/>
        <v>3.0684942853773938E-3</v>
      </c>
    </row>
    <row r="31" spans="1:36" ht="24.95" customHeight="1" outlineLevel="1" x14ac:dyDescent="0.25">
      <c r="A31" s="110">
        <v>11</v>
      </c>
      <c r="B31" s="110"/>
      <c r="C31" s="137" t="s">
        <v>1399</v>
      </c>
      <c r="D31" s="105">
        <v>45504</v>
      </c>
      <c r="E31" s="138" t="s">
        <v>159</v>
      </c>
      <c r="F31" s="139" t="s">
        <v>1383</v>
      </c>
      <c r="G31" s="42" t="s">
        <v>1384</v>
      </c>
      <c r="H31" s="130"/>
      <c r="I31" s="130"/>
      <c r="J31" s="397"/>
      <c r="K31" s="127">
        <v>10450000</v>
      </c>
      <c r="L31" s="64" t="s">
        <v>1385</v>
      </c>
      <c r="M31" s="24"/>
      <c r="N31" s="24"/>
      <c r="O31" s="24"/>
      <c r="P31" s="106"/>
      <c r="Q31" s="106"/>
      <c r="R31" s="24"/>
      <c r="S31" s="24"/>
      <c r="T31" s="24"/>
      <c r="U31" s="25">
        <f t="shared" si="10"/>
        <v>0</v>
      </c>
      <c r="V31" s="24"/>
      <c r="W31" s="24"/>
      <c r="X31" s="24"/>
      <c r="Y31" s="25">
        <f t="shared" si="11"/>
        <v>0</v>
      </c>
      <c r="Z31" s="24"/>
      <c r="AA31" s="24"/>
      <c r="AB31" s="24"/>
      <c r="AC31" s="25">
        <f t="shared" si="12"/>
        <v>0</v>
      </c>
      <c r="AD31" s="127">
        <v>10450000</v>
      </c>
      <c r="AE31" s="24"/>
      <c r="AF31" s="24"/>
      <c r="AG31" s="25">
        <f t="shared" si="13"/>
        <v>10450000</v>
      </c>
      <c r="AH31" s="25">
        <f t="shared" si="14"/>
        <v>10450000</v>
      </c>
      <c r="AI31" s="26">
        <f t="shared" si="16"/>
        <v>6.7901234567901231E-2</v>
      </c>
      <c r="AJ31" s="27">
        <f t="shared" si="15"/>
        <v>3.375343713915133E-3</v>
      </c>
    </row>
    <row r="32" spans="1:36" ht="24.95" customHeight="1" outlineLevel="1" x14ac:dyDescent="0.25">
      <c r="A32" s="110">
        <v>12</v>
      </c>
      <c r="B32" s="110"/>
      <c r="C32" s="137" t="s">
        <v>1400</v>
      </c>
      <c r="D32" s="191">
        <v>45504</v>
      </c>
      <c r="E32" s="138" t="s">
        <v>165</v>
      </c>
      <c r="F32" s="139" t="s">
        <v>1383</v>
      </c>
      <c r="G32" s="42" t="s">
        <v>1384</v>
      </c>
      <c r="H32" s="178"/>
      <c r="I32" s="178"/>
      <c r="J32" s="397"/>
      <c r="K32" s="140">
        <v>9500000</v>
      </c>
      <c r="L32" s="64" t="s">
        <v>1385</v>
      </c>
      <c r="M32" s="24"/>
      <c r="N32" s="24"/>
      <c r="O32" s="24"/>
      <c r="P32" s="139"/>
      <c r="Q32" s="139"/>
      <c r="R32" s="24"/>
      <c r="S32" s="24"/>
      <c r="T32" s="24"/>
      <c r="U32" s="25">
        <f>SUM(R32:T32)</f>
        <v>0</v>
      </c>
      <c r="V32" s="24"/>
      <c r="W32" s="24"/>
      <c r="X32" s="24"/>
      <c r="Y32" s="25">
        <f>SUM(V32:X32)</f>
        <v>0</v>
      </c>
      <c r="Z32" s="24"/>
      <c r="AA32" s="24"/>
      <c r="AB32" s="140">
        <v>9500000</v>
      </c>
      <c r="AC32" s="25">
        <f>SUM(Z32:AB32)</f>
        <v>9500000</v>
      </c>
      <c r="AD32" s="24"/>
      <c r="AE32" s="24"/>
      <c r="AF32" s="24"/>
      <c r="AG32" s="25">
        <f>SUM(AD32:AF32)</f>
        <v>0</v>
      </c>
      <c r="AH32" s="25">
        <f>SUM(U32,Y32,AC32,AG32)</f>
        <v>9500000</v>
      </c>
      <c r="AI32" s="26">
        <f t="shared" si="16"/>
        <v>6.1728395061728392E-2</v>
      </c>
      <c r="AJ32" s="27">
        <f t="shared" si="15"/>
        <v>3.0684942853773938E-3</v>
      </c>
    </row>
    <row r="33" spans="1:36" ht="24.95" customHeight="1" outlineLevel="1" x14ac:dyDescent="0.25">
      <c r="A33" s="156">
        <v>13</v>
      </c>
      <c r="B33" s="156"/>
      <c r="C33" s="165" t="s">
        <v>1401</v>
      </c>
      <c r="D33" s="182">
        <v>45504</v>
      </c>
      <c r="E33" s="166" t="s">
        <v>171</v>
      </c>
      <c r="F33" s="157" t="s">
        <v>1383</v>
      </c>
      <c r="G33" s="42" t="s">
        <v>1384</v>
      </c>
      <c r="H33" s="158"/>
      <c r="I33" s="158"/>
      <c r="J33" s="397"/>
      <c r="K33" s="57">
        <v>10450000</v>
      </c>
      <c r="L33" s="64" t="s">
        <v>1385</v>
      </c>
      <c r="M33" s="24"/>
      <c r="N33" s="24"/>
      <c r="O33" s="169"/>
      <c r="P33" s="157"/>
      <c r="Q33" s="157"/>
      <c r="R33" s="161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57">
        <v>10450000</v>
      </c>
      <c r="AC33" s="25">
        <f>SUM(Z33:AB33)</f>
        <v>10450000</v>
      </c>
      <c r="AD33" s="24"/>
      <c r="AE33" s="24"/>
      <c r="AF33" s="24"/>
      <c r="AG33" s="25">
        <f>SUM(AD33:AF33)</f>
        <v>0</v>
      </c>
      <c r="AH33" s="25">
        <f>SUM(U33,Y33,AC33,AG33)</f>
        <v>10450000</v>
      </c>
      <c r="AI33" s="26">
        <f t="shared" si="16"/>
        <v>6.7901234567901231E-2</v>
      </c>
      <c r="AJ33" s="27">
        <f t="shared" si="15"/>
        <v>3.375343713915133E-3</v>
      </c>
    </row>
    <row r="34" spans="1:36" ht="24.95" customHeight="1" outlineLevel="1" x14ac:dyDescent="0.25">
      <c r="A34" s="156">
        <v>14</v>
      </c>
      <c r="B34" s="156"/>
      <c r="C34" s="165" t="s">
        <v>1402</v>
      </c>
      <c r="D34" s="182">
        <v>45560</v>
      </c>
      <c r="E34" s="166" t="s">
        <v>147</v>
      </c>
      <c r="F34" s="157" t="s">
        <v>1383</v>
      </c>
      <c r="G34" s="42" t="s">
        <v>1384</v>
      </c>
      <c r="H34" s="158"/>
      <c r="I34" s="158"/>
      <c r="J34" s="397"/>
      <c r="K34" s="57">
        <v>9500000</v>
      </c>
      <c r="L34" s="64" t="s">
        <v>1385</v>
      </c>
      <c r="M34" s="24"/>
      <c r="N34" s="24"/>
      <c r="O34" s="169"/>
      <c r="P34" s="157"/>
      <c r="Q34" s="157"/>
      <c r="R34" s="161"/>
      <c r="S34" s="24"/>
      <c r="T34" s="24"/>
      <c r="U34" s="25">
        <f t="shared" ref="U34:U35" si="17">SUM(R34:T34)</f>
        <v>0</v>
      </c>
      <c r="V34" s="24"/>
      <c r="W34" s="24"/>
      <c r="X34" s="24"/>
      <c r="Y34" s="25">
        <f t="shared" ref="Y34:Y35" si="18">SUM(V34:X34)</f>
        <v>0</v>
      </c>
      <c r="Z34" s="24"/>
      <c r="AA34" s="24"/>
      <c r="AB34" s="57"/>
      <c r="AC34" s="25"/>
      <c r="AD34" s="24"/>
      <c r="AE34" s="57">
        <v>9500000</v>
      </c>
      <c r="AF34" s="24"/>
      <c r="AG34" s="25">
        <f t="shared" ref="AG34:AG35" si="19">SUM(AD34:AF34)</f>
        <v>9500000</v>
      </c>
      <c r="AH34" s="25">
        <f t="shared" ref="AH34:AH35" si="20">SUM(U34,Y34,AC34,AG34)</f>
        <v>9500000</v>
      </c>
      <c r="AI34" s="26">
        <f t="shared" ref="AI34:AI35" si="21">IF(ISERROR(AH34/$J$20),0,AH34/$J$20)</f>
        <v>6.1728395061728392E-2</v>
      </c>
      <c r="AJ34" s="27">
        <f t="shared" ref="AJ34:AJ35" si="22">IF(ISERROR(AH34/$AH$229),"-",AH34/$AH$229)</f>
        <v>3.0684942853773938E-3</v>
      </c>
    </row>
    <row r="35" spans="1:36" ht="24.95" customHeight="1" outlineLevel="1" x14ac:dyDescent="0.25">
      <c r="A35" s="156">
        <v>15</v>
      </c>
      <c r="B35" s="156"/>
      <c r="C35" s="165" t="s">
        <v>1034</v>
      </c>
      <c r="D35" s="182">
        <v>45561</v>
      </c>
      <c r="E35" s="166" t="s">
        <v>143</v>
      </c>
      <c r="F35" s="157" t="s">
        <v>1383</v>
      </c>
      <c r="G35" s="42" t="s">
        <v>1384</v>
      </c>
      <c r="H35" s="158"/>
      <c r="I35" s="158"/>
      <c r="J35" s="400"/>
      <c r="K35" s="57">
        <v>9500000</v>
      </c>
      <c r="L35" s="64" t="s">
        <v>1385</v>
      </c>
      <c r="M35" s="24"/>
      <c r="N35" s="24"/>
      <c r="O35" s="169"/>
      <c r="P35" s="157"/>
      <c r="Q35" s="157"/>
      <c r="R35" s="161"/>
      <c r="S35" s="24"/>
      <c r="T35" s="24"/>
      <c r="U35" s="25">
        <f t="shared" si="17"/>
        <v>0</v>
      </c>
      <c r="V35" s="24"/>
      <c r="W35" s="24"/>
      <c r="X35" s="24"/>
      <c r="Y35" s="25">
        <f t="shared" si="18"/>
        <v>0</v>
      </c>
      <c r="Z35" s="24"/>
      <c r="AA35" s="24"/>
      <c r="AB35" s="57"/>
      <c r="AC35" s="25"/>
      <c r="AD35" s="57">
        <v>9500000</v>
      </c>
      <c r="AE35" s="24"/>
      <c r="AF35" s="24"/>
      <c r="AG35" s="25">
        <f t="shared" si="19"/>
        <v>9500000</v>
      </c>
      <c r="AH35" s="25">
        <f t="shared" si="20"/>
        <v>9500000</v>
      </c>
      <c r="AI35" s="26">
        <f t="shared" si="21"/>
        <v>6.1728395061728392E-2</v>
      </c>
      <c r="AJ35" s="27">
        <f t="shared" si="22"/>
        <v>3.0684942853773938E-3</v>
      </c>
    </row>
    <row r="36" spans="1:36" s="37" customFormat="1" ht="12.75" customHeight="1" x14ac:dyDescent="0.25">
      <c r="A36" s="442" t="s">
        <v>53</v>
      </c>
      <c r="B36" s="443"/>
      <c r="C36" s="443"/>
      <c r="D36" s="443"/>
      <c r="E36" s="443"/>
      <c r="F36" s="443"/>
      <c r="G36" s="443"/>
      <c r="H36" s="443"/>
      <c r="I36" s="444"/>
      <c r="J36" s="174">
        <f>+J20</f>
        <v>153900000</v>
      </c>
      <c r="K36" s="174">
        <f>SUM(K21:K35)</f>
        <v>153900000</v>
      </c>
      <c r="L36" s="175"/>
      <c r="M36" s="174">
        <f>SUM(M21:M32)</f>
        <v>0</v>
      </c>
      <c r="N36" s="174">
        <f>SUM(N21:N32)</f>
        <v>0</v>
      </c>
      <c r="O36" s="174">
        <f>SUM(O21:O32)</f>
        <v>0</v>
      </c>
      <c r="P36" s="184"/>
      <c r="Q36" s="185"/>
      <c r="R36" s="174">
        <f t="shared" ref="R36:T36" si="23">SUM(R21:R33)</f>
        <v>0</v>
      </c>
      <c r="S36" s="174">
        <f t="shared" si="23"/>
        <v>0</v>
      </c>
      <c r="T36" s="174">
        <f t="shared" si="23"/>
        <v>0</v>
      </c>
      <c r="U36" s="174">
        <f>SUM(U21:U35)</f>
        <v>0</v>
      </c>
      <c r="V36" s="33">
        <f t="shared" ref="V36:X36" si="24">SUM(V21:V33)</f>
        <v>0</v>
      </c>
      <c r="W36" s="33">
        <f t="shared" si="24"/>
        <v>0</v>
      </c>
      <c r="X36" s="33">
        <f t="shared" si="24"/>
        <v>0</v>
      </c>
      <c r="Y36" s="33">
        <f>SUM(Y21:Y35)</f>
        <v>0</v>
      </c>
      <c r="Z36" s="33">
        <f>SUM(Z21:Z33)</f>
        <v>0</v>
      </c>
      <c r="AA36" s="33">
        <f>SUM(AA21:AA33)</f>
        <v>0</v>
      </c>
      <c r="AB36" s="33">
        <f>SUM(AB21:AB33)</f>
        <v>57950000</v>
      </c>
      <c r="AC36" s="33">
        <f t="shared" ref="AC36:AH36" si="25">SUM(AC21:AC35)</f>
        <v>57950000</v>
      </c>
      <c r="AD36" s="33">
        <f t="shared" si="25"/>
        <v>72200000</v>
      </c>
      <c r="AE36" s="33">
        <f t="shared" si="25"/>
        <v>23750000</v>
      </c>
      <c r="AF36" s="33">
        <f t="shared" si="25"/>
        <v>0</v>
      </c>
      <c r="AG36" s="33">
        <f t="shared" si="25"/>
        <v>95950000</v>
      </c>
      <c r="AH36" s="33">
        <f t="shared" si="25"/>
        <v>153900000</v>
      </c>
      <c r="AI36" s="36">
        <f>IF(ISERROR(AH36/J36),0,AH36/J36)</f>
        <v>1</v>
      </c>
      <c r="AJ36" s="36">
        <f>IF(ISERROR(AH36/$AH$229),0,AH36/$AH$229)</f>
        <v>4.9709607423113776E-2</v>
      </c>
    </row>
    <row r="37" spans="1:36" ht="12.75" customHeight="1" x14ac:dyDescent="0.25">
      <c r="A37" s="445" t="s">
        <v>54</v>
      </c>
      <c r="B37" s="446"/>
      <c r="C37" s="446"/>
      <c r="D37" s="446"/>
      <c r="E37" s="447"/>
      <c r="F37" s="149"/>
      <c r="G37" s="150"/>
      <c r="H37" s="151"/>
      <c r="I37" s="151"/>
      <c r="J37" s="413">
        <v>293350000</v>
      </c>
      <c r="K37" s="152"/>
      <c r="L37" s="153"/>
      <c r="M37" s="154"/>
      <c r="N37" s="154"/>
      <c r="O37" s="154"/>
      <c r="P37" s="150"/>
      <c r="Q37" s="155"/>
      <c r="R37" s="152"/>
      <c r="S37" s="152"/>
      <c r="T37" s="152"/>
      <c r="U37" s="152"/>
      <c r="V37" s="160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7"/>
      <c r="AJ37" s="17"/>
    </row>
    <row r="38" spans="1:36" ht="24.95" customHeight="1" outlineLevel="1" x14ac:dyDescent="0.25">
      <c r="A38" s="156">
        <v>1</v>
      </c>
      <c r="B38" s="156"/>
      <c r="C38" s="186" t="s">
        <v>1403</v>
      </c>
      <c r="D38" s="187">
        <v>45537</v>
      </c>
      <c r="E38" s="172" t="s">
        <v>215</v>
      </c>
      <c r="F38" s="157" t="s">
        <v>1383</v>
      </c>
      <c r="G38" s="42" t="s">
        <v>1384</v>
      </c>
      <c r="H38" s="201"/>
      <c r="I38" s="201"/>
      <c r="J38" s="413"/>
      <c r="K38" s="188">
        <v>15200000</v>
      </c>
      <c r="L38" s="157" t="s">
        <v>1385</v>
      </c>
      <c r="M38" s="202"/>
      <c r="N38" s="203"/>
      <c r="O38" s="202"/>
      <c r="P38" s="165"/>
      <c r="Q38" s="165"/>
      <c r="R38" s="159"/>
      <c r="S38" s="159"/>
      <c r="T38" s="159"/>
      <c r="U38" s="152">
        <f t="shared" ref="U38:U55" si="26">SUM(R38:T38)</f>
        <v>0</v>
      </c>
      <c r="V38" s="161"/>
      <c r="W38" s="24"/>
      <c r="X38" s="24"/>
      <c r="Y38" s="25">
        <f t="shared" ref="Y38:Y55" si="27">SUM(V38:X38)</f>
        <v>0</v>
      </c>
      <c r="Z38" s="24"/>
      <c r="AA38" s="24"/>
      <c r="AB38" s="45">
        <v>15200000</v>
      </c>
      <c r="AC38" s="25">
        <f>SUM(Z38:AB38)</f>
        <v>15200000</v>
      </c>
      <c r="AD38" s="24"/>
      <c r="AE38" s="24"/>
      <c r="AF38" s="24"/>
      <c r="AG38" s="25">
        <f>SUM(AD38:AF38)</f>
        <v>0</v>
      </c>
      <c r="AH38" s="25">
        <f>SUM(U38,Y38,AC38,AG38)</f>
        <v>15200000</v>
      </c>
      <c r="AI38" s="26">
        <f>IF(ISERROR(AH38/$J$37),0,AH38/$J$37)</f>
        <v>5.1815237770581217E-2</v>
      </c>
      <c r="AJ38" s="27">
        <f t="shared" ref="AJ38:AJ50" si="28">IF(ISERROR(AH38/$AH$229),"-",AH38/$AH$229)</f>
        <v>4.9095908566038297E-3</v>
      </c>
    </row>
    <row r="39" spans="1:36" ht="24.95" customHeight="1" outlineLevel="1" x14ac:dyDescent="0.25">
      <c r="A39" s="156">
        <v>2</v>
      </c>
      <c r="B39" s="156"/>
      <c r="C39" s="186" t="s">
        <v>1404</v>
      </c>
      <c r="D39" s="187">
        <v>45537</v>
      </c>
      <c r="E39" s="172" t="s">
        <v>213</v>
      </c>
      <c r="F39" s="157" t="s">
        <v>1383</v>
      </c>
      <c r="G39" s="42" t="s">
        <v>1384</v>
      </c>
      <c r="H39" s="201"/>
      <c r="I39" s="201"/>
      <c r="J39" s="413"/>
      <c r="K39" s="188">
        <v>15200000</v>
      </c>
      <c r="L39" s="157" t="s">
        <v>1385</v>
      </c>
      <c r="M39" s="202"/>
      <c r="N39" s="203"/>
      <c r="O39" s="202"/>
      <c r="P39" s="165"/>
      <c r="Q39" s="165"/>
      <c r="R39" s="159"/>
      <c r="S39" s="159"/>
      <c r="T39" s="159"/>
      <c r="U39" s="152">
        <f t="shared" si="26"/>
        <v>0</v>
      </c>
      <c r="V39" s="161"/>
      <c r="W39" s="24"/>
      <c r="X39" s="24"/>
      <c r="Y39" s="25">
        <f t="shared" si="27"/>
        <v>0</v>
      </c>
      <c r="Z39" s="24"/>
      <c r="AA39" s="24"/>
      <c r="AB39" s="45">
        <v>15200000</v>
      </c>
      <c r="AC39" s="25">
        <f t="shared" ref="AC39:AC55" si="29">SUM(Z39:AB39)</f>
        <v>15200000</v>
      </c>
      <c r="AD39" s="24"/>
      <c r="AE39" s="24"/>
      <c r="AF39" s="24"/>
      <c r="AG39" s="25">
        <f t="shared" ref="AG39:AG50" si="30">SUM(AD39:AF39)</f>
        <v>0</v>
      </c>
      <c r="AH39" s="25">
        <f t="shared" ref="AH39:AH50" si="31">SUM(U39,Y39,AC39,AG39)</f>
        <v>15200000</v>
      </c>
      <c r="AI39" s="26">
        <f t="shared" ref="AI39:AI50" si="32">IF(ISERROR(AH39/$J$37),0,AH39/$J$37)</f>
        <v>5.1815237770581217E-2</v>
      </c>
      <c r="AJ39" s="27">
        <f t="shared" si="28"/>
        <v>4.9095908566038297E-3</v>
      </c>
    </row>
    <row r="40" spans="1:36" ht="24.95" customHeight="1" outlineLevel="1" x14ac:dyDescent="0.25">
      <c r="A40" s="156">
        <v>3</v>
      </c>
      <c r="B40" s="156"/>
      <c r="C40" s="186" t="s">
        <v>1405</v>
      </c>
      <c r="D40" s="187">
        <v>45537</v>
      </c>
      <c r="E40" s="172" t="s">
        <v>235</v>
      </c>
      <c r="F40" s="157" t="s">
        <v>1383</v>
      </c>
      <c r="G40" s="42" t="s">
        <v>1384</v>
      </c>
      <c r="H40" s="201"/>
      <c r="I40" s="201"/>
      <c r="J40" s="413"/>
      <c r="K40" s="188">
        <v>15200000</v>
      </c>
      <c r="L40" s="157" t="s">
        <v>1385</v>
      </c>
      <c r="M40" s="202"/>
      <c r="N40" s="203"/>
      <c r="O40" s="202"/>
      <c r="P40" s="165"/>
      <c r="Q40" s="165"/>
      <c r="R40" s="159"/>
      <c r="S40" s="159"/>
      <c r="T40" s="159"/>
      <c r="U40" s="152">
        <f t="shared" si="26"/>
        <v>0</v>
      </c>
      <c r="V40" s="161"/>
      <c r="W40" s="24"/>
      <c r="X40" s="24"/>
      <c r="Y40" s="25">
        <f t="shared" si="27"/>
        <v>0</v>
      </c>
      <c r="Z40" s="24"/>
      <c r="AA40" s="24"/>
      <c r="AB40" s="45">
        <v>15200000</v>
      </c>
      <c r="AC40" s="25">
        <f t="shared" si="29"/>
        <v>15200000</v>
      </c>
      <c r="AD40" s="24"/>
      <c r="AE40" s="24"/>
      <c r="AF40" s="24"/>
      <c r="AG40" s="25">
        <f t="shared" si="30"/>
        <v>0</v>
      </c>
      <c r="AH40" s="25">
        <f t="shared" si="31"/>
        <v>15200000</v>
      </c>
      <c r="AI40" s="26">
        <f t="shared" si="32"/>
        <v>5.1815237770581217E-2</v>
      </c>
      <c r="AJ40" s="27">
        <f t="shared" si="28"/>
        <v>4.9095908566038297E-3</v>
      </c>
    </row>
    <row r="41" spans="1:36" ht="24.95" customHeight="1" outlineLevel="1" x14ac:dyDescent="0.25">
      <c r="A41" s="156">
        <v>4</v>
      </c>
      <c r="B41" s="156"/>
      <c r="C41" s="186" t="s">
        <v>1406</v>
      </c>
      <c r="D41" s="187">
        <v>45540</v>
      </c>
      <c r="E41" s="172" t="s">
        <v>193</v>
      </c>
      <c r="F41" s="157" t="s">
        <v>1383</v>
      </c>
      <c r="G41" s="42" t="s">
        <v>1384</v>
      </c>
      <c r="H41" s="201"/>
      <c r="I41" s="201"/>
      <c r="J41" s="413"/>
      <c r="K41" s="188">
        <v>14250000</v>
      </c>
      <c r="L41" s="157" t="s">
        <v>1385</v>
      </c>
      <c r="M41" s="202"/>
      <c r="N41" s="203"/>
      <c r="O41" s="202"/>
      <c r="P41" s="165"/>
      <c r="Q41" s="165"/>
      <c r="R41" s="159"/>
      <c r="S41" s="159"/>
      <c r="T41" s="159"/>
      <c r="U41" s="152">
        <f t="shared" si="26"/>
        <v>0</v>
      </c>
      <c r="V41" s="161"/>
      <c r="W41" s="24"/>
      <c r="X41" s="24"/>
      <c r="Y41" s="25">
        <f t="shared" si="27"/>
        <v>0</v>
      </c>
      <c r="Z41" s="24"/>
      <c r="AA41" s="24"/>
      <c r="AB41" s="45">
        <v>14250000</v>
      </c>
      <c r="AC41" s="25">
        <f t="shared" si="29"/>
        <v>14250000</v>
      </c>
      <c r="AD41" s="24"/>
      <c r="AE41" s="24"/>
      <c r="AF41" s="24"/>
      <c r="AG41" s="25">
        <f t="shared" si="30"/>
        <v>0</v>
      </c>
      <c r="AH41" s="25">
        <f t="shared" si="31"/>
        <v>14250000</v>
      </c>
      <c r="AI41" s="26">
        <f t="shared" si="32"/>
        <v>4.8576785409919894E-2</v>
      </c>
      <c r="AJ41" s="27">
        <f t="shared" si="28"/>
        <v>4.6027414280660909E-3</v>
      </c>
    </row>
    <row r="42" spans="1:36" ht="24.95" customHeight="1" outlineLevel="1" x14ac:dyDescent="0.25">
      <c r="A42" s="156">
        <v>5</v>
      </c>
      <c r="B42" s="156"/>
      <c r="C42" s="186" t="s">
        <v>1407</v>
      </c>
      <c r="D42" s="187">
        <v>45539</v>
      </c>
      <c r="E42" s="172" t="s">
        <v>239</v>
      </c>
      <c r="F42" s="157" t="s">
        <v>1383</v>
      </c>
      <c r="G42" s="42" t="s">
        <v>1384</v>
      </c>
      <c r="H42" s="201"/>
      <c r="I42" s="201"/>
      <c r="J42" s="413"/>
      <c r="K42" s="188">
        <v>15200000</v>
      </c>
      <c r="L42" s="157" t="s">
        <v>1385</v>
      </c>
      <c r="M42" s="202"/>
      <c r="N42" s="203"/>
      <c r="O42" s="202"/>
      <c r="P42" s="165"/>
      <c r="Q42" s="165"/>
      <c r="R42" s="159"/>
      <c r="S42" s="159"/>
      <c r="T42" s="159"/>
      <c r="U42" s="152">
        <f t="shared" si="26"/>
        <v>0</v>
      </c>
      <c r="V42" s="161"/>
      <c r="W42" s="24"/>
      <c r="X42" s="24"/>
      <c r="Y42" s="25">
        <f t="shared" si="27"/>
        <v>0</v>
      </c>
      <c r="Z42" s="24"/>
      <c r="AA42" s="24"/>
      <c r="AB42" s="45">
        <v>15200000</v>
      </c>
      <c r="AC42" s="25">
        <f t="shared" si="29"/>
        <v>15200000</v>
      </c>
      <c r="AD42" s="24"/>
      <c r="AE42" s="24"/>
      <c r="AF42" s="24"/>
      <c r="AG42" s="25">
        <f t="shared" si="30"/>
        <v>0</v>
      </c>
      <c r="AH42" s="25">
        <f t="shared" si="31"/>
        <v>15200000</v>
      </c>
      <c r="AI42" s="26">
        <f t="shared" si="32"/>
        <v>5.1815237770581217E-2</v>
      </c>
      <c r="AJ42" s="27">
        <f t="shared" si="28"/>
        <v>4.9095908566038297E-3</v>
      </c>
    </row>
    <row r="43" spans="1:36" ht="24.95" customHeight="1" outlineLevel="1" x14ac:dyDescent="0.25">
      <c r="A43" s="156">
        <v>6</v>
      </c>
      <c r="B43" s="156"/>
      <c r="C43" s="186" t="s">
        <v>1408</v>
      </c>
      <c r="D43" s="187">
        <v>45544</v>
      </c>
      <c r="E43" s="172" t="s">
        <v>187</v>
      </c>
      <c r="F43" s="157" t="s">
        <v>1383</v>
      </c>
      <c r="G43" s="42" t="s">
        <v>1384</v>
      </c>
      <c r="H43" s="201"/>
      <c r="I43" s="201"/>
      <c r="J43" s="413"/>
      <c r="K43" s="188">
        <v>13300000</v>
      </c>
      <c r="L43" s="157" t="s">
        <v>1385</v>
      </c>
      <c r="M43" s="202"/>
      <c r="N43" s="203"/>
      <c r="O43" s="202"/>
      <c r="P43" s="165"/>
      <c r="Q43" s="165"/>
      <c r="R43" s="159"/>
      <c r="S43" s="159"/>
      <c r="T43" s="159"/>
      <c r="U43" s="152">
        <f t="shared" si="26"/>
        <v>0</v>
      </c>
      <c r="V43" s="161"/>
      <c r="W43" s="24"/>
      <c r="X43" s="24"/>
      <c r="Y43" s="25">
        <f t="shared" si="27"/>
        <v>0</v>
      </c>
      <c r="Z43" s="24"/>
      <c r="AA43" s="24"/>
      <c r="AB43" s="45">
        <v>13300000</v>
      </c>
      <c r="AC43" s="25">
        <f t="shared" si="29"/>
        <v>13300000</v>
      </c>
      <c r="AD43" s="24"/>
      <c r="AE43" s="24"/>
      <c r="AF43" s="24"/>
      <c r="AG43" s="25">
        <f t="shared" si="30"/>
        <v>0</v>
      </c>
      <c r="AH43" s="25">
        <f t="shared" si="31"/>
        <v>13300000</v>
      </c>
      <c r="AI43" s="26">
        <f t="shared" si="32"/>
        <v>4.5338333049258564E-2</v>
      </c>
      <c r="AJ43" s="27">
        <f t="shared" si="28"/>
        <v>4.2958919995283512E-3</v>
      </c>
    </row>
    <row r="44" spans="1:36" ht="24.95" customHeight="1" outlineLevel="1" x14ac:dyDescent="0.25">
      <c r="A44" s="156">
        <v>7</v>
      </c>
      <c r="B44" s="156"/>
      <c r="C44" s="186" t="s">
        <v>1409</v>
      </c>
      <c r="D44" s="187">
        <v>45545</v>
      </c>
      <c r="E44" s="172" t="s">
        <v>806</v>
      </c>
      <c r="F44" s="157" t="s">
        <v>1383</v>
      </c>
      <c r="G44" s="42" t="s">
        <v>1384</v>
      </c>
      <c r="H44" s="201"/>
      <c r="I44" s="201"/>
      <c r="J44" s="413"/>
      <c r="K44" s="188">
        <v>13300000</v>
      </c>
      <c r="L44" s="157" t="s">
        <v>1385</v>
      </c>
      <c r="M44" s="202"/>
      <c r="N44" s="203"/>
      <c r="O44" s="202"/>
      <c r="P44" s="165"/>
      <c r="Q44" s="165"/>
      <c r="R44" s="159"/>
      <c r="S44" s="159"/>
      <c r="T44" s="159"/>
      <c r="U44" s="152">
        <f t="shared" si="26"/>
        <v>0</v>
      </c>
      <c r="V44" s="161"/>
      <c r="W44" s="24"/>
      <c r="X44" s="24"/>
      <c r="Y44" s="25">
        <f t="shared" si="27"/>
        <v>0</v>
      </c>
      <c r="Z44" s="24"/>
      <c r="AA44" s="24"/>
      <c r="AB44" s="45">
        <v>13300000</v>
      </c>
      <c r="AC44" s="25">
        <f t="shared" si="29"/>
        <v>13300000</v>
      </c>
      <c r="AD44" s="24"/>
      <c r="AE44" s="24"/>
      <c r="AF44" s="24"/>
      <c r="AG44" s="25">
        <f t="shared" si="30"/>
        <v>0</v>
      </c>
      <c r="AH44" s="25">
        <f t="shared" si="31"/>
        <v>13300000</v>
      </c>
      <c r="AI44" s="26">
        <f t="shared" si="32"/>
        <v>4.5338333049258564E-2</v>
      </c>
      <c r="AJ44" s="27">
        <f t="shared" si="28"/>
        <v>4.2958919995283512E-3</v>
      </c>
    </row>
    <row r="45" spans="1:36" ht="24.95" customHeight="1" outlineLevel="1" x14ac:dyDescent="0.25">
      <c r="A45" s="156">
        <v>8</v>
      </c>
      <c r="B45" s="156"/>
      <c r="C45" s="186" t="s">
        <v>1410</v>
      </c>
      <c r="D45" s="187">
        <v>45544</v>
      </c>
      <c r="E45" s="172" t="s">
        <v>211</v>
      </c>
      <c r="F45" s="157" t="s">
        <v>1383</v>
      </c>
      <c r="G45" s="42" t="s">
        <v>1384</v>
      </c>
      <c r="H45" s="201"/>
      <c r="I45" s="201"/>
      <c r="J45" s="413"/>
      <c r="K45" s="188">
        <v>13300000</v>
      </c>
      <c r="L45" s="157" t="s">
        <v>1385</v>
      </c>
      <c r="M45" s="202"/>
      <c r="N45" s="203"/>
      <c r="O45" s="202"/>
      <c r="P45" s="165"/>
      <c r="Q45" s="165"/>
      <c r="R45" s="159"/>
      <c r="S45" s="159"/>
      <c r="T45" s="159"/>
      <c r="U45" s="152">
        <f t="shared" si="26"/>
        <v>0</v>
      </c>
      <c r="V45" s="161"/>
      <c r="W45" s="24"/>
      <c r="X45" s="24"/>
      <c r="Y45" s="25">
        <f t="shared" si="27"/>
        <v>0</v>
      </c>
      <c r="Z45" s="24"/>
      <c r="AA45" s="24"/>
      <c r="AB45" s="45">
        <v>13300000</v>
      </c>
      <c r="AC45" s="25">
        <f t="shared" si="29"/>
        <v>13300000</v>
      </c>
      <c r="AD45" s="24"/>
      <c r="AE45" s="24"/>
      <c r="AF45" s="24"/>
      <c r="AG45" s="25">
        <f t="shared" si="30"/>
        <v>0</v>
      </c>
      <c r="AH45" s="25">
        <f t="shared" si="31"/>
        <v>13300000</v>
      </c>
      <c r="AI45" s="26">
        <f t="shared" si="32"/>
        <v>4.5338333049258564E-2</v>
      </c>
      <c r="AJ45" s="27">
        <f t="shared" si="28"/>
        <v>4.2958919995283512E-3</v>
      </c>
    </row>
    <row r="46" spans="1:36" ht="24.95" customHeight="1" outlineLevel="1" x14ac:dyDescent="0.25">
      <c r="A46" s="156">
        <v>9</v>
      </c>
      <c r="B46" s="156"/>
      <c r="C46" s="186" t="s">
        <v>1411</v>
      </c>
      <c r="D46" s="187">
        <v>45544</v>
      </c>
      <c r="E46" s="172" t="s">
        <v>205</v>
      </c>
      <c r="F46" s="157" t="s">
        <v>1383</v>
      </c>
      <c r="G46" s="42" t="s">
        <v>1384</v>
      </c>
      <c r="H46" s="201"/>
      <c r="I46" s="201"/>
      <c r="J46" s="413"/>
      <c r="K46" s="188">
        <v>13300000</v>
      </c>
      <c r="L46" s="157" t="s">
        <v>1385</v>
      </c>
      <c r="M46" s="202"/>
      <c r="N46" s="203"/>
      <c r="O46" s="202"/>
      <c r="P46" s="165"/>
      <c r="Q46" s="165"/>
      <c r="R46" s="159"/>
      <c r="S46" s="159"/>
      <c r="T46" s="159"/>
      <c r="U46" s="152">
        <f t="shared" si="26"/>
        <v>0</v>
      </c>
      <c r="V46" s="161"/>
      <c r="W46" s="24"/>
      <c r="X46" s="24"/>
      <c r="Y46" s="25">
        <f t="shared" si="27"/>
        <v>0</v>
      </c>
      <c r="Z46" s="24"/>
      <c r="AA46" s="24"/>
      <c r="AB46" s="45">
        <v>13300000</v>
      </c>
      <c r="AC46" s="25">
        <f t="shared" si="29"/>
        <v>13300000</v>
      </c>
      <c r="AD46" s="24"/>
      <c r="AE46" s="24"/>
      <c r="AF46" s="24"/>
      <c r="AG46" s="25">
        <f t="shared" si="30"/>
        <v>0</v>
      </c>
      <c r="AH46" s="25">
        <f t="shared" si="31"/>
        <v>13300000</v>
      </c>
      <c r="AI46" s="26">
        <f t="shared" si="32"/>
        <v>4.5338333049258564E-2</v>
      </c>
      <c r="AJ46" s="27">
        <f t="shared" si="28"/>
        <v>4.2958919995283512E-3</v>
      </c>
    </row>
    <row r="47" spans="1:36" ht="24.95" customHeight="1" outlineLevel="1" x14ac:dyDescent="0.25">
      <c r="A47" s="156">
        <v>10</v>
      </c>
      <c r="B47" s="156"/>
      <c r="C47" s="186" t="s">
        <v>1412</v>
      </c>
      <c r="D47" s="187">
        <v>45546</v>
      </c>
      <c r="E47" s="172" t="s">
        <v>241</v>
      </c>
      <c r="F47" s="157" t="s">
        <v>1383</v>
      </c>
      <c r="G47" s="42" t="s">
        <v>1384</v>
      </c>
      <c r="H47" s="201"/>
      <c r="I47" s="201"/>
      <c r="J47" s="413"/>
      <c r="K47" s="188">
        <v>15200000</v>
      </c>
      <c r="L47" s="157" t="s">
        <v>1385</v>
      </c>
      <c r="M47" s="202"/>
      <c r="N47" s="203"/>
      <c r="O47" s="202"/>
      <c r="P47" s="165"/>
      <c r="Q47" s="165"/>
      <c r="R47" s="159"/>
      <c r="S47" s="159"/>
      <c r="T47" s="159"/>
      <c r="U47" s="152">
        <f t="shared" si="26"/>
        <v>0</v>
      </c>
      <c r="V47" s="161"/>
      <c r="W47" s="24"/>
      <c r="X47" s="24"/>
      <c r="Y47" s="25">
        <f t="shared" si="27"/>
        <v>0</v>
      </c>
      <c r="Z47" s="24"/>
      <c r="AA47" s="24"/>
      <c r="AB47" s="45">
        <v>15200000</v>
      </c>
      <c r="AC47" s="25">
        <f t="shared" si="29"/>
        <v>15200000</v>
      </c>
      <c r="AD47" s="24"/>
      <c r="AE47" s="24"/>
      <c r="AF47" s="24"/>
      <c r="AG47" s="25">
        <f t="shared" si="30"/>
        <v>0</v>
      </c>
      <c r="AH47" s="25">
        <f t="shared" si="31"/>
        <v>15200000</v>
      </c>
      <c r="AI47" s="26">
        <f t="shared" si="32"/>
        <v>5.1815237770581217E-2</v>
      </c>
      <c r="AJ47" s="27">
        <f t="shared" si="28"/>
        <v>4.9095908566038297E-3</v>
      </c>
    </row>
    <row r="48" spans="1:36" ht="24.95" customHeight="1" outlineLevel="1" x14ac:dyDescent="0.25">
      <c r="A48" s="156">
        <v>11</v>
      </c>
      <c r="B48" s="156"/>
      <c r="C48" s="186" t="s">
        <v>1413</v>
      </c>
      <c r="D48" s="187">
        <v>45537</v>
      </c>
      <c r="E48" s="172" t="s">
        <v>203</v>
      </c>
      <c r="F48" s="157" t="s">
        <v>1383</v>
      </c>
      <c r="G48" s="42" t="s">
        <v>1384</v>
      </c>
      <c r="H48" s="201"/>
      <c r="I48" s="201"/>
      <c r="J48" s="413"/>
      <c r="K48" s="188">
        <v>14250000</v>
      </c>
      <c r="L48" s="157" t="s">
        <v>1385</v>
      </c>
      <c r="M48" s="202"/>
      <c r="N48" s="203"/>
      <c r="O48" s="202"/>
      <c r="P48" s="165"/>
      <c r="Q48" s="165"/>
      <c r="R48" s="159"/>
      <c r="S48" s="159"/>
      <c r="T48" s="159"/>
      <c r="U48" s="152">
        <f t="shared" si="26"/>
        <v>0</v>
      </c>
      <c r="V48" s="161"/>
      <c r="W48" s="24"/>
      <c r="X48" s="24"/>
      <c r="Y48" s="25">
        <f t="shared" si="27"/>
        <v>0</v>
      </c>
      <c r="Z48" s="24"/>
      <c r="AA48" s="24"/>
      <c r="AB48" s="45">
        <v>14250000</v>
      </c>
      <c r="AC48" s="25">
        <f t="shared" si="29"/>
        <v>14250000</v>
      </c>
      <c r="AD48" s="24"/>
      <c r="AE48" s="24"/>
      <c r="AF48" s="24"/>
      <c r="AG48" s="25">
        <f t="shared" si="30"/>
        <v>0</v>
      </c>
      <c r="AH48" s="25">
        <f t="shared" si="31"/>
        <v>14250000</v>
      </c>
      <c r="AI48" s="26">
        <f t="shared" si="32"/>
        <v>4.8576785409919894E-2</v>
      </c>
      <c r="AJ48" s="27">
        <f t="shared" si="28"/>
        <v>4.6027414280660909E-3</v>
      </c>
    </row>
    <row r="49" spans="1:36" ht="24.95" customHeight="1" outlineLevel="1" x14ac:dyDescent="0.25">
      <c r="A49" s="156">
        <v>12</v>
      </c>
      <c r="B49" s="156"/>
      <c r="C49" s="186" t="s">
        <v>1414</v>
      </c>
      <c r="D49" s="187">
        <v>45540</v>
      </c>
      <c r="E49" s="172" t="s">
        <v>199</v>
      </c>
      <c r="F49" s="157" t="s">
        <v>1383</v>
      </c>
      <c r="G49" s="42" t="s">
        <v>1384</v>
      </c>
      <c r="H49" s="201"/>
      <c r="I49" s="201"/>
      <c r="J49" s="413"/>
      <c r="K49" s="188">
        <v>15200000</v>
      </c>
      <c r="L49" s="157" t="s">
        <v>1385</v>
      </c>
      <c r="M49" s="202"/>
      <c r="N49" s="203"/>
      <c r="O49" s="202"/>
      <c r="P49" s="165"/>
      <c r="Q49" s="165"/>
      <c r="R49" s="159"/>
      <c r="S49" s="159"/>
      <c r="T49" s="159"/>
      <c r="U49" s="152">
        <f t="shared" si="26"/>
        <v>0</v>
      </c>
      <c r="V49" s="161"/>
      <c r="W49" s="24"/>
      <c r="X49" s="24"/>
      <c r="Y49" s="25">
        <f t="shared" si="27"/>
        <v>0</v>
      </c>
      <c r="Z49" s="24"/>
      <c r="AA49" s="24"/>
      <c r="AB49" s="45">
        <v>15200000</v>
      </c>
      <c r="AC49" s="25">
        <f t="shared" si="29"/>
        <v>15200000</v>
      </c>
      <c r="AD49" s="24"/>
      <c r="AE49" s="24"/>
      <c r="AF49" s="24"/>
      <c r="AG49" s="25">
        <f t="shared" si="30"/>
        <v>0</v>
      </c>
      <c r="AH49" s="25">
        <f t="shared" si="31"/>
        <v>15200000</v>
      </c>
      <c r="AI49" s="26">
        <f t="shared" si="32"/>
        <v>5.1815237770581217E-2</v>
      </c>
      <c r="AJ49" s="27">
        <f t="shared" si="28"/>
        <v>4.9095908566038297E-3</v>
      </c>
    </row>
    <row r="50" spans="1:36" ht="24.95" customHeight="1" outlineLevel="1" x14ac:dyDescent="0.25">
      <c r="A50" s="156">
        <v>13</v>
      </c>
      <c r="B50" s="156"/>
      <c r="C50" s="186" t="s">
        <v>1415</v>
      </c>
      <c r="D50" s="187">
        <v>45537</v>
      </c>
      <c r="E50" s="172" t="s">
        <v>219</v>
      </c>
      <c r="F50" s="157" t="s">
        <v>1383</v>
      </c>
      <c r="G50" s="42" t="s">
        <v>1384</v>
      </c>
      <c r="H50" s="201"/>
      <c r="I50" s="201"/>
      <c r="J50" s="413"/>
      <c r="K50" s="188">
        <v>13300000</v>
      </c>
      <c r="L50" s="157" t="s">
        <v>1385</v>
      </c>
      <c r="M50" s="202"/>
      <c r="N50" s="203"/>
      <c r="O50" s="202"/>
      <c r="P50" s="165"/>
      <c r="Q50" s="165"/>
      <c r="R50" s="159"/>
      <c r="S50" s="159"/>
      <c r="T50" s="159"/>
      <c r="U50" s="152">
        <f t="shared" si="26"/>
        <v>0</v>
      </c>
      <c r="V50" s="161"/>
      <c r="W50" s="24"/>
      <c r="X50" s="24"/>
      <c r="Y50" s="25">
        <f t="shared" si="27"/>
        <v>0</v>
      </c>
      <c r="Z50" s="24"/>
      <c r="AA50" s="24"/>
      <c r="AB50" s="45">
        <v>13300000</v>
      </c>
      <c r="AC50" s="25">
        <f t="shared" si="29"/>
        <v>13300000</v>
      </c>
      <c r="AD50" s="24"/>
      <c r="AE50" s="24"/>
      <c r="AF50" s="24"/>
      <c r="AG50" s="25">
        <f t="shared" si="30"/>
        <v>0</v>
      </c>
      <c r="AH50" s="25">
        <f t="shared" si="31"/>
        <v>13300000</v>
      </c>
      <c r="AI50" s="26">
        <f t="shared" si="32"/>
        <v>4.5338333049258564E-2</v>
      </c>
      <c r="AJ50" s="27">
        <f t="shared" si="28"/>
        <v>4.2958919995283512E-3</v>
      </c>
    </row>
    <row r="51" spans="1:36" ht="24.95" customHeight="1" outlineLevel="1" x14ac:dyDescent="0.25">
      <c r="A51" s="156">
        <v>14</v>
      </c>
      <c r="B51" s="156"/>
      <c r="C51" s="186" t="s">
        <v>1416</v>
      </c>
      <c r="D51" s="187">
        <v>45558</v>
      </c>
      <c r="E51" s="172" t="s">
        <v>1417</v>
      </c>
      <c r="F51" s="157" t="s">
        <v>1383</v>
      </c>
      <c r="G51" s="42" t="s">
        <v>1384</v>
      </c>
      <c r="H51" s="201"/>
      <c r="I51" s="201"/>
      <c r="J51" s="413"/>
      <c r="K51" s="188">
        <v>21850000</v>
      </c>
      <c r="L51" s="157" t="s">
        <v>1385</v>
      </c>
      <c r="M51" s="202"/>
      <c r="N51" s="203"/>
      <c r="O51" s="202"/>
      <c r="P51" s="165"/>
      <c r="Q51" s="165"/>
      <c r="R51" s="159"/>
      <c r="S51" s="159"/>
      <c r="T51" s="159"/>
      <c r="U51" s="152">
        <f t="shared" si="26"/>
        <v>0</v>
      </c>
      <c r="V51" s="161"/>
      <c r="W51" s="24"/>
      <c r="X51" s="24"/>
      <c r="Y51" s="25">
        <f t="shared" si="27"/>
        <v>0</v>
      </c>
      <c r="Z51" s="24"/>
      <c r="AA51" s="24"/>
      <c r="AB51" s="109"/>
      <c r="AC51" s="25">
        <f t="shared" si="29"/>
        <v>0</v>
      </c>
      <c r="AD51" s="188">
        <v>21850000</v>
      </c>
      <c r="AE51" s="24"/>
      <c r="AF51" s="24"/>
      <c r="AG51" s="25">
        <f t="shared" ref="AG51:AG55" si="33">SUM(AD51:AF51)</f>
        <v>21850000</v>
      </c>
      <c r="AH51" s="25">
        <f t="shared" ref="AH51:AH55" si="34">SUM(U51,Y51,AC51,AG51)</f>
        <v>21850000</v>
      </c>
      <c r="AI51" s="26">
        <f t="shared" ref="AI51:AI55" si="35">IF(ISERROR(AH51/$J$37),0,AH51/$J$37)</f>
        <v>7.4484404295210499E-2</v>
      </c>
      <c r="AJ51" s="27">
        <f t="shared" ref="AJ51:AJ55" si="36">IF(ISERROR(AH51/$AH$229),"-",AH51/$AH$229)</f>
        <v>7.0575368563680057E-3</v>
      </c>
    </row>
    <row r="52" spans="1:36" ht="24.95" customHeight="1" outlineLevel="1" x14ac:dyDescent="0.25">
      <c r="A52" s="156">
        <v>15</v>
      </c>
      <c r="B52" s="156"/>
      <c r="C52" s="186" t="s">
        <v>1418</v>
      </c>
      <c r="D52" s="187">
        <v>45537</v>
      </c>
      <c r="E52" s="172" t="s">
        <v>1419</v>
      </c>
      <c r="F52" s="157" t="s">
        <v>1383</v>
      </c>
      <c r="G52" s="42" t="s">
        <v>1384</v>
      </c>
      <c r="H52" s="201"/>
      <c r="I52" s="201"/>
      <c r="J52" s="413"/>
      <c r="K52" s="188">
        <v>13300000</v>
      </c>
      <c r="L52" s="157" t="s">
        <v>1385</v>
      </c>
      <c r="M52" s="202"/>
      <c r="N52" s="203"/>
      <c r="O52" s="202"/>
      <c r="P52" s="165"/>
      <c r="Q52" s="165"/>
      <c r="R52" s="159"/>
      <c r="S52" s="159"/>
      <c r="T52" s="159"/>
      <c r="U52" s="152">
        <f t="shared" si="26"/>
        <v>0</v>
      </c>
      <c r="V52" s="161"/>
      <c r="W52" s="24"/>
      <c r="X52" s="24"/>
      <c r="Y52" s="25">
        <f t="shared" si="27"/>
        <v>0</v>
      </c>
      <c r="Z52" s="24"/>
      <c r="AA52" s="24"/>
      <c r="AB52" s="109"/>
      <c r="AC52" s="25">
        <f t="shared" si="29"/>
        <v>0</v>
      </c>
      <c r="AD52" s="188">
        <v>13300000</v>
      </c>
      <c r="AE52" s="24"/>
      <c r="AF52" s="24"/>
      <c r="AG52" s="25">
        <f t="shared" si="33"/>
        <v>13300000</v>
      </c>
      <c r="AH52" s="25">
        <f t="shared" si="34"/>
        <v>13300000</v>
      </c>
      <c r="AI52" s="26">
        <f t="shared" si="35"/>
        <v>4.5338333049258564E-2</v>
      </c>
      <c r="AJ52" s="27">
        <f t="shared" si="36"/>
        <v>4.2958919995283512E-3</v>
      </c>
    </row>
    <row r="53" spans="1:36" ht="24.95" customHeight="1" outlineLevel="1" x14ac:dyDescent="0.25">
      <c r="A53" s="156">
        <v>16</v>
      </c>
      <c r="B53" s="156"/>
      <c r="C53" s="186" t="s">
        <v>1420</v>
      </c>
      <c r="D53" s="187">
        <v>45544</v>
      </c>
      <c r="E53" s="172" t="s">
        <v>1421</v>
      </c>
      <c r="F53" s="157" t="s">
        <v>1383</v>
      </c>
      <c r="G53" s="42" t="s">
        <v>1384</v>
      </c>
      <c r="H53" s="201"/>
      <c r="I53" s="201"/>
      <c r="J53" s="413"/>
      <c r="K53" s="188">
        <v>14250000</v>
      </c>
      <c r="L53" s="157" t="s">
        <v>1385</v>
      </c>
      <c r="M53" s="202"/>
      <c r="N53" s="203"/>
      <c r="O53" s="202"/>
      <c r="P53" s="165"/>
      <c r="Q53" s="165"/>
      <c r="R53" s="159"/>
      <c r="S53" s="159"/>
      <c r="T53" s="159"/>
      <c r="U53" s="152">
        <f t="shared" si="26"/>
        <v>0</v>
      </c>
      <c r="V53" s="161"/>
      <c r="W53" s="24"/>
      <c r="X53" s="24"/>
      <c r="Y53" s="25">
        <f t="shared" si="27"/>
        <v>0</v>
      </c>
      <c r="Z53" s="24"/>
      <c r="AA53" s="24"/>
      <c r="AB53" s="109"/>
      <c r="AC53" s="25">
        <f t="shared" si="29"/>
        <v>0</v>
      </c>
      <c r="AD53" s="188">
        <v>14250000</v>
      </c>
      <c r="AE53" s="24"/>
      <c r="AF53" s="24"/>
      <c r="AG53" s="25">
        <f t="shared" si="33"/>
        <v>14250000</v>
      </c>
      <c r="AH53" s="25">
        <f t="shared" si="34"/>
        <v>14250000</v>
      </c>
      <c r="AI53" s="26">
        <f t="shared" si="35"/>
        <v>4.8576785409919894E-2</v>
      </c>
      <c r="AJ53" s="27">
        <f t="shared" si="36"/>
        <v>4.6027414280660909E-3</v>
      </c>
    </row>
    <row r="54" spans="1:36" ht="24.95" customHeight="1" outlineLevel="1" x14ac:dyDescent="0.25">
      <c r="A54" s="156">
        <v>17</v>
      </c>
      <c r="B54" s="156"/>
      <c r="C54" s="186" t="s">
        <v>1422</v>
      </c>
      <c r="D54" s="187" t="s">
        <v>1423</v>
      </c>
      <c r="E54" s="172" t="s">
        <v>1424</v>
      </c>
      <c r="F54" s="157" t="s">
        <v>1383</v>
      </c>
      <c r="G54" s="42" t="s">
        <v>1384</v>
      </c>
      <c r="H54" s="201"/>
      <c r="I54" s="201"/>
      <c r="J54" s="413"/>
      <c r="K54" s="188">
        <v>54150000</v>
      </c>
      <c r="L54" s="157" t="s">
        <v>1385</v>
      </c>
      <c r="M54" s="202"/>
      <c r="N54" s="203"/>
      <c r="O54" s="202"/>
      <c r="P54" s="165"/>
      <c r="Q54" s="165"/>
      <c r="R54" s="159"/>
      <c r="S54" s="159"/>
      <c r="T54" s="159"/>
      <c r="U54" s="152">
        <f t="shared" si="26"/>
        <v>0</v>
      </c>
      <c r="V54" s="161"/>
      <c r="W54" s="24"/>
      <c r="X54" s="24"/>
      <c r="Y54" s="25">
        <f t="shared" si="27"/>
        <v>0</v>
      </c>
      <c r="Z54" s="24"/>
      <c r="AA54" s="24"/>
      <c r="AB54" s="109"/>
      <c r="AC54" s="25">
        <f t="shared" si="29"/>
        <v>0</v>
      </c>
      <c r="AD54" s="24"/>
      <c r="AE54" s="188">
        <v>54150000</v>
      </c>
      <c r="AF54" s="24"/>
      <c r="AG54" s="25">
        <f t="shared" si="33"/>
        <v>54150000</v>
      </c>
      <c r="AH54" s="25">
        <f t="shared" si="34"/>
        <v>54150000</v>
      </c>
      <c r="AI54" s="26">
        <f t="shared" si="35"/>
        <v>0.18459178455769559</v>
      </c>
      <c r="AJ54" s="27">
        <f t="shared" si="36"/>
        <v>1.7490417426651143E-2</v>
      </c>
    </row>
    <row r="55" spans="1:36" ht="24.95" customHeight="1" outlineLevel="1" x14ac:dyDescent="0.25">
      <c r="A55" s="156">
        <v>18</v>
      </c>
      <c r="B55" s="156"/>
      <c r="C55" s="186" t="s">
        <v>291</v>
      </c>
      <c r="D55" s="187">
        <v>45656</v>
      </c>
      <c r="E55" s="172" t="s">
        <v>1425</v>
      </c>
      <c r="F55" s="157" t="s">
        <v>1383</v>
      </c>
      <c r="G55" s="42" t="s">
        <v>1384</v>
      </c>
      <c r="H55" s="201"/>
      <c r="I55" s="201"/>
      <c r="J55" s="413"/>
      <c r="K55" s="188">
        <v>3600000</v>
      </c>
      <c r="L55" s="157" t="s">
        <v>1385</v>
      </c>
      <c r="M55" s="202"/>
      <c r="N55" s="203"/>
      <c r="O55" s="202"/>
      <c r="P55" s="165"/>
      <c r="Q55" s="165"/>
      <c r="R55" s="159"/>
      <c r="S55" s="159"/>
      <c r="T55" s="159"/>
      <c r="U55" s="152">
        <f t="shared" si="26"/>
        <v>0</v>
      </c>
      <c r="V55" s="161"/>
      <c r="W55" s="24"/>
      <c r="X55" s="24"/>
      <c r="Y55" s="25">
        <f t="shared" si="27"/>
        <v>0</v>
      </c>
      <c r="Z55" s="24"/>
      <c r="AA55" s="24"/>
      <c r="AB55" s="109"/>
      <c r="AC55" s="25">
        <f t="shared" si="29"/>
        <v>0</v>
      </c>
      <c r="AD55" s="24"/>
      <c r="AE55" s="24"/>
      <c r="AF55" s="24">
        <v>3600000</v>
      </c>
      <c r="AG55" s="25">
        <f t="shared" si="33"/>
        <v>3600000</v>
      </c>
      <c r="AH55" s="25">
        <f t="shared" si="34"/>
        <v>3600000</v>
      </c>
      <c r="AI55" s="26">
        <f t="shared" si="35"/>
        <v>1.2272029998295551E-2</v>
      </c>
      <c r="AJ55" s="27">
        <f t="shared" si="36"/>
        <v>1.1627978344588019E-3</v>
      </c>
    </row>
    <row r="56" spans="1:36" s="37" customFormat="1" ht="12.75" customHeight="1" x14ac:dyDescent="0.25">
      <c r="A56" s="404" t="s">
        <v>55</v>
      </c>
      <c r="B56" s="377"/>
      <c r="C56" s="377"/>
      <c r="D56" s="377"/>
      <c r="E56" s="377"/>
      <c r="F56" s="377"/>
      <c r="G56" s="377"/>
      <c r="H56" s="377"/>
      <c r="I56" s="405"/>
      <c r="J56" s="162">
        <f>+J37</f>
        <v>293350000</v>
      </c>
      <c r="K56" s="162">
        <f>SUM(K38:K55)</f>
        <v>293350000</v>
      </c>
      <c r="L56" s="146"/>
      <c r="M56" s="162">
        <f>SUM(M38:M50)</f>
        <v>0</v>
      </c>
      <c r="N56" s="162">
        <f>SUM(N38:N50)</f>
        <v>0</v>
      </c>
      <c r="O56" s="162">
        <f>SUM(O38:O50)</f>
        <v>0</v>
      </c>
      <c r="P56" s="163"/>
      <c r="Q56" s="164"/>
      <c r="R56" s="162">
        <f t="shared" ref="R56:AB56" si="37">SUM(R38:R50)</f>
        <v>0</v>
      </c>
      <c r="S56" s="162">
        <f t="shared" si="37"/>
        <v>0</v>
      </c>
      <c r="T56" s="162">
        <f t="shared" si="37"/>
        <v>0</v>
      </c>
      <c r="U56" s="162">
        <f t="shared" si="37"/>
        <v>0</v>
      </c>
      <c r="V56" s="33">
        <f t="shared" si="37"/>
        <v>0</v>
      </c>
      <c r="W56" s="33">
        <f t="shared" si="37"/>
        <v>0</v>
      </c>
      <c r="X56" s="33">
        <f t="shared" si="37"/>
        <v>0</v>
      </c>
      <c r="Y56" s="33">
        <f t="shared" si="37"/>
        <v>0</v>
      </c>
      <c r="Z56" s="33">
        <f t="shared" si="37"/>
        <v>0</v>
      </c>
      <c r="AA56" s="33">
        <f t="shared" si="37"/>
        <v>0</v>
      </c>
      <c r="AB56" s="33">
        <f t="shared" si="37"/>
        <v>186200000</v>
      </c>
      <c r="AC56" s="33">
        <f>SUM(AC38:AC55)</f>
        <v>186200000</v>
      </c>
      <c r="AD56" s="33">
        <f t="shared" ref="AD56:AH56" si="38">SUM(AD38:AD55)</f>
        <v>49400000</v>
      </c>
      <c r="AE56" s="33">
        <f t="shared" si="38"/>
        <v>54150000</v>
      </c>
      <c r="AF56" s="33">
        <f t="shared" si="38"/>
        <v>3600000</v>
      </c>
      <c r="AG56" s="33">
        <f t="shared" si="38"/>
        <v>107150000</v>
      </c>
      <c r="AH56" s="33">
        <f t="shared" si="38"/>
        <v>293350000</v>
      </c>
      <c r="AI56" s="36">
        <f>IF(ISERROR(AH56/J56),0,AH56/J56)</f>
        <v>1</v>
      </c>
      <c r="AJ56" s="36">
        <f>IF(ISERROR(AH56/$AH$229),0,AH56/$AH$229)</f>
        <v>9.4751873538469311E-2</v>
      </c>
    </row>
    <row r="57" spans="1:36" ht="12.75" customHeight="1" x14ac:dyDescent="0.25">
      <c r="A57" s="383" t="s">
        <v>56</v>
      </c>
      <c r="B57" s="384"/>
      <c r="C57" s="384"/>
      <c r="D57" s="384"/>
      <c r="E57" s="385"/>
      <c r="F57" s="9"/>
      <c r="G57" s="10"/>
      <c r="H57" s="11"/>
      <c r="I57" s="11"/>
      <c r="J57" s="381">
        <v>224200000</v>
      </c>
      <c r="K57" s="13"/>
      <c r="L57" s="14"/>
      <c r="M57" s="15"/>
      <c r="N57" s="15"/>
      <c r="O57" s="15"/>
      <c r="P57" s="10"/>
      <c r="Q57" s="16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7"/>
      <c r="AJ57" s="17"/>
    </row>
    <row r="58" spans="1:36" ht="24.95" customHeight="1" outlineLevel="1" x14ac:dyDescent="0.25">
      <c r="A58" s="19">
        <v>1</v>
      </c>
      <c r="B58" s="19"/>
      <c r="C58" s="43" t="s">
        <v>1426</v>
      </c>
      <c r="D58" s="41">
        <v>45551</v>
      </c>
      <c r="E58" s="42" t="s">
        <v>302</v>
      </c>
      <c r="F58" s="64" t="s">
        <v>1383</v>
      </c>
      <c r="G58" s="42" t="s">
        <v>1384</v>
      </c>
      <c r="H58" s="29"/>
      <c r="I58" s="29"/>
      <c r="J58" s="395"/>
      <c r="K58" s="200">
        <v>11400000</v>
      </c>
      <c r="L58" s="64" t="s">
        <v>1385</v>
      </c>
      <c r="M58" s="24"/>
      <c r="N58" s="24"/>
      <c r="O58" s="24"/>
      <c r="P58" s="22"/>
      <c r="Q58" s="22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00">
        <v>11400000</v>
      </c>
      <c r="AF58" s="24"/>
      <c r="AG58" s="25">
        <f>SUM(AD58:AF58)</f>
        <v>11400000</v>
      </c>
      <c r="AH58" s="25">
        <f>SUM(U58,Y58,AC58,AG58)</f>
        <v>11400000</v>
      </c>
      <c r="AI58" s="26">
        <f>IF(ISERROR(AH58/$J$57),0,AH58/$J$57)</f>
        <v>5.0847457627118647E-2</v>
      </c>
      <c r="AJ58" s="27">
        <f>IF(ISERROR(AH58/$AH$229),"-",AH58/$AH$229)</f>
        <v>3.6821931424528723E-3</v>
      </c>
    </row>
    <row r="59" spans="1:36" ht="24.95" customHeight="1" outlineLevel="1" x14ac:dyDescent="0.25">
      <c r="A59" s="19">
        <v>2</v>
      </c>
      <c r="B59" s="19"/>
      <c r="C59" s="43" t="s">
        <v>1427</v>
      </c>
      <c r="D59" s="41">
        <v>45547</v>
      </c>
      <c r="E59" s="42" t="s">
        <v>284</v>
      </c>
      <c r="F59" s="64" t="s">
        <v>1383</v>
      </c>
      <c r="G59" s="42" t="s">
        <v>1384</v>
      </c>
      <c r="H59" s="29"/>
      <c r="I59" s="29"/>
      <c r="J59" s="395"/>
      <c r="K59" s="200">
        <v>11400000</v>
      </c>
      <c r="L59" s="64" t="s">
        <v>1385</v>
      </c>
      <c r="M59" s="24"/>
      <c r="N59" s="24"/>
      <c r="O59" s="24"/>
      <c r="P59" s="22"/>
      <c r="Q59" s="22"/>
      <c r="R59" s="24"/>
      <c r="S59" s="24"/>
      <c r="T59" s="24"/>
      <c r="U59" s="25">
        <f t="shared" ref="U59:U77" si="39">SUM(R59:T59)</f>
        <v>0</v>
      </c>
      <c r="V59" s="24"/>
      <c r="W59" s="24"/>
      <c r="X59" s="24"/>
      <c r="Y59" s="25">
        <f t="shared" ref="Y59:Y77" si="40">SUM(V59:X59)</f>
        <v>0</v>
      </c>
      <c r="Z59" s="24"/>
      <c r="AA59" s="24"/>
      <c r="AB59" s="24"/>
      <c r="AC59" s="25">
        <f t="shared" ref="AC59:AC77" si="41">SUM(Z59:AB59)</f>
        <v>0</v>
      </c>
      <c r="AD59" s="24"/>
      <c r="AE59" s="200">
        <v>11400000</v>
      </c>
      <c r="AF59" s="24"/>
      <c r="AG59" s="25">
        <f t="shared" ref="AG59:AG77" si="42">SUM(AD59:AF59)</f>
        <v>11400000</v>
      </c>
      <c r="AH59" s="25">
        <f t="shared" ref="AH59:AH77" si="43">SUM(U59,Y59,AC59,AG59)</f>
        <v>11400000</v>
      </c>
      <c r="AI59" s="26">
        <f t="shared" ref="AI59:AI77" si="44">IF(ISERROR(AH59/$J$57),0,AH59/$J$57)</f>
        <v>5.0847457627118647E-2</v>
      </c>
      <c r="AJ59" s="27">
        <f t="shared" ref="AJ59:AJ77" si="45">IF(ISERROR(AH59/$AH$229),"-",AH59/$AH$229)</f>
        <v>3.6821931424528723E-3</v>
      </c>
    </row>
    <row r="60" spans="1:36" ht="24.95" customHeight="1" outlineLevel="1" x14ac:dyDescent="0.25">
      <c r="A60" s="19">
        <v>3</v>
      </c>
      <c r="B60" s="19"/>
      <c r="C60" s="43" t="s">
        <v>1428</v>
      </c>
      <c r="D60" s="41">
        <v>45539</v>
      </c>
      <c r="E60" s="42" t="s">
        <v>278</v>
      </c>
      <c r="F60" s="64" t="s">
        <v>1383</v>
      </c>
      <c r="G60" s="42" t="s">
        <v>1384</v>
      </c>
      <c r="H60" s="29"/>
      <c r="I60" s="29"/>
      <c r="J60" s="395"/>
      <c r="K60" s="200">
        <v>10450000</v>
      </c>
      <c r="L60" s="64" t="s">
        <v>1385</v>
      </c>
      <c r="M60" s="24"/>
      <c r="N60" s="24"/>
      <c r="O60" s="24"/>
      <c r="P60" s="22"/>
      <c r="Q60" s="22"/>
      <c r="R60" s="24"/>
      <c r="S60" s="24"/>
      <c r="T60" s="24"/>
      <c r="U60" s="25">
        <f t="shared" si="39"/>
        <v>0</v>
      </c>
      <c r="V60" s="24"/>
      <c r="W60" s="24"/>
      <c r="X60" s="24"/>
      <c r="Y60" s="25">
        <f t="shared" si="40"/>
        <v>0</v>
      </c>
      <c r="Z60" s="24"/>
      <c r="AA60" s="24"/>
      <c r="AB60" s="24"/>
      <c r="AC60" s="25">
        <f t="shared" si="41"/>
        <v>0</v>
      </c>
      <c r="AD60" s="24"/>
      <c r="AE60" s="200">
        <v>10450000</v>
      </c>
      <c r="AF60" s="24"/>
      <c r="AG60" s="25">
        <f t="shared" si="42"/>
        <v>10450000</v>
      </c>
      <c r="AH60" s="25">
        <f t="shared" si="43"/>
        <v>10450000</v>
      </c>
      <c r="AI60" s="26">
        <f t="shared" si="44"/>
        <v>4.6610169491525424E-2</v>
      </c>
      <c r="AJ60" s="27">
        <f t="shared" si="45"/>
        <v>3.375343713915133E-3</v>
      </c>
    </row>
    <row r="61" spans="1:36" ht="24.95" customHeight="1" outlineLevel="1" x14ac:dyDescent="0.25">
      <c r="A61" s="19">
        <v>4</v>
      </c>
      <c r="B61" s="19"/>
      <c r="C61" s="43" t="s">
        <v>1429</v>
      </c>
      <c r="D61" s="41">
        <v>45539</v>
      </c>
      <c r="E61" s="42" t="s">
        <v>274</v>
      </c>
      <c r="F61" s="64" t="s">
        <v>1383</v>
      </c>
      <c r="G61" s="42" t="s">
        <v>1384</v>
      </c>
      <c r="H61" s="29"/>
      <c r="I61" s="29"/>
      <c r="J61" s="395"/>
      <c r="K61" s="200">
        <v>11400000</v>
      </c>
      <c r="L61" s="64" t="s">
        <v>1385</v>
      </c>
      <c r="M61" s="24"/>
      <c r="N61" s="24"/>
      <c r="O61" s="24"/>
      <c r="P61" s="22"/>
      <c r="Q61" s="22"/>
      <c r="R61" s="24"/>
      <c r="S61" s="24"/>
      <c r="T61" s="24"/>
      <c r="U61" s="25">
        <f t="shared" si="39"/>
        <v>0</v>
      </c>
      <c r="V61" s="24"/>
      <c r="W61" s="24"/>
      <c r="X61" s="24"/>
      <c r="Y61" s="25">
        <f t="shared" si="40"/>
        <v>0</v>
      </c>
      <c r="Z61" s="24"/>
      <c r="AA61" s="24"/>
      <c r="AB61" s="24"/>
      <c r="AC61" s="25">
        <f t="shared" si="41"/>
        <v>0</v>
      </c>
      <c r="AD61" s="24"/>
      <c r="AE61" s="200">
        <v>11400000</v>
      </c>
      <c r="AF61" s="24"/>
      <c r="AG61" s="25">
        <f t="shared" si="42"/>
        <v>11400000</v>
      </c>
      <c r="AH61" s="25">
        <f t="shared" si="43"/>
        <v>11400000</v>
      </c>
      <c r="AI61" s="26">
        <f t="shared" si="44"/>
        <v>5.0847457627118647E-2</v>
      </c>
      <c r="AJ61" s="27">
        <f t="shared" si="45"/>
        <v>3.6821931424528723E-3</v>
      </c>
    </row>
    <row r="62" spans="1:36" ht="24.95" customHeight="1" outlineLevel="1" x14ac:dyDescent="0.25">
      <c r="A62" s="19">
        <v>5</v>
      </c>
      <c r="B62" s="19"/>
      <c r="C62" s="43" t="s">
        <v>1430</v>
      </c>
      <c r="D62" s="41">
        <v>45539</v>
      </c>
      <c r="E62" s="42" t="s">
        <v>272</v>
      </c>
      <c r="F62" s="64" t="s">
        <v>1383</v>
      </c>
      <c r="G62" s="42" t="s">
        <v>1384</v>
      </c>
      <c r="H62" s="29"/>
      <c r="I62" s="29"/>
      <c r="J62" s="395"/>
      <c r="K62" s="200">
        <v>11400000</v>
      </c>
      <c r="L62" s="64" t="s">
        <v>1385</v>
      </c>
      <c r="M62" s="24"/>
      <c r="N62" s="24"/>
      <c r="O62" s="24"/>
      <c r="P62" s="22"/>
      <c r="Q62" s="22"/>
      <c r="R62" s="24"/>
      <c r="S62" s="24"/>
      <c r="T62" s="24"/>
      <c r="U62" s="25">
        <f t="shared" si="39"/>
        <v>0</v>
      </c>
      <c r="V62" s="24"/>
      <c r="W62" s="24"/>
      <c r="X62" s="24"/>
      <c r="Y62" s="25">
        <f t="shared" si="40"/>
        <v>0</v>
      </c>
      <c r="Z62" s="24"/>
      <c r="AA62" s="24"/>
      <c r="AB62" s="24"/>
      <c r="AC62" s="25">
        <f t="shared" si="41"/>
        <v>0</v>
      </c>
      <c r="AD62" s="24"/>
      <c r="AE62" s="200">
        <v>11400000</v>
      </c>
      <c r="AF62" s="24"/>
      <c r="AG62" s="25">
        <f t="shared" si="42"/>
        <v>11400000</v>
      </c>
      <c r="AH62" s="25">
        <f t="shared" si="43"/>
        <v>11400000</v>
      </c>
      <c r="AI62" s="26">
        <f t="shared" si="44"/>
        <v>5.0847457627118647E-2</v>
      </c>
      <c r="AJ62" s="27">
        <f t="shared" si="45"/>
        <v>3.6821931424528723E-3</v>
      </c>
    </row>
    <row r="63" spans="1:36" ht="24.95" customHeight="1" outlineLevel="1" x14ac:dyDescent="0.25">
      <c r="A63" s="19">
        <v>6</v>
      </c>
      <c r="B63" s="19"/>
      <c r="C63" s="43" t="s">
        <v>1431</v>
      </c>
      <c r="D63" s="41">
        <v>45525</v>
      </c>
      <c r="E63" s="42" t="s">
        <v>294</v>
      </c>
      <c r="F63" s="64" t="s">
        <v>1383</v>
      </c>
      <c r="G63" s="42" t="s">
        <v>1384</v>
      </c>
      <c r="H63" s="29"/>
      <c r="I63" s="29"/>
      <c r="J63" s="395"/>
      <c r="K63" s="200">
        <v>11400000</v>
      </c>
      <c r="L63" s="64" t="s">
        <v>1385</v>
      </c>
      <c r="M63" s="24"/>
      <c r="N63" s="24"/>
      <c r="O63" s="24"/>
      <c r="P63" s="22"/>
      <c r="Q63" s="22"/>
      <c r="R63" s="24"/>
      <c r="S63" s="24"/>
      <c r="T63" s="24"/>
      <c r="U63" s="25">
        <f t="shared" si="39"/>
        <v>0</v>
      </c>
      <c r="V63" s="24"/>
      <c r="W63" s="24"/>
      <c r="X63" s="24"/>
      <c r="Y63" s="25">
        <f t="shared" si="40"/>
        <v>0</v>
      </c>
      <c r="Z63" s="24"/>
      <c r="AA63" s="24"/>
      <c r="AB63" s="24"/>
      <c r="AC63" s="25">
        <f t="shared" si="41"/>
        <v>0</v>
      </c>
      <c r="AD63" s="24"/>
      <c r="AE63" s="200">
        <v>11400000</v>
      </c>
      <c r="AF63" s="24"/>
      <c r="AG63" s="25">
        <f t="shared" si="42"/>
        <v>11400000</v>
      </c>
      <c r="AH63" s="25">
        <f t="shared" si="43"/>
        <v>11400000</v>
      </c>
      <c r="AI63" s="26">
        <f t="shared" si="44"/>
        <v>5.0847457627118647E-2</v>
      </c>
      <c r="AJ63" s="27">
        <f t="shared" si="45"/>
        <v>3.6821931424528723E-3</v>
      </c>
    </row>
    <row r="64" spans="1:36" ht="24.95" customHeight="1" outlineLevel="1" x14ac:dyDescent="0.25">
      <c r="A64" s="19">
        <v>7</v>
      </c>
      <c r="B64" s="19"/>
      <c r="C64" s="43" t="s">
        <v>1432</v>
      </c>
      <c r="D64" s="41">
        <v>45525</v>
      </c>
      <c r="E64" s="42" t="s">
        <v>296</v>
      </c>
      <c r="F64" s="64" t="s">
        <v>1383</v>
      </c>
      <c r="G64" s="42" t="s">
        <v>1384</v>
      </c>
      <c r="H64" s="29"/>
      <c r="I64" s="29"/>
      <c r="J64" s="395"/>
      <c r="K64" s="200">
        <v>11400000</v>
      </c>
      <c r="L64" s="64" t="s">
        <v>1385</v>
      </c>
      <c r="M64" s="24"/>
      <c r="N64" s="24"/>
      <c r="O64" s="24"/>
      <c r="P64" s="22"/>
      <c r="Q64" s="22"/>
      <c r="R64" s="24"/>
      <c r="S64" s="24"/>
      <c r="T64" s="24"/>
      <c r="U64" s="25">
        <f t="shared" si="39"/>
        <v>0</v>
      </c>
      <c r="V64" s="24"/>
      <c r="W64" s="24"/>
      <c r="X64" s="24"/>
      <c r="Y64" s="25">
        <f t="shared" si="40"/>
        <v>0</v>
      </c>
      <c r="Z64" s="24"/>
      <c r="AA64" s="24"/>
      <c r="AB64" s="24"/>
      <c r="AC64" s="25">
        <f t="shared" si="41"/>
        <v>0</v>
      </c>
      <c r="AD64" s="24"/>
      <c r="AE64" s="200">
        <v>11400000</v>
      </c>
      <c r="AF64" s="24"/>
      <c r="AG64" s="25">
        <f t="shared" si="42"/>
        <v>11400000</v>
      </c>
      <c r="AH64" s="25">
        <f t="shared" si="43"/>
        <v>11400000</v>
      </c>
      <c r="AI64" s="26">
        <f t="shared" si="44"/>
        <v>5.0847457627118647E-2</v>
      </c>
      <c r="AJ64" s="27">
        <f t="shared" si="45"/>
        <v>3.6821931424528723E-3</v>
      </c>
    </row>
    <row r="65" spans="1:36" ht="24.95" customHeight="1" outlineLevel="1" x14ac:dyDescent="0.25">
      <c r="A65" s="19">
        <v>8</v>
      </c>
      <c r="B65" s="19"/>
      <c r="C65" s="43" t="s">
        <v>242</v>
      </c>
      <c r="D65" s="41">
        <v>45525</v>
      </c>
      <c r="E65" s="42" t="s">
        <v>259</v>
      </c>
      <c r="F65" s="64" t="s">
        <v>1383</v>
      </c>
      <c r="G65" s="42" t="s">
        <v>1384</v>
      </c>
      <c r="H65" s="29"/>
      <c r="I65" s="29"/>
      <c r="J65" s="395"/>
      <c r="K65" s="200">
        <v>10450000</v>
      </c>
      <c r="L65" s="64" t="s">
        <v>1385</v>
      </c>
      <c r="M65" s="24"/>
      <c r="N65" s="24"/>
      <c r="O65" s="24"/>
      <c r="P65" s="22"/>
      <c r="Q65" s="22"/>
      <c r="R65" s="24"/>
      <c r="S65" s="24"/>
      <c r="T65" s="24"/>
      <c r="U65" s="25">
        <f t="shared" si="39"/>
        <v>0</v>
      </c>
      <c r="V65" s="24"/>
      <c r="W65" s="24"/>
      <c r="X65" s="24"/>
      <c r="Y65" s="25">
        <f t="shared" si="40"/>
        <v>0</v>
      </c>
      <c r="Z65" s="24"/>
      <c r="AA65" s="24"/>
      <c r="AB65" s="24"/>
      <c r="AC65" s="25">
        <f t="shared" si="41"/>
        <v>0</v>
      </c>
      <c r="AD65" s="24"/>
      <c r="AE65" s="200">
        <v>10450000</v>
      </c>
      <c r="AF65" s="24"/>
      <c r="AG65" s="25">
        <f t="shared" si="42"/>
        <v>10450000</v>
      </c>
      <c r="AH65" s="25">
        <f t="shared" si="43"/>
        <v>10450000</v>
      </c>
      <c r="AI65" s="26">
        <f t="shared" si="44"/>
        <v>4.6610169491525424E-2</v>
      </c>
      <c r="AJ65" s="27">
        <f t="shared" si="45"/>
        <v>3.375343713915133E-3</v>
      </c>
    </row>
    <row r="66" spans="1:36" ht="24.95" customHeight="1" outlineLevel="1" x14ac:dyDescent="0.25">
      <c r="A66" s="19">
        <v>9</v>
      </c>
      <c r="B66" s="19"/>
      <c r="C66" s="43" t="s">
        <v>238</v>
      </c>
      <c r="D66" s="41">
        <v>45525</v>
      </c>
      <c r="E66" s="42" t="s">
        <v>264</v>
      </c>
      <c r="F66" s="64" t="s">
        <v>1383</v>
      </c>
      <c r="G66" s="42" t="s">
        <v>1384</v>
      </c>
      <c r="H66" s="29"/>
      <c r="I66" s="29"/>
      <c r="J66" s="395"/>
      <c r="K66" s="200">
        <v>11400000</v>
      </c>
      <c r="L66" s="64" t="s">
        <v>1385</v>
      </c>
      <c r="M66" s="24"/>
      <c r="N66" s="24"/>
      <c r="O66" s="24"/>
      <c r="P66" s="22"/>
      <c r="Q66" s="22"/>
      <c r="R66" s="24"/>
      <c r="S66" s="24"/>
      <c r="T66" s="24"/>
      <c r="U66" s="25">
        <f t="shared" si="39"/>
        <v>0</v>
      </c>
      <c r="V66" s="24"/>
      <c r="W66" s="24"/>
      <c r="X66" s="24"/>
      <c r="Y66" s="25">
        <f t="shared" si="40"/>
        <v>0</v>
      </c>
      <c r="Z66" s="24"/>
      <c r="AA66" s="24"/>
      <c r="AB66" s="24"/>
      <c r="AC66" s="25">
        <f t="shared" si="41"/>
        <v>0</v>
      </c>
      <c r="AD66" s="24"/>
      <c r="AE66" s="200">
        <v>11400000</v>
      </c>
      <c r="AF66" s="24"/>
      <c r="AG66" s="25">
        <f t="shared" si="42"/>
        <v>11400000</v>
      </c>
      <c r="AH66" s="25">
        <f t="shared" si="43"/>
        <v>11400000</v>
      </c>
      <c r="AI66" s="26">
        <f t="shared" si="44"/>
        <v>5.0847457627118647E-2</v>
      </c>
      <c r="AJ66" s="27">
        <f t="shared" si="45"/>
        <v>3.6821931424528723E-3</v>
      </c>
    </row>
    <row r="67" spans="1:36" ht="24.95" customHeight="1" outlineLevel="1" x14ac:dyDescent="0.25">
      <c r="A67" s="19">
        <v>10</v>
      </c>
      <c r="B67" s="19"/>
      <c r="C67" s="43" t="s">
        <v>234</v>
      </c>
      <c r="D67" s="41">
        <v>45525</v>
      </c>
      <c r="E67" s="42" t="s">
        <v>276</v>
      </c>
      <c r="F67" s="64" t="s">
        <v>1383</v>
      </c>
      <c r="G67" s="42" t="s">
        <v>1384</v>
      </c>
      <c r="H67" s="29"/>
      <c r="I67" s="29"/>
      <c r="J67" s="395"/>
      <c r="K67" s="200">
        <v>11400000</v>
      </c>
      <c r="L67" s="64" t="s">
        <v>1385</v>
      </c>
      <c r="M67" s="24"/>
      <c r="N67" s="24"/>
      <c r="O67" s="24"/>
      <c r="P67" s="22"/>
      <c r="Q67" s="22"/>
      <c r="R67" s="24"/>
      <c r="S67" s="24"/>
      <c r="T67" s="24"/>
      <c r="U67" s="25">
        <f t="shared" si="39"/>
        <v>0</v>
      </c>
      <c r="V67" s="24"/>
      <c r="W67" s="24"/>
      <c r="X67" s="24"/>
      <c r="Y67" s="25">
        <f t="shared" si="40"/>
        <v>0</v>
      </c>
      <c r="Z67" s="24"/>
      <c r="AA67" s="24"/>
      <c r="AB67" s="24"/>
      <c r="AC67" s="25">
        <f t="shared" si="41"/>
        <v>0</v>
      </c>
      <c r="AD67" s="24"/>
      <c r="AE67" s="200">
        <v>11400000</v>
      </c>
      <c r="AF67" s="24"/>
      <c r="AG67" s="25">
        <f t="shared" si="42"/>
        <v>11400000</v>
      </c>
      <c r="AH67" s="25">
        <f t="shared" si="43"/>
        <v>11400000</v>
      </c>
      <c r="AI67" s="26">
        <f t="shared" si="44"/>
        <v>5.0847457627118647E-2</v>
      </c>
      <c r="AJ67" s="27">
        <f t="shared" si="45"/>
        <v>3.6821931424528723E-3</v>
      </c>
    </row>
    <row r="68" spans="1:36" ht="24.95" customHeight="1" outlineLevel="1" x14ac:dyDescent="0.25">
      <c r="A68" s="19">
        <v>11</v>
      </c>
      <c r="B68" s="19"/>
      <c r="C68" s="43" t="s">
        <v>1433</v>
      </c>
      <c r="D68" s="41">
        <v>45539</v>
      </c>
      <c r="E68" s="42" t="s">
        <v>307</v>
      </c>
      <c r="F68" s="64" t="s">
        <v>1383</v>
      </c>
      <c r="G68" s="42" t="s">
        <v>1384</v>
      </c>
      <c r="H68" s="29"/>
      <c r="I68" s="29"/>
      <c r="J68" s="395"/>
      <c r="K68" s="200">
        <v>10450000</v>
      </c>
      <c r="L68" s="64" t="s">
        <v>1385</v>
      </c>
      <c r="M68" s="24"/>
      <c r="N68" s="24"/>
      <c r="O68" s="24"/>
      <c r="P68" s="22"/>
      <c r="Q68" s="22"/>
      <c r="R68" s="24"/>
      <c r="S68" s="24"/>
      <c r="T68" s="24"/>
      <c r="U68" s="25">
        <f t="shared" si="39"/>
        <v>0</v>
      </c>
      <c r="V68" s="24"/>
      <c r="W68" s="24"/>
      <c r="X68" s="24"/>
      <c r="Y68" s="25">
        <f t="shared" si="40"/>
        <v>0</v>
      </c>
      <c r="Z68" s="24"/>
      <c r="AA68" s="24"/>
      <c r="AB68" s="24"/>
      <c r="AC68" s="25">
        <f t="shared" si="41"/>
        <v>0</v>
      </c>
      <c r="AD68" s="24"/>
      <c r="AE68" s="200">
        <v>10450000</v>
      </c>
      <c r="AF68" s="24"/>
      <c r="AG68" s="25">
        <f t="shared" si="42"/>
        <v>10450000</v>
      </c>
      <c r="AH68" s="25">
        <f t="shared" si="43"/>
        <v>10450000</v>
      </c>
      <c r="AI68" s="26">
        <f t="shared" si="44"/>
        <v>4.6610169491525424E-2</v>
      </c>
      <c r="AJ68" s="27">
        <f t="shared" si="45"/>
        <v>3.375343713915133E-3</v>
      </c>
    </row>
    <row r="69" spans="1:36" ht="24.95" customHeight="1" outlineLevel="1" x14ac:dyDescent="0.25">
      <c r="A69" s="19">
        <v>12</v>
      </c>
      <c r="B69" s="19"/>
      <c r="C69" s="43" t="s">
        <v>1434</v>
      </c>
      <c r="D69" s="41">
        <v>45539</v>
      </c>
      <c r="E69" s="42" t="s">
        <v>1435</v>
      </c>
      <c r="F69" s="64" t="s">
        <v>1383</v>
      </c>
      <c r="G69" s="42" t="s">
        <v>1384</v>
      </c>
      <c r="H69" s="29"/>
      <c r="I69" s="29"/>
      <c r="J69" s="395"/>
      <c r="K69" s="200">
        <v>11400000</v>
      </c>
      <c r="L69" s="64" t="s">
        <v>1385</v>
      </c>
      <c r="M69" s="24"/>
      <c r="N69" s="24"/>
      <c r="O69" s="24"/>
      <c r="P69" s="22"/>
      <c r="Q69" s="22"/>
      <c r="R69" s="24"/>
      <c r="S69" s="24"/>
      <c r="T69" s="24"/>
      <c r="U69" s="25">
        <f t="shared" si="39"/>
        <v>0</v>
      </c>
      <c r="V69" s="24"/>
      <c r="W69" s="24"/>
      <c r="X69" s="24"/>
      <c r="Y69" s="25">
        <f t="shared" si="40"/>
        <v>0</v>
      </c>
      <c r="Z69" s="24"/>
      <c r="AA69" s="24"/>
      <c r="AB69" s="24"/>
      <c r="AC69" s="25">
        <f t="shared" si="41"/>
        <v>0</v>
      </c>
      <c r="AD69" s="24"/>
      <c r="AE69" s="200">
        <v>11400000</v>
      </c>
      <c r="AF69" s="24"/>
      <c r="AG69" s="25">
        <f t="shared" si="42"/>
        <v>11400000</v>
      </c>
      <c r="AH69" s="25">
        <f t="shared" si="43"/>
        <v>11400000</v>
      </c>
      <c r="AI69" s="26">
        <f t="shared" si="44"/>
        <v>5.0847457627118647E-2</v>
      </c>
      <c r="AJ69" s="27">
        <f t="shared" si="45"/>
        <v>3.6821931424528723E-3</v>
      </c>
    </row>
    <row r="70" spans="1:36" ht="24.95" customHeight="1" outlineLevel="1" x14ac:dyDescent="0.25">
      <c r="A70" s="19">
        <v>13</v>
      </c>
      <c r="B70" s="19"/>
      <c r="C70" s="43" t="s">
        <v>1436</v>
      </c>
      <c r="D70" s="41">
        <v>45525</v>
      </c>
      <c r="E70" s="42" t="s">
        <v>311</v>
      </c>
      <c r="F70" s="64" t="s">
        <v>1383</v>
      </c>
      <c r="G70" s="42" t="s">
        <v>1384</v>
      </c>
      <c r="H70" s="29"/>
      <c r="I70" s="29"/>
      <c r="J70" s="395"/>
      <c r="K70" s="200">
        <v>11400000</v>
      </c>
      <c r="L70" s="64" t="s">
        <v>1385</v>
      </c>
      <c r="M70" s="24"/>
      <c r="N70" s="24"/>
      <c r="O70" s="24"/>
      <c r="P70" s="22"/>
      <c r="Q70" s="22"/>
      <c r="R70" s="24"/>
      <c r="S70" s="24"/>
      <c r="T70" s="24"/>
      <c r="U70" s="25">
        <f t="shared" si="39"/>
        <v>0</v>
      </c>
      <c r="V70" s="24"/>
      <c r="W70" s="24"/>
      <c r="X70" s="24"/>
      <c r="Y70" s="25">
        <f t="shared" si="40"/>
        <v>0</v>
      </c>
      <c r="Z70" s="24"/>
      <c r="AA70" s="24"/>
      <c r="AB70" s="24"/>
      <c r="AC70" s="25">
        <f t="shared" si="41"/>
        <v>0</v>
      </c>
      <c r="AD70" s="24"/>
      <c r="AE70" s="200">
        <v>11400000</v>
      </c>
      <c r="AF70" s="24"/>
      <c r="AG70" s="25">
        <f t="shared" si="42"/>
        <v>11400000</v>
      </c>
      <c r="AH70" s="25">
        <f t="shared" si="43"/>
        <v>11400000</v>
      </c>
      <c r="AI70" s="26">
        <f t="shared" si="44"/>
        <v>5.0847457627118647E-2</v>
      </c>
      <c r="AJ70" s="27">
        <f t="shared" si="45"/>
        <v>3.6821931424528723E-3</v>
      </c>
    </row>
    <row r="71" spans="1:36" ht="24.95" customHeight="1" outlineLevel="1" x14ac:dyDescent="0.25">
      <c r="A71" s="19">
        <v>14</v>
      </c>
      <c r="B71" s="19"/>
      <c r="C71" s="43" t="s">
        <v>1437</v>
      </c>
      <c r="D71" s="41">
        <v>45525</v>
      </c>
      <c r="E71" s="42" t="s">
        <v>313</v>
      </c>
      <c r="F71" s="64" t="s">
        <v>1383</v>
      </c>
      <c r="G71" s="42" t="s">
        <v>1384</v>
      </c>
      <c r="H71" s="29"/>
      <c r="I71" s="29"/>
      <c r="J71" s="395"/>
      <c r="K71" s="200">
        <v>11400000</v>
      </c>
      <c r="L71" s="64" t="s">
        <v>1385</v>
      </c>
      <c r="M71" s="24"/>
      <c r="N71" s="24"/>
      <c r="O71" s="24"/>
      <c r="P71" s="22"/>
      <c r="Q71" s="22"/>
      <c r="R71" s="24"/>
      <c r="S71" s="24"/>
      <c r="T71" s="24"/>
      <c r="U71" s="25">
        <f t="shared" si="39"/>
        <v>0</v>
      </c>
      <c r="V71" s="24"/>
      <c r="W71" s="24"/>
      <c r="X71" s="24"/>
      <c r="Y71" s="25">
        <f t="shared" si="40"/>
        <v>0</v>
      </c>
      <c r="Z71" s="24"/>
      <c r="AA71" s="24"/>
      <c r="AB71" s="24"/>
      <c r="AC71" s="25">
        <f t="shared" si="41"/>
        <v>0</v>
      </c>
      <c r="AD71" s="24"/>
      <c r="AE71" s="200">
        <v>11400000</v>
      </c>
      <c r="AF71" s="24"/>
      <c r="AG71" s="25">
        <f t="shared" si="42"/>
        <v>11400000</v>
      </c>
      <c r="AH71" s="25">
        <f t="shared" si="43"/>
        <v>11400000</v>
      </c>
      <c r="AI71" s="26">
        <f t="shared" si="44"/>
        <v>5.0847457627118647E-2</v>
      </c>
      <c r="AJ71" s="27">
        <f t="shared" si="45"/>
        <v>3.6821931424528723E-3</v>
      </c>
    </row>
    <row r="72" spans="1:36" ht="24.95" customHeight="1" outlineLevel="1" x14ac:dyDescent="0.25">
      <c r="A72" s="288">
        <v>15</v>
      </c>
      <c r="B72" s="289"/>
      <c r="C72" s="137" t="s">
        <v>1438</v>
      </c>
      <c r="D72" s="112">
        <v>45525</v>
      </c>
      <c r="E72" s="113" t="s">
        <v>315</v>
      </c>
      <c r="F72" s="139" t="s">
        <v>1383</v>
      </c>
      <c r="G72" s="42" t="s">
        <v>1384</v>
      </c>
      <c r="H72" s="130"/>
      <c r="I72" s="130"/>
      <c r="J72" s="395"/>
      <c r="K72" s="290">
        <v>11400000</v>
      </c>
      <c r="L72" s="139" t="s">
        <v>1385</v>
      </c>
      <c r="M72" s="126"/>
      <c r="N72" s="126"/>
      <c r="O72" s="126"/>
      <c r="P72" s="106"/>
      <c r="Q72" s="106"/>
      <c r="R72" s="126"/>
      <c r="S72" s="126"/>
      <c r="T72" s="126"/>
      <c r="U72" s="25">
        <f t="shared" si="39"/>
        <v>0</v>
      </c>
      <c r="V72" s="24"/>
      <c r="W72" s="24"/>
      <c r="X72" s="24"/>
      <c r="Y72" s="25">
        <f t="shared" si="40"/>
        <v>0</v>
      </c>
      <c r="Z72" s="24"/>
      <c r="AA72" s="24"/>
      <c r="AB72" s="24"/>
      <c r="AC72" s="25">
        <f t="shared" si="41"/>
        <v>0</v>
      </c>
      <c r="AD72" s="24"/>
      <c r="AE72" s="290">
        <v>11400000</v>
      </c>
      <c r="AF72" s="24"/>
      <c r="AG72" s="25">
        <f t="shared" si="42"/>
        <v>11400000</v>
      </c>
      <c r="AH72" s="25">
        <f t="shared" si="43"/>
        <v>11400000</v>
      </c>
      <c r="AI72" s="26">
        <f t="shared" si="44"/>
        <v>5.0847457627118647E-2</v>
      </c>
      <c r="AJ72" s="27">
        <f t="shared" si="45"/>
        <v>3.6821931424528723E-3</v>
      </c>
    </row>
    <row r="73" spans="1:36" ht="24.95" customHeight="1" outlineLevel="1" x14ac:dyDescent="0.25">
      <c r="A73" s="156">
        <v>16</v>
      </c>
      <c r="B73" s="156"/>
      <c r="C73" s="165" t="s">
        <v>731</v>
      </c>
      <c r="D73" s="187">
        <v>45561</v>
      </c>
      <c r="E73" s="172" t="s">
        <v>290</v>
      </c>
      <c r="F73" s="157" t="s">
        <v>1383</v>
      </c>
      <c r="G73" s="42" t="s">
        <v>1384</v>
      </c>
      <c r="H73" s="158"/>
      <c r="I73" s="158"/>
      <c r="J73" s="399"/>
      <c r="K73" s="219">
        <v>11400000</v>
      </c>
      <c r="L73" s="157" t="s">
        <v>1385</v>
      </c>
      <c r="M73" s="159"/>
      <c r="N73" s="159"/>
      <c r="O73" s="159"/>
      <c r="P73" s="157"/>
      <c r="Q73" s="157"/>
      <c r="R73" s="159"/>
      <c r="S73" s="159"/>
      <c r="T73" s="159"/>
      <c r="U73" s="25">
        <f t="shared" si="39"/>
        <v>0</v>
      </c>
      <c r="V73" s="161"/>
      <c r="W73" s="24"/>
      <c r="X73" s="24"/>
      <c r="Y73" s="25">
        <f t="shared" si="40"/>
        <v>0</v>
      </c>
      <c r="Z73" s="24"/>
      <c r="AA73" s="24"/>
      <c r="AB73" s="24"/>
      <c r="AC73" s="25">
        <f t="shared" si="41"/>
        <v>0</v>
      </c>
      <c r="AD73" s="24"/>
      <c r="AE73" s="219">
        <v>11400000</v>
      </c>
      <c r="AF73" s="24"/>
      <c r="AG73" s="25">
        <f t="shared" si="42"/>
        <v>11400000</v>
      </c>
      <c r="AH73" s="25">
        <f t="shared" si="43"/>
        <v>11400000</v>
      </c>
      <c r="AI73" s="26">
        <f t="shared" si="44"/>
        <v>5.0847457627118647E-2</v>
      </c>
      <c r="AJ73" s="27">
        <f t="shared" si="45"/>
        <v>3.6821931424528723E-3</v>
      </c>
    </row>
    <row r="74" spans="1:36" ht="24.95" customHeight="1" outlineLevel="1" x14ac:dyDescent="0.25">
      <c r="A74" s="156">
        <v>11</v>
      </c>
      <c r="B74" s="156"/>
      <c r="C74" s="165" t="s">
        <v>1439</v>
      </c>
      <c r="D74" s="187">
        <v>45547</v>
      </c>
      <c r="E74" s="172" t="s">
        <v>284</v>
      </c>
      <c r="F74" s="157" t="s">
        <v>1383</v>
      </c>
      <c r="G74" s="42" t="s">
        <v>1384</v>
      </c>
      <c r="H74" s="158"/>
      <c r="I74" s="158"/>
      <c r="J74" s="287"/>
      <c r="K74" s="219">
        <v>11400000</v>
      </c>
      <c r="L74" s="157" t="s">
        <v>1385</v>
      </c>
      <c r="M74" s="159"/>
      <c r="N74" s="159"/>
      <c r="O74" s="159"/>
      <c r="P74" s="157"/>
      <c r="Q74" s="157"/>
      <c r="R74" s="159"/>
      <c r="S74" s="159"/>
      <c r="T74" s="159"/>
      <c r="U74" s="25">
        <f t="shared" si="39"/>
        <v>0</v>
      </c>
      <c r="V74" s="161"/>
      <c r="W74" s="24"/>
      <c r="X74" s="24"/>
      <c r="Y74" s="25">
        <f t="shared" si="40"/>
        <v>0</v>
      </c>
      <c r="Z74" s="24"/>
      <c r="AA74" s="24"/>
      <c r="AB74" s="24"/>
      <c r="AC74" s="25">
        <f t="shared" si="41"/>
        <v>0</v>
      </c>
      <c r="AD74" s="24"/>
      <c r="AE74" s="219">
        <v>11400000</v>
      </c>
      <c r="AF74" s="24"/>
      <c r="AG74" s="25">
        <f t="shared" si="42"/>
        <v>11400000</v>
      </c>
      <c r="AH74" s="25">
        <f t="shared" si="43"/>
        <v>11400000</v>
      </c>
      <c r="AI74" s="26">
        <f t="shared" si="44"/>
        <v>5.0847457627118647E-2</v>
      </c>
      <c r="AJ74" s="27">
        <f t="shared" si="45"/>
        <v>3.6821931424528723E-3</v>
      </c>
    </row>
    <row r="75" spans="1:36" ht="24.95" customHeight="1" outlineLevel="1" x14ac:dyDescent="0.25">
      <c r="A75" s="156">
        <v>12</v>
      </c>
      <c r="B75" s="156"/>
      <c r="C75" s="165" t="s">
        <v>1440</v>
      </c>
      <c r="D75" s="187">
        <v>45547</v>
      </c>
      <c r="E75" s="172" t="s">
        <v>286</v>
      </c>
      <c r="F75" s="157" t="s">
        <v>1383</v>
      </c>
      <c r="G75" s="42" t="s">
        <v>1384</v>
      </c>
      <c r="H75" s="158"/>
      <c r="I75" s="158"/>
      <c r="J75" s="287"/>
      <c r="K75" s="219">
        <v>11400000</v>
      </c>
      <c r="L75" s="157" t="s">
        <v>1385</v>
      </c>
      <c r="M75" s="159"/>
      <c r="N75" s="159"/>
      <c r="O75" s="159"/>
      <c r="P75" s="157"/>
      <c r="Q75" s="157"/>
      <c r="R75" s="159"/>
      <c r="S75" s="159"/>
      <c r="T75" s="159"/>
      <c r="U75" s="25">
        <f t="shared" si="39"/>
        <v>0</v>
      </c>
      <c r="V75" s="161"/>
      <c r="W75" s="24"/>
      <c r="X75" s="24"/>
      <c r="Y75" s="25">
        <f t="shared" si="40"/>
        <v>0</v>
      </c>
      <c r="Z75" s="24"/>
      <c r="AA75" s="24"/>
      <c r="AB75" s="24"/>
      <c r="AC75" s="25">
        <f t="shared" si="41"/>
        <v>0</v>
      </c>
      <c r="AD75" s="24"/>
      <c r="AE75" s="219">
        <v>11400000</v>
      </c>
      <c r="AF75" s="24"/>
      <c r="AG75" s="25">
        <f t="shared" si="42"/>
        <v>11400000</v>
      </c>
      <c r="AH75" s="25">
        <f t="shared" si="43"/>
        <v>11400000</v>
      </c>
      <c r="AI75" s="26">
        <f t="shared" si="44"/>
        <v>5.0847457627118647E-2</v>
      </c>
      <c r="AJ75" s="27">
        <f t="shared" si="45"/>
        <v>3.6821931424528723E-3</v>
      </c>
    </row>
    <row r="76" spans="1:36" ht="24.95" customHeight="1" outlineLevel="1" x14ac:dyDescent="0.25">
      <c r="A76" s="156">
        <v>13</v>
      </c>
      <c r="B76" s="156"/>
      <c r="C76" s="165" t="s">
        <v>1427</v>
      </c>
      <c r="D76" s="187">
        <v>45547</v>
      </c>
      <c r="E76" s="172" t="s">
        <v>262</v>
      </c>
      <c r="F76" s="157" t="s">
        <v>1383</v>
      </c>
      <c r="G76" s="42" t="s">
        <v>1384</v>
      </c>
      <c r="H76" s="158"/>
      <c r="I76" s="158"/>
      <c r="J76" s="287"/>
      <c r="K76" s="219">
        <v>11400000</v>
      </c>
      <c r="L76" s="157" t="s">
        <v>1385</v>
      </c>
      <c r="M76" s="159"/>
      <c r="N76" s="159"/>
      <c r="O76" s="159"/>
      <c r="P76" s="157"/>
      <c r="Q76" s="157"/>
      <c r="R76" s="159"/>
      <c r="S76" s="159"/>
      <c r="T76" s="159"/>
      <c r="U76" s="25">
        <f t="shared" si="39"/>
        <v>0</v>
      </c>
      <c r="V76" s="161"/>
      <c r="W76" s="24"/>
      <c r="X76" s="24"/>
      <c r="Y76" s="25">
        <f t="shared" si="40"/>
        <v>0</v>
      </c>
      <c r="Z76" s="24"/>
      <c r="AA76" s="24"/>
      <c r="AB76" s="24"/>
      <c r="AC76" s="25">
        <f t="shared" si="41"/>
        <v>0</v>
      </c>
      <c r="AD76" s="24"/>
      <c r="AE76" s="219">
        <v>11400000</v>
      </c>
      <c r="AF76" s="24"/>
      <c r="AG76" s="25">
        <f t="shared" si="42"/>
        <v>11400000</v>
      </c>
      <c r="AH76" s="25">
        <f t="shared" si="43"/>
        <v>11400000</v>
      </c>
      <c r="AI76" s="26">
        <f t="shared" si="44"/>
        <v>5.0847457627118647E-2</v>
      </c>
      <c r="AJ76" s="27">
        <f t="shared" si="45"/>
        <v>3.6821931424528723E-3</v>
      </c>
    </row>
    <row r="77" spans="1:36" ht="24.95" customHeight="1" outlineLevel="1" x14ac:dyDescent="0.25">
      <c r="A77" s="156">
        <v>14</v>
      </c>
      <c r="B77" s="156"/>
      <c r="C77" s="165" t="s">
        <v>1441</v>
      </c>
      <c r="D77" s="187">
        <v>45561</v>
      </c>
      <c r="E77" s="172" t="s">
        <v>282</v>
      </c>
      <c r="F77" s="157" t="s">
        <v>1383</v>
      </c>
      <c r="G77" s="42" t="s">
        <v>1384</v>
      </c>
      <c r="H77" s="158"/>
      <c r="I77" s="158"/>
      <c r="J77" s="287"/>
      <c r="K77" s="219">
        <v>10450000</v>
      </c>
      <c r="L77" s="157" t="s">
        <v>1385</v>
      </c>
      <c r="M77" s="159"/>
      <c r="N77" s="159"/>
      <c r="O77" s="159"/>
      <c r="P77" s="157"/>
      <c r="Q77" s="157"/>
      <c r="R77" s="159"/>
      <c r="S77" s="159"/>
      <c r="T77" s="159"/>
      <c r="U77" s="25">
        <f t="shared" si="39"/>
        <v>0</v>
      </c>
      <c r="V77" s="161"/>
      <c r="W77" s="24"/>
      <c r="X77" s="24"/>
      <c r="Y77" s="25">
        <f t="shared" si="40"/>
        <v>0</v>
      </c>
      <c r="Z77" s="24"/>
      <c r="AA77" s="24"/>
      <c r="AB77" s="24"/>
      <c r="AC77" s="25">
        <f t="shared" si="41"/>
        <v>0</v>
      </c>
      <c r="AD77" s="24"/>
      <c r="AE77" s="219">
        <v>10450000</v>
      </c>
      <c r="AF77" s="24"/>
      <c r="AG77" s="25">
        <f t="shared" si="42"/>
        <v>10450000</v>
      </c>
      <c r="AH77" s="25">
        <f t="shared" si="43"/>
        <v>10450000</v>
      </c>
      <c r="AI77" s="26">
        <f t="shared" si="44"/>
        <v>4.6610169491525424E-2</v>
      </c>
      <c r="AJ77" s="27">
        <f t="shared" si="45"/>
        <v>3.375343713915133E-3</v>
      </c>
    </row>
    <row r="78" spans="1:36" s="37" customFormat="1" ht="12.75" customHeight="1" x14ac:dyDescent="0.25">
      <c r="A78" s="404" t="s">
        <v>57</v>
      </c>
      <c r="B78" s="377"/>
      <c r="C78" s="377"/>
      <c r="D78" s="377"/>
      <c r="E78" s="377"/>
      <c r="F78" s="377"/>
      <c r="G78" s="377"/>
      <c r="H78" s="377"/>
      <c r="I78" s="405"/>
      <c r="J78" s="33">
        <f>+J57</f>
        <v>224200000</v>
      </c>
      <c r="K78" s="162">
        <f>SUM(K58:K77)</f>
        <v>224200000</v>
      </c>
      <c r="L78" s="146"/>
      <c r="M78" s="162">
        <f>SUM(M58:M73)</f>
        <v>0</v>
      </c>
      <c r="N78" s="162">
        <f>SUM(N58:N73)</f>
        <v>0</v>
      </c>
      <c r="O78" s="162">
        <f>SUM(O58:O73)</f>
        <v>0</v>
      </c>
      <c r="P78" s="163"/>
      <c r="Q78" s="164"/>
      <c r="R78" s="162">
        <f t="shared" ref="R78:AF78" si="46">SUM(R58:R73)</f>
        <v>0</v>
      </c>
      <c r="S78" s="162">
        <f t="shared" si="46"/>
        <v>0</v>
      </c>
      <c r="T78" s="162">
        <f t="shared" si="46"/>
        <v>0</v>
      </c>
      <c r="U78" s="162">
        <f t="shared" si="46"/>
        <v>0</v>
      </c>
      <c r="V78" s="33">
        <f t="shared" si="46"/>
        <v>0</v>
      </c>
      <c r="W78" s="33">
        <f t="shared" si="46"/>
        <v>0</v>
      </c>
      <c r="X78" s="33">
        <f t="shared" si="46"/>
        <v>0</v>
      </c>
      <c r="Y78" s="33">
        <f t="shared" si="46"/>
        <v>0</v>
      </c>
      <c r="Z78" s="33">
        <f t="shared" si="46"/>
        <v>0</v>
      </c>
      <c r="AA78" s="33">
        <f t="shared" si="46"/>
        <v>0</v>
      </c>
      <c r="AB78" s="33">
        <f t="shared" si="46"/>
        <v>0</v>
      </c>
      <c r="AC78" s="33">
        <f t="shared" si="46"/>
        <v>0</v>
      </c>
      <c r="AD78" s="33">
        <f t="shared" si="46"/>
        <v>0</v>
      </c>
      <c r="AE78" s="33">
        <f>SUM(AE58:AE77)</f>
        <v>224200000</v>
      </c>
      <c r="AF78" s="33">
        <f t="shared" si="46"/>
        <v>0</v>
      </c>
      <c r="AG78" s="33">
        <f>SUM(AG58:AG77)</f>
        <v>224200000</v>
      </c>
      <c r="AH78" s="33">
        <f>SUM(AH58:AH77)</f>
        <v>224200000</v>
      </c>
      <c r="AI78" s="36">
        <f>IF(ISERROR(AH78/J78),0,AH78/J78)</f>
        <v>1</v>
      </c>
      <c r="AJ78" s="36">
        <f>IF(ISERROR(AH78/$AH$229),0,AH78/$AH$229)</f>
        <v>7.2416465134906488E-2</v>
      </c>
    </row>
    <row r="79" spans="1:36" ht="12.75" customHeight="1" x14ac:dyDescent="0.25">
      <c r="A79" s="383" t="s">
        <v>58</v>
      </c>
      <c r="B79" s="384"/>
      <c r="C79" s="384"/>
      <c r="D79" s="384"/>
      <c r="E79" s="385"/>
      <c r="F79" s="9"/>
      <c r="G79" s="42"/>
      <c r="H79" s="11"/>
      <c r="I79" s="11"/>
      <c r="J79" s="381">
        <v>315400000</v>
      </c>
      <c r="K79" s="13"/>
      <c r="L79" s="14"/>
      <c r="M79" s="15"/>
      <c r="N79" s="15"/>
      <c r="O79" s="15"/>
      <c r="P79" s="10"/>
      <c r="Q79" s="16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7"/>
      <c r="AJ79" s="17"/>
    </row>
    <row r="80" spans="1:36" ht="24.95" customHeight="1" outlineLevel="1" x14ac:dyDescent="0.25">
      <c r="A80" s="19">
        <v>1</v>
      </c>
      <c r="B80" s="19"/>
      <c r="C80" s="43" t="s">
        <v>1034</v>
      </c>
      <c r="D80" s="41">
        <v>45545</v>
      </c>
      <c r="E80" s="42" t="s">
        <v>360</v>
      </c>
      <c r="F80" s="64" t="s">
        <v>1383</v>
      </c>
      <c r="G80" s="42" t="s">
        <v>1384</v>
      </c>
      <c r="H80" s="29"/>
      <c r="I80" s="29"/>
      <c r="J80" s="395"/>
      <c r="K80" s="45">
        <v>9500000</v>
      </c>
      <c r="L80" s="64" t="s">
        <v>1385</v>
      </c>
      <c r="M80" s="24"/>
      <c r="N80" s="24"/>
      <c r="O80" s="24"/>
      <c r="P80" s="22"/>
      <c r="Q80" s="22"/>
      <c r="R80" s="24"/>
      <c r="S80" s="24"/>
      <c r="T80" s="24"/>
      <c r="U80" s="25">
        <f>SUM(R80:T80)</f>
        <v>0</v>
      </c>
      <c r="V80" s="24"/>
      <c r="W80" s="24"/>
      <c r="X80" s="24"/>
      <c r="Y80" s="25">
        <f>SUM(V80:X80)</f>
        <v>0</v>
      </c>
      <c r="Z80" s="24"/>
      <c r="AA80" s="24"/>
      <c r="AB80" s="24"/>
      <c r="AC80" s="25">
        <f>SUM(Z80:AB80)</f>
        <v>0</v>
      </c>
      <c r="AD80" s="45"/>
      <c r="AE80" s="45">
        <v>9500000</v>
      </c>
      <c r="AF80" s="24"/>
      <c r="AG80" s="25">
        <f>SUM(AD80:AF80)</f>
        <v>9500000</v>
      </c>
      <c r="AH80" s="25">
        <f>SUM(U80,Y80,AC80,AG80)</f>
        <v>9500000</v>
      </c>
      <c r="AI80" s="26">
        <f>IF(ISERROR(AH80/$J$79),0,AH80/$J$79)</f>
        <v>3.0120481927710843E-2</v>
      </c>
      <c r="AJ80" s="27">
        <f t="shared" ref="AJ80:AJ107" si="47">IF(ISERROR(AH80/$AH$229),"-",AH80/$AH$229)</f>
        <v>3.0684942853773938E-3</v>
      </c>
    </row>
    <row r="81" spans="1:36" ht="24.95" customHeight="1" outlineLevel="1" x14ac:dyDescent="0.25">
      <c r="A81" s="19">
        <v>2</v>
      </c>
      <c r="B81" s="19"/>
      <c r="C81" s="43" t="s">
        <v>1442</v>
      </c>
      <c r="D81" s="41">
        <v>45545</v>
      </c>
      <c r="E81" s="42" t="s">
        <v>875</v>
      </c>
      <c r="F81" s="64" t="s">
        <v>1383</v>
      </c>
      <c r="G81" s="42" t="s">
        <v>1384</v>
      </c>
      <c r="H81" s="29"/>
      <c r="I81" s="29"/>
      <c r="J81" s="395"/>
      <c r="K81" s="45">
        <v>9500000</v>
      </c>
      <c r="L81" s="64" t="s">
        <v>1385</v>
      </c>
      <c r="M81" s="24"/>
      <c r="N81" s="24"/>
      <c r="O81" s="24"/>
      <c r="P81" s="22"/>
      <c r="Q81" s="22"/>
      <c r="R81" s="24"/>
      <c r="S81" s="24"/>
      <c r="T81" s="24"/>
      <c r="U81" s="25">
        <f t="shared" ref="U81:U107" si="48">SUM(R81:T81)</f>
        <v>0</v>
      </c>
      <c r="V81" s="24"/>
      <c r="W81" s="24"/>
      <c r="X81" s="24"/>
      <c r="Y81" s="25">
        <f t="shared" ref="Y81:Y107" si="49">SUM(V81:X81)</f>
        <v>0</v>
      </c>
      <c r="Z81" s="24"/>
      <c r="AA81" s="24"/>
      <c r="AB81" s="23">
        <v>9500000</v>
      </c>
      <c r="AC81" s="25">
        <f t="shared" ref="AC81:AC107" si="50">SUM(Z81:AB81)</f>
        <v>9500000</v>
      </c>
      <c r="AD81" s="24"/>
      <c r="AE81" s="24"/>
      <c r="AF81" s="24"/>
      <c r="AG81" s="25">
        <f t="shared" ref="AG81:AG107" si="51">SUM(AD81:AF81)</f>
        <v>0</v>
      </c>
      <c r="AH81" s="25">
        <f t="shared" ref="AH81:AH107" si="52">SUM(U81,Y81,AC81,AG81)</f>
        <v>9500000</v>
      </c>
      <c r="AI81" s="26">
        <f t="shared" ref="AI81:AI107" si="53">IF(ISERROR(AH81/$J$79),0,AH81/$J$79)</f>
        <v>3.0120481927710843E-2</v>
      </c>
      <c r="AJ81" s="27">
        <f t="shared" si="47"/>
        <v>3.0684942853773938E-3</v>
      </c>
    </row>
    <row r="82" spans="1:36" ht="24.95" customHeight="1" outlineLevel="1" x14ac:dyDescent="0.25">
      <c r="A82" s="19">
        <v>3</v>
      </c>
      <c r="B82" s="19"/>
      <c r="C82" s="43" t="s">
        <v>1443</v>
      </c>
      <c r="D82" s="41">
        <v>45545</v>
      </c>
      <c r="E82" s="42" t="s">
        <v>345</v>
      </c>
      <c r="F82" s="64" t="s">
        <v>1383</v>
      </c>
      <c r="G82" s="42" t="s">
        <v>1384</v>
      </c>
      <c r="H82" s="29"/>
      <c r="I82" s="29"/>
      <c r="J82" s="395"/>
      <c r="K82" s="45">
        <v>9500000</v>
      </c>
      <c r="L82" s="64" t="s">
        <v>1385</v>
      </c>
      <c r="M82" s="24"/>
      <c r="N82" s="24"/>
      <c r="O82" s="24"/>
      <c r="P82" s="22"/>
      <c r="Q82" s="22"/>
      <c r="R82" s="24"/>
      <c r="S82" s="24"/>
      <c r="T82" s="24"/>
      <c r="U82" s="25">
        <f t="shared" si="48"/>
        <v>0</v>
      </c>
      <c r="V82" s="24"/>
      <c r="W82" s="24"/>
      <c r="X82" s="24"/>
      <c r="Y82" s="25">
        <f t="shared" si="49"/>
        <v>0</v>
      </c>
      <c r="Z82" s="24"/>
      <c r="AA82" s="24"/>
      <c r="AB82" s="24"/>
      <c r="AC82" s="25">
        <f t="shared" si="50"/>
        <v>0</v>
      </c>
      <c r="AD82" s="45">
        <v>9500000</v>
      </c>
      <c r="AE82" s="24"/>
      <c r="AF82" s="24"/>
      <c r="AG82" s="25">
        <f t="shared" si="51"/>
        <v>9500000</v>
      </c>
      <c r="AH82" s="25">
        <f t="shared" si="52"/>
        <v>9500000</v>
      </c>
      <c r="AI82" s="26">
        <f t="shared" si="53"/>
        <v>3.0120481927710843E-2</v>
      </c>
      <c r="AJ82" s="27">
        <f t="shared" si="47"/>
        <v>3.0684942853773938E-3</v>
      </c>
    </row>
    <row r="83" spans="1:36" ht="24.95" customHeight="1" outlineLevel="1" x14ac:dyDescent="0.25">
      <c r="A83" s="19">
        <v>4</v>
      </c>
      <c r="B83" s="19"/>
      <c r="C83" s="43" t="s">
        <v>1444</v>
      </c>
      <c r="D83" s="41">
        <v>45545</v>
      </c>
      <c r="E83" s="42" t="s">
        <v>878</v>
      </c>
      <c r="F83" s="64" t="s">
        <v>1383</v>
      </c>
      <c r="G83" s="42" t="s">
        <v>1384</v>
      </c>
      <c r="H83" s="29"/>
      <c r="I83" s="29"/>
      <c r="J83" s="395"/>
      <c r="K83" s="45">
        <v>9500000</v>
      </c>
      <c r="L83" s="64" t="s">
        <v>1385</v>
      </c>
      <c r="M83" s="24"/>
      <c r="N83" s="24"/>
      <c r="O83" s="24"/>
      <c r="P83" s="22"/>
      <c r="Q83" s="22"/>
      <c r="R83" s="24"/>
      <c r="S83" s="24"/>
      <c r="T83" s="24"/>
      <c r="U83" s="25">
        <f t="shared" si="48"/>
        <v>0</v>
      </c>
      <c r="V83" s="24"/>
      <c r="W83" s="24"/>
      <c r="X83" s="24"/>
      <c r="Y83" s="25">
        <f t="shared" si="49"/>
        <v>0</v>
      </c>
      <c r="Z83" s="24"/>
      <c r="AA83" s="24"/>
      <c r="AB83" s="24"/>
      <c r="AC83" s="25">
        <f t="shared" si="50"/>
        <v>0</v>
      </c>
      <c r="AD83" s="45">
        <v>9500000</v>
      </c>
      <c r="AE83" s="24"/>
      <c r="AF83" s="24"/>
      <c r="AG83" s="25">
        <f t="shared" si="51"/>
        <v>9500000</v>
      </c>
      <c r="AH83" s="25">
        <f t="shared" si="52"/>
        <v>9500000</v>
      </c>
      <c r="AI83" s="26">
        <f t="shared" si="53"/>
        <v>3.0120481927710843E-2</v>
      </c>
      <c r="AJ83" s="27">
        <f t="shared" si="47"/>
        <v>3.0684942853773938E-3</v>
      </c>
    </row>
    <row r="84" spans="1:36" ht="24.95" customHeight="1" outlineLevel="1" x14ac:dyDescent="0.25">
      <c r="A84" s="19">
        <v>5</v>
      </c>
      <c r="B84" s="19"/>
      <c r="C84" s="43" t="s">
        <v>170</v>
      </c>
      <c r="D84" s="41">
        <v>45545</v>
      </c>
      <c r="E84" s="42" t="s">
        <v>343</v>
      </c>
      <c r="F84" s="64" t="s">
        <v>1383</v>
      </c>
      <c r="G84" s="42" t="s">
        <v>1384</v>
      </c>
      <c r="H84" s="29"/>
      <c r="I84" s="29"/>
      <c r="J84" s="395"/>
      <c r="K84" s="45">
        <v>14250000</v>
      </c>
      <c r="L84" s="64" t="s">
        <v>1385</v>
      </c>
      <c r="M84" s="24"/>
      <c r="N84" s="24"/>
      <c r="O84" s="24"/>
      <c r="P84" s="22"/>
      <c r="Q84" s="22"/>
      <c r="R84" s="24"/>
      <c r="S84" s="24"/>
      <c r="T84" s="24"/>
      <c r="U84" s="25">
        <f t="shared" si="48"/>
        <v>0</v>
      </c>
      <c r="V84" s="24"/>
      <c r="W84" s="24"/>
      <c r="X84" s="24"/>
      <c r="Y84" s="25">
        <f t="shared" si="49"/>
        <v>0</v>
      </c>
      <c r="Z84" s="24"/>
      <c r="AA84" s="24"/>
      <c r="AB84" s="24"/>
      <c r="AC84" s="25">
        <f t="shared" si="50"/>
        <v>0</v>
      </c>
      <c r="AD84" s="45">
        <v>14250000</v>
      </c>
      <c r="AE84" s="24"/>
      <c r="AF84" s="24"/>
      <c r="AG84" s="25">
        <f t="shared" si="51"/>
        <v>14250000</v>
      </c>
      <c r="AH84" s="25">
        <f t="shared" si="52"/>
        <v>14250000</v>
      </c>
      <c r="AI84" s="26">
        <f t="shared" si="53"/>
        <v>4.5180722891566265E-2</v>
      </c>
      <c r="AJ84" s="27">
        <f t="shared" si="47"/>
        <v>4.6027414280660909E-3</v>
      </c>
    </row>
    <row r="85" spans="1:36" ht="24.95" customHeight="1" outlineLevel="1" x14ac:dyDescent="0.25">
      <c r="A85" s="19">
        <v>6</v>
      </c>
      <c r="B85" s="19"/>
      <c r="C85" s="43" t="s">
        <v>1445</v>
      </c>
      <c r="D85" s="41">
        <v>45545</v>
      </c>
      <c r="E85" s="42" t="s">
        <v>347</v>
      </c>
      <c r="F85" s="64" t="s">
        <v>1383</v>
      </c>
      <c r="G85" s="42" t="s">
        <v>1384</v>
      </c>
      <c r="H85" s="29"/>
      <c r="I85" s="29"/>
      <c r="J85" s="395"/>
      <c r="K85" s="45">
        <v>9500000</v>
      </c>
      <c r="L85" s="64" t="s">
        <v>1385</v>
      </c>
      <c r="M85" s="24"/>
      <c r="N85" s="24"/>
      <c r="O85" s="24"/>
      <c r="P85" s="22"/>
      <c r="Q85" s="22"/>
      <c r="R85" s="24"/>
      <c r="S85" s="24"/>
      <c r="T85" s="24"/>
      <c r="U85" s="25">
        <f t="shared" si="48"/>
        <v>0</v>
      </c>
      <c r="V85" s="24"/>
      <c r="W85" s="24"/>
      <c r="X85" s="24"/>
      <c r="Y85" s="25">
        <f t="shared" si="49"/>
        <v>0</v>
      </c>
      <c r="Z85" s="24"/>
      <c r="AA85" s="24"/>
      <c r="AB85" s="24"/>
      <c r="AC85" s="25">
        <f t="shared" si="50"/>
        <v>0</v>
      </c>
      <c r="AD85" s="45">
        <v>9500000</v>
      </c>
      <c r="AE85" s="24"/>
      <c r="AF85" s="24"/>
      <c r="AG85" s="25">
        <f t="shared" si="51"/>
        <v>9500000</v>
      </c>
      <c r="AH85" s="25">
        <f t="shared" si="52"/>
        <v>9500000</v>
      </c>
      <c r="AI85" s="26">
        <f t="shared" si="53"/>
        <v>3.0120481927710843E-2</v>
      </c>
      <c r="AJ85" s="27">
        <f t="shared" si="47"/>
        <v>3.0684942853773938E-3</v>
      </c>
    </row>
    <row r="86" spans="1:36" ht="24.95" customHeight="1" outlineLevel="1" x14ac:dyDescent="0.25">
      <c r="A86" s="19">
        <v>7</v>
      </c>
      <c r="B86" s="19"/>
      <c r="C86" s="43" t="s">
        <v>1446</v>
      </c>
      <c r="D86" s="41">
        <v>45545</v>
      </c>
      <c r="E86" s="42" t="s">
        <v>321</v>
      </c>
      <c r="F86" s="64" t="s">
        <v>1383</v>
      </c>
      <c r="G86" s="42" t="s">
        <v>1384</v>
      </c>
      <c r="H86" s="29"/>
      <c r="I86" s="29"/>
      <c r="J86" s="395"/>
      <c r="K86" s="45">
        <v>9500000</v>
      </c>
      <c r="L86" s="64" t="s">
        <v>1385</v>
      </c>
      <c r="M86" s="24"/>
      <c r="N86" s="24"/>
      <c r="O86" s="24"/>
      <c r="P86" s="22"/>
      <c r="Q86" s="22"/>
      <c r="R86" s="24"/>
      <c r="S86" s="24"/>
      <c r="T86" s="24"/>
      <c r="U86" s="25">
        <f t="shared" si="48"/>
        <v>0</v>
      </c>
      <c r="V86" s="24"/>
      <c r="W86" s="24"/>
      <c r="X86" s="24"/>
      <c r="Y86" s="25">
        <f t="shared" si="49"/>
        <v>0</v>
      </c>
      <c r="Z86" s="24"/>
      <c r="AA86" s="24"/>
      <c r="AB86" s="23">
        <v>9500000</v>
      </c>
      <c r="AC86" s="25">
        <f t="shared" si="50"/>
        <v>9500000</v>
      </c>
      <c r="AD86" s="24"/>
      <c r="AE86" s="24"/>
      <c r="AF86" s="24"/>
      <c r="AG86" s="25">
        <f t="shared" si="51"/>
        <v>0</v>
      </c>
      <c r="AH86" s="25">
        <f t="shared" si="52"/>
        <v>9500000</v>
      </c>
      <c r="AI86" s="26">
        <f t="shared" si="53"/>
        <v>3.0120481927710843E-2</v>
      </c>
      <c r="AJ86" s="27">
        <f t="shared" si="47"/>
        <v>3.0684942853773938E-3</v>
      </c>
    </row>
    <row r="87" spans="1:36" ht="24.95" customHeight="1" outlineLevel="1" x14ac:dyDescent="0.25">
      <c r="A87" s="19">
        <v>8</v>
      </c>
      <c r="B87" s="19"/>
      <c r="C87" s="43" t="s">
        <v>1447</v>
      </c>
      <c r="D87" s="41">
        <v>45545</v>
      </c>
      <c r="E87" s="42" t="s">
        <v>355</v>
      </c>
      <c r="F87" s="64" t="s">
        <v>1383</v>
      </c>
      <c r="G87" s="42" t="s">
        <v>1384</v>
      </c>
      <c r="H87" s="29"/>
      <c r="I87" s="29"/>
      <c r="J87" s="395"/>
      <c r="K87" s="45">
        <v>9500000</v>
      </c>
      <c r="L87" s="64" t="s">
        <v>1385</v>
      </c>
      <c r="M87" s="24"/>
      <c r="N87" s="24"/>
      <c r="O87" s="24"/>
      <c r="P87" s="22"/>
      <c r="Q87" s="22"/>
      <c r="R87" s="24"/>
      <c r="S87" s="24"/>
      <c r="T87" s="24"/>
      <c r="U87" s="25">
        <f t="shared" si="48"/>
        <v>0</v>
      </c>
      <c r="V87" s="24"/>
      <c r="W87" s="24"/>
      <c r="X87" s="24"/>
      <c r="Y87" s="25">
        <f t="shared" si="49"/>
        <v>0</v>
      </c>
      <c r="Z87" s="24"/>
      <c r="AA87" s="24"/>
      <c r="AB87" s="23">
        <v>9500000</v>
      </c>
      <c r="AC87" s="25">
        <f t="shared" si="50"/>
        <v>9500000</v>
      </c>
      <c r="AD87" s="24"/>
      <c r="AE87" s="24"/>
      <c r="AF87" s="24"/>
      <c r="AG87" s="25">
        <f t="shared" si="51"/>
        <v>0</v>
      </c>
      <c r="AH87" s="25">
        <f t="shared" si="52"/>
        <v>9500000</v>
      </c>
      <c r="AI87" s="26">
        <f t="shared" si="53"/>
        <v>3.0120481927710843E-2</v>
      </c>
      <c r="AJ87" s="27">
        <f t="shared" si="47"/>
        <v>3.0684942853773938E-3</v>
      </c>
    </row>
    <row r="88" spans="1:36" ht="24.95" customHeight="1" outlineLevel="1" x14ac:dyDescent="0.25">
      <c r="A88" s="19">
        <v>9</v>
      </c>
      <c r="B88" s="19"/>
      <c r="C88" s="43" t="s">
        <v>1448</v>
      </c>
      <c r="D88" s="41">
        <v>45545</v>
      </c>
      <c r="E88" s="42" t="s">
        <v>349</v>
      </c>
      <c r="F88" s="64" t="s">
        <v>1383</v>
      </c>
      <c r="G88" s="42" t="s">
        <v>1384</v>
      </c>
      <c r="H88" s="29"/>
      <c r="I88" s="29"/>
      <c r="J88" s="395"/>
      <c r="K88" s="45">
        <v>14250000</v>
      </c>
      <c r="L88" s="64" t="s">
        <v>1385</v>
      </c>
      <c r="M88" s="24"/>
      <c r="N88" s="24"/>
      <c r="O88" s="24"/>
      <c r="P88" s="22"/>
      <c r="Q88" s="22"/>
      <c r="R88" s="24"/>
      <c r="S88" s="24"/>
      <c r="T88" s="24"/>
      <c r="U88" s="25">
        <f t="shared" si="48"/>
        <v>0</v>
      </c>
      <c r="V88" s="24"/>
      <c r="W88" s="24"/>
      <c r="X88" s="24"/>
      <c r="Y88" s="25">
        <f t="shared" si="49"/>
        <v>0</v>
      </c>
      <c r="Z88" s="24"/>
      <c r="AA88" s="24"/>
      <c r="AB88" s="24"/>
      <c r="AC88" s="25">
        <f t="shared" si="50"/>
        <v>0</v>
      </c>
      <c r="AD88" s="45">
        <v>14250000</v>
      </c>
      <c r="AE88" s="24"/>
      <c r="AF88" s="24"/>
      <c r="AG88" s="25">
        <f t="shared" si="51"/>
        <v>14250000</v>
      </c>
      <c r="AH88" s="25">
        <f t="shared" si="52"/>
        <v>14250000</v>
      </c>
      <c r="AI88" s="26">
        <f t="shared" si="53"/>
        <v>4.5180722891566265E-2</v>
      </c>
      <c r="AJ88" s="27">
        <f t="shared" si="47"/>
        <v>4.6027414280660909E-3</v>
      </c>
    </row>
    <row r="89" spans="1:36" ht="24.95" customHeight="1" outlineLevel="1" x14ac:dyDescent="0.25">
      <c r="A89" s="19">
        <v>10</v>
      </c>
      <c r="B89" s="19"/>
      <c r="C89" s="43" t="s">
        <v>1449</v>
      </c>
      <c r="D89" s="41">
        <v>45545</v>
      </c>
      <c r="E89" s="42" t="s">
        <v>351</v>
      </c>
      <c r="F89" s="64" t="s">
        <v>1383</v>
      </c>
      <c r="G89" s="42" t="s">
        <v>1384</v>
      </c>
      <c r="H89" s="29"/>
      <c r="I89" s="29"/>
      <c r="J89" s="395"/>
      <c r="K89" s="45">
        <v>14250000</v>
      </c>
      <c r="L89" s="64" t="s">
        <v>1385</v>
      </c>
      <c r="M89" s="24"/>
      <c r="N89" s="24"/>
      <c r="O89" s="24"/>
      <c r="P89" s="22"/>
      <c r="Q89" s="22"/>
      <c r="R89" s="24"/>
      <c r="S89" s="24"/>
      <c r="T89" s="24"/>
      <c r="U89" s="25">
        <f t="shared" si="48"/>
        <v>0</v>
      </c>
      <c r="V89" s="24"/>
      <c r="W89" s="24"/>
      <c r="X89" s="24"/>
      <c r="Y89" s="25">
        <f t="shared" si="49"/>
        <v>0</v>
      </c>
      <c r="Z89" s="24"/>
      <c r="AA89" s="24"/>
      <c r="AB89" s="23">
        <v>14250000</v>
      </c>
      <c r="AC89" s="25">
        <f t="shared" si="50"/>
        <v>14250000</v>
      </c>
      <c r="AD89" s="24"/>
      <c r="AE89" s="24"/>
      <c r="AF89" s="24"/>
      <c r="AG89" s="25">
        <f t="shared" si="51"/>
        <v>0</v>
      </c>
      <c r="AH89" s="25">
        <f t="shared" si="52"/>
        <v>14250000</v>
      </c>
      <c r="AI89" s="26">
        <f t="shared" si="53"/>
        <v>4.5180722891566265E-2</v>
      </c>
      <c r="AJ89" s="27">
        <f t="shared" si="47"/>
        <v>4.6027414280660909E-3</v>
      </c>
    </row>
    <row r="90" spans="1:36" ht="24.95" customHeight="1" outlineLevel="1" x14ac:dyDescent="0.25">
      <c r="A90" s="19">
        <v>11</v>
      </c>
      <c r="B90" s="19"/>
      <c r="C90" s="43" t="s">
        <v>772</v>
      </c>
      <c r="D90" s="41">
        <v>45545</v>
      </c>
      <c r="E90" s="42" t="s">
        <v>357</v>
      </c>
      <c r="F90" s="64" t="s">
        <v>1383</v>
      </c>
      <c r="G90" s="42" t="s">
        <v>1384</v>
      </c>
      <c r="H90" s="29"/>
      <c r="I90" s="29"/>
      <c r="J90" s="395"/>
      <c r="K90" s="45">
        <v>9500000</v>
      </c>
      <c r="L90" s="64" t="s">
        <v>1385</v>
      </c>
      <c r="M90" s="24"/>
      <c r="N90" s="24"/>
      <c r="O90" s="24"/>
      <c r="P90" s="22"/>
      <c r="Q90" s="22"/>
      <c r="R90" s="24"/>
      <c r="S90" s="24"/>
      <c r="T90" s="24"/>
      <c r="U90" s="25">
        <f t="shared" si="48"/>
        <v>0</v>
      </c>
      <c r="V90" s="24"/>
      <c r="W90" s="24"/>
      <c r="X90" s="24"/>
      <c r="Y90" s="25">
        <f t="shared" si="49"/>
        <v>0</v>
      </c>
      <c r="Z90" s="24"/>
      <c r="AA90" s="24"/>
      <c r="AB90" s="24"/>
      <c r="AC90" s="25">
        <f t="shared" si="50"/>
        <v>0</v>
      </c>
      <c r="AD90" s="45">
        <v>9500000</v>
      </c>
      <c r="AE90" s="24"/>
      <c r="AF90" s="24"/>
      <c r="AG90" s="25">
        <f t="shared" si="51"/>
        <v>9500000</v>
      </c>
      <c r="AH90" s="25">
        <f t="shared" si="52"/>
        <v>9500000</v>
      </c>
      <c r="AI90" s="26">
        <f t="shared" si="53"/>
        <v>3.0120481927710843E-2</v>
      </c>
      <c r="AJ90" s="27">
        <f t="shared" si="47"/>
        <v>3.0684942853773938E-3</v>
      </c>
    </row>
    <row r="91" spans="1:36" ht="24.95" customHeight="1" outlineLevel="1" x14ac:dyDescent="0.25">
      <c r="A91" s="19">
        <v>12</v>
      </c>
      <c r="B91" s="19"/>
      <c r="C91" s="43" t="s">
        <v>1450</v>
      </c>
      <c r="D91" s="41">
        <v>45545</v>
      </c>
      <c r="E91" s="42" t="s">
        <v>359</v>
      </c>
      <c r="F91" s="64" t="s">
        <v>1383</v>
      </c>
      <c r="G91" s="42" t="s">
        <v>1384</v>
      </c>
      <c r="H91" s="29"/>
      <c r="I91" s="29"/>
      <c r="J91" s="395"/>
      <c r="K91" s="45">
        <v>9500000</v>
      </c>
      <c r="L91" s="64" t="s">
        <v>1385</v>
      </c>
      <c r="M91" s="24"/>
      <c r="N91" s="24"/>
      <c r="O91" s="24"/>
      <c r="P91" s="22"/>
      <c r="Q91" s="22"/>
      <c r="R91" s="24"/>
      <c r="S91" s="24"/>
      <c r="T91" s="24"/>
      <c r="U91" s="25">
        <f t="shared" si="48"/>
        <v>0</v>
      </c>
      <c r="V91" s="24"/>
      <c r="W91" s="24"/>
      <c r="X91" s="24"/>
      <c r="Y91" s="25">
        <f t="shared" si="49"/>
        <v>0</v>
      </c>
      <c r="Z91" s="24"/>
      <c r="AA91" s="24"/>
      <c r="AB91" s="23">
        <v>9500000</v>
      </c>
      <c r="AC91" s="25">
        <f t="shared" si="50"/>
        <v>9500000</v>
      </c>
      <c r="AD91" s="24"/>
      <c r="AE91" s="24"/>
      <c r="AF91" s="24"/>
      <c r="AG91" s="25">
        <f t="shared" si="51"/>
        <v>0</v>
      </c>
      <c r="AH91" s="25">
        <f t="shared" si="52"/>
        <v>9500000</v>
      </c>
      <c r="AI91" s="26">
        <f t="shared" si="53"/>
        <v>3.0120481927710843E-2</v>
      </c>
      <c r="AJ91" s="27">
        <f t="shared" si="47"/>
        <v>3.0684942853773938E-3</v>
      </c>
    </row>
    <row r="92" spans="1:36" ht="24.95" customHeight="1" outlineLevel="1" x14ac:dyDescent="0.25">
      <c r="A92" s="19">
        <v>13</v>
      </c>
      <c r="B92" s="19"/>
      <c r="C92" s="43" t="s">
        <v>1003</v>
      </c>
      <c r="D92" s="41">
        <v>45545</v>
      </c>
      <c r="E92" s="42" t="s">
        <v>362</v>
      </c>
      <c r="F92" s="64" t="s">
        <v>1383</v>
      </c>
      <c r="G92" s="42" t="s">
        <v>1384</v>
      </c>
      <c r="H92" s="29"/>
      <c r="I92" s="29"/>
      <c r="J92" s="395"/>
      <c r="K92" s="45">
        <v>9500000</v>
      </c>
      <c r="L92" s="64" t="s">
        <v>1385</v>
      </c>
      <c r="M92" s="24"/>
      <c r="N92" s="24"/>
      <c r="O92" s="24"/>
      <c r="P92" s="22"/>
      <c r="Q92" s="22"/>
      <c r="R92" s="24"/>
      <c r="S92" s="24"/>
      <c r="T92" s="24"/>
      <c r="U92" s="25">
        <f t="shared" si="48"/>
        <v>0</v>
      </c>
      <c r="V92" s="24"/>
      <c r="W92" s="24"/>
      <c r="X92" s="24"/>
      <c r="Y92" s="25">
        <f t="shared" si="49"/>
        <v>0</v>
      </c>
      <c r="Z92" s="24"/>
      <c r="AA92" s="24"/>
      <c r="AB92" s="23">
        <v>9500000</v>
      </c>
      <c r="AC92" s="25">
        <f t="shared" si="50"/>
        <v>9500000</v>
      </c>
      <c r="AD92" s="24"/>
      <c r="AE92" s="24"/>
      <c r="AF92" s="24"/>
      <c r="AG92" s="25">
        <f t="shared" si="51"/>
        <v>0</v>
      </c>
      <c r="AH92" s="25">
        <f t="shared" si="52"/>
        <v>9500000</v>
      </c>
      <c r="AI92" s="26">
        <f t="shared" si="53"/>
        <v>3.0120481927710843E-2</v>
      </c>
      <c r="AJ92" s="27">
        <f t="shared" si="47"/>
        <v>3.0684942853773938E-3</v>
      </c>
    </row>
    <row r="93" spans="1:36" ht="24.95" customHeight="1" outlineLevel="1" x14ac:dyDescent="0.25">
      <c r="A93" s="19">
        <v>14</v>
      </c>
      <c r="B93" s="19"/>
      <c r="C93" s="43" t="s">
        <v>1451</v>
      </c>
      <c r="D93" s="41">
        <v>45545</v>
      </c>
      <c r="E93" s="42" t="s">
        <v>333</v>
      </c>
      <c r="F93" s="64" t="s">
        <v>1383</v>
      </c>
      <c r="G93" s="42" t="s">
        <v>1384</v>
      </c>
      <c r="H93" s="29"/>
      <c r="I93" s="29"/>
      <c r="J93" s="395"/>
      <c r="K93" s="45">
        <v>11400000</v>
      </c>
      <c r="L93" s="64" t="s">
        <v>1385</v>
      </c>
      <c r="M93" s="24"/>
      <c r="N93" s="24"/>
      <c r="O93" s="24"/>
      <c r="P93" s="22"/>
      <c r="Q93" s="22"/>
      <c r="R93" s="24"/>
      <c r="S93" s="24"/>
      <c r="T93" s="24"/>
      <c r="U93" s="25">
        <f t="shared" si="48"/>
        <v>0</v>
      </c>
      <c r="V93" s="24"/>
      <c r="W93" s="24"/>
      <c r="X93" s="24"/>
      <c r="Y93" s="25">
        <f t="shared" si="49"/>
        <v>0</v>
      </c>
      <c r="Z93" s="24"/>
      <c r="AA93" s="24"/>
      <c r="AB93" s="24"/>
      <c r="AC93" s="25">
        <f t="shared" si="50"/>
        <v>0</v>
      </c>
      <c r="AD93" s="45">
        <v>11400000</v>
      </c>
      <c r="AE93" s="24"/>
      <c r="AF93" s="24"/>
      <c r="AG93" s="25">
        <f t="shared" si="51"/>
        <v>11400000</v>
      </c>
      <c r="AH93" s="25">
        <f t="shared" si="52"/>
        <v>11400000</v>
      </c>
      <c r="AI93" s="26">
        <f t="shared" si="53"/>
        <v>3.614457831325301E-2</v>
      </c>
      <c r="AJ93" s="27">
        <f t="shared" si="47"/>
        <v>3.6821931424528723E-3</v>
      </c>
    </row>
    <row r="94" spans="1:36" ht="24.95" customHeight="1" outlineLevel="1" x14ac:dyDescent="0.25">
      <c r="A94" s="19">
        <v>15</v>
      </c>
      <c r="B94" s="19"/>
      <c r="C94" s="43" t="s">
        <v>1452</v>
      </c>
      <c r="D94" s="41">
        <v>45545</v>
      </c>
      <c r="E94" s="42" t="s">
        <v>335</v>
      </c>
      <c r="F94" s="64" t="s">
        <v>1383</v>
      </c>
      <c r="G94" s="42" t="s">
        <v>1384</v>
      </c>
      <c r="H94" s="29"/>
      <c r="I94" s="29"/>
      <c r="J94" s="395"/>
      <c r="K94" s="45">
        <v>9500000</v>
      </c>
      <c r="L94" s="64" t="s">
        <v>1385</v>
      </c>
      <c r="M94" s="24"/>
      <c r="N94" s="24"/>
      <c r="O94" s="24"/>
      <c r="P94" s="22"/>
      <c r="Q94" s="22"/>
      <c r="R94" s="24"/>
      <c r="S94" s="24"/>
      <c r="T94" s="24"/>
      <c r="U94" s="25">
        <f t="shared" si="48"/>
        <v>0</v>
      </c>
      <c r="V94" s="24"/>
      <c r="W94" s="24"/>
      <c r="X94" s="24"/>
      <c r="Y94" s="25">
        <f t="shared" si="49"/>
        <v>0</v>
      </c>
      <c r="Z94" s="24"/>
      <c r="AA94" s="24"/>
      <c r="AB94" s="23">
        <v>9500000</v>
      </c>
      <c r="AC94" s="25">
        <f t="shared" si="50"/>
        <v>9500000</v>
      </c>
      <c r="AD94" s="24"/>
      <c r="AE94" s="24"/>
      <c r="AF94" s="24"/>
      <c r="AG94" s="25">
        <f t="shared" si="51"/>
        <v>0</v>
      </c>
      <c r="AH94" s="25">
        <f t="shared" si="52"/>
        <v>9500000</v>
      </c>
      <c r="AI94" s="26">
        <f t="shared" si="53"/>
        <v>3.0120481927710843E-2</v>
      </c>
      <c r="AJ94" s="27">
        <f t="shared" si="47"/>
        <v>3.0684942853773938E-3</v>
      </c>
    </row>
    <row r="95" spans="1:36" ht="24.95" customHeight="1" outlineLevel="1" x14ac:dyDescent="0.25">
      <c r="A95" s="19">
        <v>16</v>
      </c>
      <c r="B95" s="19"/>
      <c r="C95" s="43" t="s">
        <v>1453</v>
      </c>
      <c r="D95" s="41">
        <v>45545</v>
      </c>
      <c r="E95" s="42" t="s">
        <v>317</v>
      </c>
      <c r="F95" s="64" t="s">
        <v>1383</v>
      </c>
      <c r="G95" s="42" t="s">
        <v>1384</v>
      </c>
      <c r="H95" s="29"/>
      <c r="I95" s="29"/>
      <c r="J95" s="395"/>
      <c r="K95" s="45">
        <v>14250000</v>
      </c>
      <c r="L95" s="64" t="s">
        <v>1385</v>
      </c>
      <c r="M95" s="24"/>
      <c r="N95" s="24"/>
      <c r="O95" s="24"/>
      <c r="P95" s="22"/>
      <c r="Q95" s="22"/>
      <c r="R95" s="24"/>
      <c r="S95" s="24"/>
      <c r="T95" s="24"/>
      <c r="U95" s="25">
        <f t="shared" si="48"/>
        <v>0</v>
      </c>
      <c r="V95" s="24"/>
      <c r="W95" s="24"/>
      <c r="X95" s="24"/>
      <c r="Y95" s="25">
        <f t="shared" si="49"/>
        <v>0</v>
      </c>
      <c r="Z95" s="24"/>
      <c r="AA95" s="24"/>
      <c r="AB95" s="23">
        <v>14250000</v>
      </c>
      <c r="AC95" s="25">
        <f t="shared" si="50"/>
        <v>14250000</v>
      </c>
      <c r="AD95" s="24"/>
      <c r="AE95" s="24"/>
      <c r="AF95" s="24"/>
      <c r="AG95" s="25">
        <f t="shared" si="51"/>
        <v>0</v>
      </c>
      <c r="AH95" s="25">
        <f t="shared" si="52"/>
        <v>14250000</v>
      </c>
      <c r="AI95" s="26">
        <f t="shared" si="53"/>
        <v>4.5180722891566265E-2</v>
      </c>
      <c r="AJ95" s="27">
        <f t="shared" si="47"/>
        <v>4.6027414280660909E-3</v>
      </c>
    </row>
    <row r="96" spans="1:36" ht="24.95" customHeight="1" outlineLevel="1" x14ac:dyDescent="0.25">
      <c r="A96" s="19">
        <v>17</v>
      </c>
      <c r="B96" s="19"/>
      <c r="C96" s="43" t="s">
        <v>1454</v>
      </c>
      <c r="D96" s="41">
        <v>45545</v>
      </c>
      <c r="E96" s="42" t="s">
        <v>341</v>
      </c>
      <c r="F96" s="64" t="s">
        <v>1383</v>
      </c>
      <c r="G96" s="42" t="s">
        <v>1384</v>
      </c>
      <c r="H96" s="29"/>
      <c r="I96" s="29"/>
      <c r="J96" s="395"/>
      <c r="K96" s="45">
        <v>9500000</v>
      </c>
      <c r="L96" s="64" t="s">
        <v>1385</v>
      </c>
      <c r="M96" s="24"/>
      <c r="N96" s="24"/>
      <c r="O96" s="24"/>
      <c r="P96" s="22"/>
      <c r="Q96" s="22"/>
      <c r="R96" s="24"/>
      <c r="S96" s="24"/>
      <c r="T96" s="24"/>
      <c r="U96" s="25">
        <f t="shared" si="48"/>
        <v>0</v>
      </c>
      <c r="V96" s="24"/>
      <c r="W96" s="24"/>
      <c r="X96" s="24"/>
      <c r="Y96" s="25">
        <f t="shared" si="49"/>
        <v>0</v>
      </c>
      <c r="Z96" s="24"/>
      <c r="AA96" s="24"/>
      <c r="AB96" s="24"/>
      <c r="AC96" s="25">
        <f t="shared" si="50"/>
        <v>0</v>
      </c>
      <c r="AD96" s="45">
        <v>9500000</v>
      </c>
      <c r="AE96" s="24"/>
      <c r="AF96" s="24"/>
      <c r="AG96" s="25">
        <f t="shared" si="51"/>
        <v>9500000</v>
      </c>
      <c r="AH96" s="25">
        <f t="shared" si="52"/>
        <v>9500000</v>
      </c>
      <c r="AI96" s="26">
        <f t="shared" si="53"/>
        <v>3.0120481927710843E-2</v>
      </c>
      <c r="AJ96" s="27">
        <f t="shared" si="47"/>
        <v>3.0684942853773938E-3</v>
      </c>
    </row>
    <row r="97" spans="1:36" ht="24.95" customHeight="1" outlineLevel="1" x14ac:dyDescent="0.25">
      <c r="A97" s="19">
        <v>18</v>
      </c>
      <c r="B97" s="19"/>
      <c r="C97" s="43" t="s">
        <v>998</v>
      </c>
      <c r="D97" s="41">
        <v>45545</v>
      </c>
      <c r="E97" s="42" t="s">
        <v>323</v>
      </c>
      <c r="F97" s="64" t="s">
        <v>1383</v>
      </c>
      <c r="G97" s="42" t="s">
        <v>1384</v>
      </c>
      <c r="H97" s="29"/>
      <c r="I97" s="29"/>
      <c r="J97" s="395"/>
      <c r="K97" s="45">
        <v>9500000</v>
      </c>
      <c r="L97" s="64" t="s">
        <v>1385</v>
      </c>
      <c r="M97" s="24"/>
      <c r="N97" s="24"/>
      <c r="O97" s="24"/>
      <c r="P97" s="22"/>
      <c r="Q97" s="22"/>
      <c r="R97" s="24"/>
      <c r="S97" s="24"/>
      <c r="T97" s="24"/>
      <c r="U97" s="25">
        <f t="shared" si="48"/>
        <v>0</v>
      </c>
      <c r="V97" s="24"/>
      <c r="W97" s="24"/>
      <c r="X97" s="24"/>
      <c r="Y97" s="25">
        <f t="shared" si="49"/>
        <v>0</v>
      </c>
      <c r="Z97" s="24"/>
      <c r="AA97" s="24"/>
      <c r="AB97" s="23">
        <v>9500000</v>
      </c>
      <c r="AC97" s="25">
        <f t="shared" si="50"/>
        <v>9500000</v>
      </c>
      <c r="AD97" s="24"/>
      <c r="AE97" s="24"/>
      <c r="AF97" s="24"/>
      <c r="AG97" s="25">
        <f t="shared" si="51"/>
        <v>0</v>
      </c>
      <c r="AH97" s="25">
        <f t="shared" si="52"/>
        <v>9500000</v>
      </c>
      <c r="AI97" s="26">
        <f t="shared" si="53"/>
        <v>3.0120481927710843E-2</v>
      </c>
      <c r="AJ97" s="27">
        <f t="shared" si="47"/>
        <v>3.0684942853773938E-3</v>
      </c>
    </row>
    <row r="98" spans="1:36" ht="24.95" customHeight="1" outlineLevel="1" x14ac:dyDescent="0.25">
      <c r="A98" s="19">
        <v>19</v>
      </c>
      <c r="B98" s="19"/>
      <c r="C98" s="43" t="s">
        <v>992</v>
      </c>
      <c r="D98" s="41">
        <v>45545</v>
      </c>
      <c r="E98" s="42" t="s">
        <v>337</v>
      </c>
      <c r="F98" s="64" t="s">
        <v>1383</v>
      </c>
      <c r="G98" s="42" t="s">
        <v>1384</v>
      </c>
      <c r="H98" s="29"/>
      <c r="I98" s="29"/>
      <c r="J98" s="395"/>
      <c r="K98" s="45">
        <v>14250000</v>
      </c>
      <c r="L98" s="64" t="s">
        <v>1385</v>
      </c>
      <c r="M98" s="24"/>
      <c r="N98" s="24"/>
      <c r="O98" s="24"/>
      <c r="P98" s="22"/>
      <c r="Q98" s="22"/>
      <c r="R98" s="24"/>
      <c r="S98" s="24"/>
      <c r="T98" s="24"/>
      <c r="U98" s="25">
        <f t="shared" si="48"/>
        <v>0</v>
      </c>
      <c r="V98" s="24"/>
      <c r="W98" s="24"/>
      <c r="X98" s="24"/>
      <c r="Y98" s="25">
        <f t="shared" si="49"/>
        <v>0</v>
      </c>
      <c r="Z98" s="24"/>
      <c r="AA98" s="24"/>
      <c r="AB98" s="24"/>
      <c r="AC98" s="25">
        <f t="shared" si="50"/>
        <v>0</v>
      </c>
      <c r="AD98" s="45">
        <v>14250000</v>
      </c>
      <c r="AE98" s="24"/>
      <c r="AF98" s="24"/>
      <c r="AG98" s="25">
        <f t="shared" si="51"/>
        <v>14250000</v>
      </c>
      <c r="AH98" s="25">
        <f t="shared" si="52"/>
        <v>14250000</v>
      </c>
      <c r="AI98" s="26">
        <f t="shared" si="53"/>
        <v>4.5180722891566265E-2</v>
      </c>
      <c r="AJ98" s="27">
        <f t="shared" si="47"/>
        <v>4.6027414280660909E-3</v>
      </c>
    </row>
    <row r="99" spans="1:36" ht="24.95" customHeight="1" outlineLevel="1" x14ac:dyDescent="0.25">
      <c r="A99" s="19">
        <v>20</v>
      </c>
      <c r="B99" s="19"/>
      <c r="C99" s="43" t="s">
        <v>1455</v>
      </c>
      <c r="D99" s="41">
        <v>45545</v>
      </c>
      <c r="E99" s="42" t="s">
        <v>339</v>
      </c>
      <c r="F99" s="64" t="s">
        <v>1383</v>
      </c>
      <c r="G99" s="42" t="s">
        <v>1384</v>
      </c>
      <c r="H99" s="29"/>
      <c r="I99" s="29"/>
      <c r="J99" s="395"/>
      <c r="K99" s="45">
        <v>14250000</v>
      </c>
      <c r="L99" s="64" t="s">
        <v>1385</v>
      </c>
      <c r="M99" s="24"/>
      <c r="N99" s="24"/>
      <c r="O99" s="24"/>
      <c r="P99" s="22"/>
      <c r="Q99" s="22"/>
      <c r="R99" s="24"/>
      <c r="S99" s="24"/>
      <c r="T99" s="24"/>
      <c r="U99" s="25">
        <f t="shared" si="48"/>
        <v>0</v>
      </c>
      <c r="V99" s="24"/>
      <c r="W99" s="24"/>
      <c r="X99" s="24"/>
      <c r="Y99" s="25">
        <f t="shared" si="49"/>
        <v>0</v>
      </c>
      <c r="Z99" s="24"/>
      <c r="AA99" s="24"/>
      <c r="AB99" s="24"/>
      <c r="AC99" s="25">
        <f t="shared" si="50"/>
        <v>0</v>
      </c>
      <c r="AD99" s="45">
        <v>14250000</v>
      </c>
      <c r="AE99" s="24"/>
      <c r="AF99" s="24"/>
      <c r="AG99" s="25">
        <f t="shared" si="51"/>
        <v>14250000</v>
      </c>
      <c r="AH99" s="25">
        <f t="shared" si="52"/>
        <v>14250000</v>
      </c>
      <c r="AI99" s="26">
        <f t="shared" si="53"/>
        <v>4.5180722891566265E-2</v>
      </c>
      <c r="AJ99" s="27">
        <f t="shared" si="47"/>
        <v>4.6027414280660909E-3</v>
      </c>
    </row>
    <row r="100" spans="1:36" ht="24.95" customHeight="1" outlineLevel="1" x14ac:dyDescent="0.25">
      <c r="A100" s="19">
        <v>21</v>
      </c>
      <c r="B100" s="19"/>
      <c r="C100" s="43" t="s">
        <v>770</v>
      </c>
      <c r="D100" s="41">
        <v>45545</v>
      </c>
      <c r="E100" s="42" t="s">
        <v>364</v>
      </c>
      <c r="F100" s="64" t="s">
        <v>1383</v>
      </c>
      <c r="G100" s="42" t="s">
        <v>1384</v>
      </c>
      <c r="H100" s="29"/>
      <c r="I100" s="29"/>
      <c r="J100" s="395"/>
      <c r="K100" s="45">
        <v>14250000</v>
      </c>
      <c r="L100" s="64" t="s">
        <v>1385</v>
      </c>
      <c r="M100" s="24"/>
      <c r="N100" s="24"/>
      <c r="O100" s="24"/>
      <c r="P100" s="22"/>
      <c r="Q100" s="22"/>
      <c r="R100" s="24"/>
      <c r="S100" s="24"/>
      <c r="T100" s="24"/>
      <c r="U100" s="25">
        <f t="shared" si="48"/>
        <v>0</v>
      </c>
      <c r="V100" s="24"/>
      <c r="W100" s="24"/>
      <c r="X100" s="24"/>
      <c r="Y100" s="25">
        <f t="shared" si="49"/>
        <v>0</v>
      </c>
      <c r="Z100" s="24"/>
      <c r="AA100" s="24"/>
      <c r="AB100" s="24"/>
      <c r="AC100" s="25">
        <f t="shared" si="50"/>
        <v>0</v>
      </c>
      <c r="AD100" s="45">
        <v>14250000</v>
      </c>
      <c r="AE100" s="24"/>
      <c r="AF100" s="24"/>
      <c r="AG100" s="25">
        <f t="shared" si="51"/>
        <v>14250000</v>
      </c>
      <c r="AH100" s="25">
        <f t="shared" si="52"/>
        <v>14250000</v>
      </c>
      <c r="AI100" s="26">
        <f t="shared" si="53"/>
        <v>4.5180722891566265E-2</v>
      </c>
      <c r="AJ100" s="27">
        <f t="shared" si="47"/>
        <v>4.6027414280660909E-3</v>
      </c>
    </row>
    <row r="101" spans="1:36" ht="24.95" customHeight="1" outlineLevel="1" x14ac:dyDescent="0.25">
      <c r="A101" s="19">
        <v>22</v>
      </c>
      <c r="B101" s="19"/>
      <c r="C101" s="43" t="s">
        <v>771</v>
      </c>
      <c r="D101" s="41">
        <v>45545</v>
      </c>
      <c r="E101" s="42" t="s">
        <v>325</v>
      </c>
      <c r="F101" s="64" t="s">
        <v>1383</v>
      </c>
      <c r="G101" s="42" t="s">
        <v>1384</v>
      </c>
      <c r="H101" s="29"/>
      <c r="I101" s="29"/>
      <c r="J101" s="395"/>
      <c r="K101" s="45">
        <v>14250000</v>
      </c>
      <c r="L101" s="64" t="s">
        <v>1385</v>
      </c>
      <c r="M101" s="24"/>
      <c r="N101" s="24"/>
      <c r="O101" s="24"/>
      <c r="P101" s="22"/>
      <c r="Q101" s="22"/>
      <c r="R101" s="24"/>
      <c r="S101" s="24"/>
      <c r="T101" s="24"/>
      <c r="U101" s="25">
        <f t="shared" si="48"/>
        <v>0</v>
      </c>
      <c r="V101" s="24"/>
      <c r="W101" s="24"/>
      <c r="X101" s="24"/>
      <c r="Y101" s="25">
        <f t="shared" si="49"/>
        <v>0</v>
      </c>
      <c r="Z101" s="24"/>
      <c r="AA101" s="24"/>
      <c r="AB101" s="24"/>
      <c r="AC101" s="25">
        <f t="shared" si="50"/>
        <v>0</v>
      </c>
      <c r="AD101" s="45">
        <v>14250000</v>
      </c>
      <c r="AE101" s="24"/>
      <c r="AF101" s="24"/>
      <c r="AG101" s="25">
        <f t="shared" si="51"/>
        <v>14250000</v>
      </c>
      <c r="AH101" s="25">
        <f t="shared" si="52"/>
        <v>14250000</v>
      </c>
      <c r="AI101" s="26">
        <f t="shared" si="53"/>
        <v>4.5180722891566265E-2</v>
      </c>
      <c r="AJ101" s="27">
        <f t="shared" si="47"/>
        <v>4.6027414280660909E-3</v>
      </c>
    </row>
    <row r="102" spans="1:36" ht="24.95" customHeight="1" outlineLevel="1" x14ac:dyDescent="0.25">
      <c r="A102" s="19">
        <v>23</v>
      </c>
      <c r="B102" s="19"/>
      <c r="C102" s="43" t="s">
        <v>1456</v>
      </c>
      <c r="D102" s="41">
        <v>45545</v>
      </c>
      <c r="E102" s="42" t="s">
        <v>370</v>
      </c>
      <c r="F102" s="64" t="s">
        <v>1383</v>
      </c>
      <c r="G102" s="42" t="s">
        <v>1384</v>
      </c>
      <c r="H102" s="29"/>
      <c r="I102" s="29"/>
      <c r="J102" s="395"/>
      <c r="K102" s="45">
        <v>9500000</v>
      </c>
      <c r="L102" s="64" t="s">
        <v>1385</v>
      </c>
      <c r="M102" s="24"/>
      <c r="N102" s="24"/>
      <c r="O102" s="24"/>
      <c r="P102" s="22"/>
      <c r="Q102" s="22"/>
      <c r="R102" s="24"/>
      <c r="S102" s="24"/>
      <c r="T102" s="24"/>
      <c r="U102" s="25">
        <f t="shared" si="48"/>
        <v>0</v>
      </c>
      <c r="V102" s="24"/>
      <c r="W102" s="24"/>
      <c r="X102" s="24"/>
      <c r="Y102" s="25">
        <f t="shared" si="49"/>
        <v>0</v>
      </c>
      <c r="Z102" s="24"/>
      <c r="AA102" s="24"/>
      <c r="AB102" s="23">
        <v>9500000</v>
      </c>
      <c r="AC102" s="25">
        <f t="shared" si="50"/>
        <v>9500000</v>
      </c>
      <c r="AD102" s="24"/>
      <c r="AE102" s="24"/>
      <c r="AF102" s="24"/>
      <c r="AG102" s="25">
        <f t="shared" si="51"/>
        <v>0</v>
      </c>
      <c r="AH102" s="25">
        <f t="shared" si="52"/>
        <v>9500000</v>
      </c>
      <c r="AI102" s="26">
        <f t="shared" si="53"/>
        <v>3.0120481927710843E-2</v>
      </c>
      <c r="AJ102" s="27">
        <f t="shared" si="47"/>
        <v>3.0684942853773938E-3</v>
      </c>
    </row>
    <row r="103" spans="1:36" ht="24.95" customHeight="1" outlineLevel="1" x14ac:dyDescent="0.25">
      <c r="A103" s="19">
        <v>24</v>
      </c>
      <c r="B103" s="19"/>
      <c r="C103" s="43" t="s">
        <v>1402</v>
      </c>
      <c r="D103" s="41">
        <v>45545</v>
      </c>
      <c r="E103" s="42" t="s">
        <v>366</v>
      </c>
      <c r="F103" s="64" t="s">
        <v>1383</v>
      </c>
      <c r="G103" s="42" t="s">
        <v>1384</v>
      </c>
      <c r="H103" s="29"/>
      <c r="I103" s="29"/>
      <c r="J103" s="395"/>
      <c r="K103" s="45">
        <v>9500000</v>
      </c>
      <c r="L103" s="64" t="s">
        <v>1385</v>
      </c>
      <c r="M103" s="24"/>
      <c r="N103" s="24"/>
      <c r="O103" s="24"/>
      <c r="P103" s="22"/>
      <c r="Q103" s="22"/>
      <c r="R103" s="24"/>
      <c r="S103" s="24"/>
      <c r="T103" s="24"/>
      <c r="U103" s="25">
        <f t="shared" si="48"/>
        <v>0</v>
      </c>
      <c r="V103" s="24"/>
      <c r="W103" s="24"/>
      <c r="X103" s="24"/>
      <c r="Y103" s="25">
        <f t="shared" si="49"/>
        <v>0</v>
      </c>
      <c r="Z103" s="24"/>
      <c r="AA103" s="24"/>
      <c r="AB103" s="24"/>
      <c r="AC103" s="25">
        <f t="shared" si="50"/>
        <v>0</v>
      </c>
      <c r="AD103" s="45">
        <v>9500000</v>
      </c>
      <c r="AE103" s="24"/>
      <c r="AF103" s="24"/>
      <c r="AG103" s="25">
        <f t="shared" si="51"/>
        <v>9500000</v>
      </c>
      <c r="AH103" s="25">
        <f t="shared" si="52"/>
        <v>9500000</v>
      </c>
      <c r="AI103" s="26">
        <f t="shared" si="53"/>
        <v>3.0120481927710843E-2</v>
      </c>
      <c r="AJ103" s="27">
        <f t="shared" si="47"/>
        <v>3.0684942853773938E-3</v>
      </c>
    </row>
    <row r="104" spans="1:36" ht="24.95" customHeight="1" outlineLevel="1" x14ac:dyDescent="0.25">
      <c r="A104" s="19">
        <v>25</v>
      </c>
      <c r="B104" s="19"/>
      <c r="C104" s="43" t="s">
        <v>1457</v>
      </c>
      <c r="D104" s="41">
        <v>45545</v>
      </c>
      <c r="E104" s="42" t="s">
        <v>368</v>
      </c>
      <c r="F104" s="64" t="s">
        <v>1383</v>
      </c>
      <c r="G104" s="42" t="s">
        <v>1384</v>
      </c>
      <c r="H104" s="29"/>
      <c r="I104" s="29"/>
      <c r="J104" s="395"/>
      <c r="K104" s="45">
        <v>9500000</v>
      </c>
      <c r="L104" s="64" t="s">
        <v>1385</v>
      </c>
      <c r="M104" s="24"/>
      <c r="N104" s="24"/>
      <c r="O104" s="24"/>
      <c r="P104" s="22"/>
      <c r="Q104" s="22"/>
      <c r="R104" s="24"/>
      <c r="S104" s="24"/>
      <c r="T104" s="24"/>
      <c r="U104" s="25">
        <f t="shared" si="48"/>
        <v>0</v>
      </c>
      <c r="V104" s="24"/>
      <c r="W104" s="24"/>
      <c r="X104" s="24"/>
      <c r="Y104" s="25">
        <f t="shared" si="49"/>
        <v>0</v>
      </c>
      <c r="Z104" s="24"/>
      <c r="AA104" s="24"/>
      <c r="AB104" s="24"/>
      <c r="AC104" s="25">
        <f t="shared" si="50"/>
        <v>0</v>
      </c>
      <c r="AD104" s="45">
        <v>9500000</v>
      </c>
      <c r="AE104" s="24"/>
      <c r="AF104" s="24"/>
      <c r="AG104" s="25">
        <f t="shared" si="51"/>
        <v>9500000</v>
      </c>
      <c r="AH104" s="25">
        <f t="shared" si="52"/>
        <v>9500000</v>
      </c>
      <c r="AI104" s="26">
        <f t="shared" si="53"/>
        <v>3.0120481927710843E-2</v>
      </c>
      <c r="AJ104" s="27">
        <f t="shared" si="47"/>
        <v>3.0684942853773938E-3</v>
      </c>
    </row>
    <row r="105" spans="1:36" ht="24.95" customHeight="1" outlineLevel="1" x14ac:dyDescent="0.25">
      <c r="A105" s="19">
        <v>26</v>
      </c>
      <c r="B105" s="19"/>
      <c r="C105" s="43" t="s">
        <v>1458</v>
      </c>
      <c r="D105" s="41">
        <v>45545</v>
      </c>
      <c r="E105" s="42" t="s">
        <v>327</v>
      </c>
      <c r="F105" s="64" t="s">
        <v>1383</v>
      </c>
      <c r="G105" s="42" t="s">
        <v>1384</v>
      </c>
      <c r="H105" s="29"/>
      <c r="I105" s="29"/>
      <c r="J105" s="395"/>
      <c r="K105" s="45">
        <v>14250000</v>
      </c>
      <c r="L105" s="64" t="s">
        <v>1385</v>
      </c>
      <c r="M105" s="24"/>
      <c r="N105" s="24"/>
      <c r="O105" s="24"/>
      <c r="P105" s="22"/>
      <c r="Q105" s="22"/>
      <c r="R105" s="24"/>
      <c r="S105" s="24"/>
      <c r="T105" s="24"/>
      <c r="U105" s="25">
        <f t="shared" si="48"/>
        <v>0</v>
      </c>
      <c r="V105" s="24"/>
      <c r="W105" s="24"/>
      <c r="X105" s="24"/>
      <c r="Y105" s="25">
        <f t="shared" si="49"/>
        <v>0</v>
      </c>
      <c r="Z105" s="24"/>
      <c r="AA105" s="24"/>
      <c r="AB105" s="23">
        <v>14250000</v>
      </c>
      <c r="AC105" s="25">
        <f t="shared" si="50"/>
        <v>14250000</v>
      </c>
      <c r="AD105" s="24"/>
      <c r="AE105" s="24"/>
      <c r="AF105" s="24"/>
      <c r="AG105" s="25">
        <f t="shared" si="51"/>
        <v>0</v>
      </c>
      <c r="AH105" s="25">
        <f t="shared" si="52"/>
        <v>14250000</v>
      </c>
      <c r="AI105" s="26">
        <f t="shared" si="53"/>
        <v>4.5180722891566265E-2</v>
      </c>
      <c r="AJ105" s="27">
        <f t="shared" si="47"/>
        <v>4.6027414280660909E-3</v>
      </c>
    </row>
    <row r="106" spans="1:36" ht="24.95" customHeight="1" outlineLevel="1" x14ac:dyDescent="0.25">
      <c r="A106" s="19">
        <v>27</v>
      </c>
      <c r="B106" s="19"/>
      <c r="C106" s="43" t="s">
        <v>1459</v>
      </c>
      <c r="D106" s="41">
        <v>45545</v>
      </c>
      <c r="E106" s="42" t="s">
        <v>329</v>
      </c>
      <c r="F106" s="64" t="s">
        <v>1383</v>
      </c>
      <c r="G106" s="42" t="s">
        <v>1384</v>
      </c>
      <c r="H106" s="29"/>
      <c r="I106" s="29"/>
      <c r="J106" s="395"/>
      <c r="K106" s="45">
        <v>9500000</v>
      </c>
      <c r="L106" s="64" t="s">
        <v>1385</v>
      </c>
      <c r="M106" s="24"/>
      <c r="N106" s="24"/>
      <c r="O106" s="24"/>
      <c r="P106" s="22"/>
      <c r="Q106" s="22"/>
      <c r="R106" s="24"/>
      <c r="S106" s="24"/>
      <c r="T106" s="24"/>
      <c r="U106" s="25">
        <f t="shared" si="48"/>
        <v>0</v>
      </c>
      <c r="V106" s="24"/>
      <c r="W106" s="24"/>
      <c r="X106" s="24"/>
      <c r="Y106" s="25">
        <f t="shared" si="49"/>
        <v>0</v>
      </c>
      <c r="Z106" s="24"/>
      <c r="AA106" s="24"/>
      <c r="AB106" s="23">
        <v>9500000</v>
      </c>
      <c r="AC106" s="25">
        <f t="shared" si="50"/>
        <v>9500000</v>
      </c>
      <c r="AD106" s="24"/>
      <c r="AE106" s="24"/>
      <c r="AF106" s="24"/>
      <c r="AG106" s="25">
        <f t="shared" si="51"/>
        <v>0</v>
      </c>
      <c r="AH106" s="25">
        <f t="shared" si="52"/>
        <v>9500000</v>
      </c>
      <c r="AI106" s="26">
        <f t="shared" si="53"/>
        <v>3.0120481927710843E-2</v>
      </c>
      <c r="AJ106" s="27">
        <f t="shared" si="47"/>
        <v>3.0684942853773938E-3</v>
      </c>
    </row>
    <row r="107" spans="1:36" ht="24.95" customHeight="1" outlineLevel="1" x14ac:dyDescent="0.25">
      <c r="A107" s="19">
        <v>28</v>
      </c>
      <c r="B107" s="19"/>
      <c r="C107" s="43" t="s">
        <v>1460</v>
      </c>
      <c r="D107" s="41">
        <v>45545</v>
      </c>
      <c r="E107" s="42" t="s">
        <v>319</v>
      </c>
      <c r="F107" s="64" t="s">
        <v>1383</v>
      </c>
      <c r="G107" s="42" t="s">
        <v>1384</v>
      </c>
      <c r="H107" s="29"/>
      <c r="I107" s="29"/>
      <c r="J107" s="395"/>
      <c r="K107" s="45">
        <v>14250000</v>
      </c>
      <c r="L107" s="64" t="s">
        <v>1385</v>
      </c>
      <c r="M107" s="24"/>
      <c r="N107" s="24"/>
      <c r="O107" s="24"/>
      <c r="P107" s="22"/>
      <c r="Q107" s="22"/>
      <c r="R107" s="24"/>
      <c r="S107" s="24"/>
      <c r="T107" s="24"/>
      <c r="U107" s="25">
        <f t="shared" si="48"/>
        <v>0</v>
      </c>
      <c r="V107" s="24"/>
      <c r="W107" s="24"/>
      <c r="X107" s="24"/>
      <c r="Y107" s="25">
        <f t="shared" si="49"/>
        <v>0</v>
      </c>
      <c r="Z107" s="24"/>
      <c r="AA107" s="24"/>
      <c r="AB107" s="24"/>
      <c r="AC107" s="25">
        <f t="shared" si="50"/>
        <v>0</v>
      </c>
      <c r="AD107" s="45">
        <v>14250000</v>
      </c>
      <c r="AE107" s="24"/>
      <c r="AF107" s="24"/>
      <c r="AG107" s="25">
        <f t="shared" si="51"/>
        <v>14250000</v>
      </c>
      <c r="AH107" s="25">
        <f t="shared" si="52"/>
        <v>14250000</v>
      </c>
      <c r="AI107" s="26">
        <f t="shared" si="53"/>
        <v>4.5180722891566265E-2</v>
      </c>
      <c r="AJ107" s="27">
        <f t="shared" si="47"/>
        <v>4.6027414280660909E-3</v>
      </c>
    </row>
    <row r="108" spans="1:36" s="37" customFormat="1" ht="12.75" customHeight="1" x14ac:dyDescent="0.25">
      <c r="A108" s="404" t="s">
        <v>59</v>
      </c>
      <c r="B108" s="377"/>
      <c r="C108" s="377"/>
      <c r="D108" s="377"/>
      <c r="E108" s="377"/>
      <c r="F108" s="377"/>
      <c r="G108" s="377"/>
      <c r="H108" s="377"/>
      <c r="I108" s="405"/>
      <c r="J108" s="33">
        <f>+J79</f>
        <v>315400000</v>
      </c>
      <c r="K108" s="33">
        <f>SUM(K80:K107)</f>
        <v>315400000</v>
      </c>
      <c r="L108" s="32"/>
      <c r="M108" s="33">
        <f>SUM(M80:M107)</f>
        <v>0</v>
      </c>
      <c r="N108" s="33">
        <f>SUM(N80:N107)</f>
        <v>0</v>
      </c>
      <c r="O108" s="33">
        <f>SUM(O80:O107)</f>
        <v>0</v>
      </c>
      <c r="P108" s="34"/>
      <c r="Q108" s="35"/>
      <c r="R108" s="33">
        <f t="shared" ref="R108:AH108" si="54">SUM(R80:R107)</f>
        <v>0</v>
      </c>
      <c r="S108" s="33">
        <f t="shared" si="54"/>
        <v>0</v>
      </c>
      <c r="T108" s="33">
        <f t="shared" si="54"/>
        <v>0</v>
      </c>
      <c r="U108" s="33">
        <f t="shared" si="54"/>
        <v>0</v>
      </c>
      <c r="V108" s="33">
        <f t="shared" si="54"/>
        <v>0</v>
      </c>
      <c r="W108" s="33">
        <f t="shared" si="54"/>
        <v>0</v>
      </c>
      <c r="X108" s="33">
        <f t="shared" si="54"/>
        <v>0</v>
      </c>
      <c r="Y108" s="33">
        <f t="shared" si="54"/>
        <v>0</v>
      </c>
      <c r="Z108" s="33">
        <f t="shared" si="54"/>
        <v>0</v>
      </c>
      <c r="AA108" s="33">
        <f t="shared" si="54"/>
        <v>0</v>
      </c>
      <c r="AB108" s="33">
        <f t="shared" si="54"/>
        <v>128250000</v>
      </c>
      <c r="AC108" s="33">
        <f t="shared" si="54"/>
        <v>128250000</v>
      </c>
      <c r="AD108" s="33">
        <f t="shared" si="54"/>
        <v>177650000</v>
      </c>
      <c r="AE108" s="33">
        <f t="shared" si="54"/>
        <v>9500000</v>
      </c>
      <c r="AF108" s="33">
        <f t="shared" si="54"/>
        <v>0</v>
      </c>
      <c r="AG108" s="33">
        <f t="shared" si="54"/>
        <v>187150000</v>
      </c>
      <c r="AH108" s="33">
        <f t="shared" si="54"/>
        <v>315400000</v>
      </c>
      <c r="AI108" s="36">
        <f>IF(ISERROR(AH108/J108),0,AH108/J108)</f>
        <v>1</v>
      </c>
      <c r="AJ108" s="36">
        <f>IF(ISERROR(AH108/$AH$229),0,AH108/$AH$229)</f>
        <v>0.10187401027452947</v>
      </c>
    </row>
    <row r="109" spans="1:36" ht="12.75" customHeight="1" x14ac:dyDescent="0.25">
      <c r="A109" s="383" t="s">
        <v>60</v>
      </c>
      <c r="B109" s="384"/>
      <c r="C109" s="384"/>
      <c r="D109" s="384"/>
      <c r="E109" s="385"/>
      <c r="F109" s="9"/>
      <c r="G109" s="10"/>
      <c r="H109" s="11"/>
      <c r="I109" s="11"/>
      <c r="J109" s="381">
        <v>163200000</v>
      </c>
      <c r="K109" s="13"/>
      <c r="L109" s="14"/>
      <c r="M109" s="15"/>
      <c r="N109" s="15"/>
      <c r="O109" s="15"/>
      <c r="P109" s="10"/>
      <c r="Q109" s="16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7"/>
      <c r="AJ109" s="17"/>
    </row>
    <row r="110" spans="1:36" ht="24.95" customHeight="1" outlineLevel="1" x14ac:dyDescent="0.25">
      <c r="A110" s="19">
        <v>1</v>
      </c>
      <c r="B110" s="19"/>
      <c r="C110" s="43" t="s">
        <v>1461</v>
      </c>
      <c r="D110" s="41">
        <v>45539</v>
      </c>
      <c r="E110" s="42" t="s">
        <v>394</v>
      </c>
      <c r="F110" s="64" t="s">
        <v>1383</v>
      </c>
      <c r="G110" s="42" t="s">
        <v>1384</v>
      </c>
      <c r="H110" s="29"/>
      <c r="I110" s="29"/>
      <c r="J110" s="395"/>
      <c r="K110" s="45">
        <v>11400000</v>
      </c>
      <c r="L110" s="64" t="s">
        <v>1385</v>
      </c>
      <c r="M110" s="24"/>
      <c r="N110" s="24"/>
      <c r="O110" s="24"/>
      <c r="P110" s="22"/>
      <c r="Q110" s="22"/>
      <c r="R110" s="24"/>
      <c r="S110" s="24"/>
      <c r="T110" s="24"/>
      <c r="U110" s="25">
        <f>SUM(R110:T110)</f>
        <v>0</v>
      </c>
      <c r="V110" s="24"/>
      <c r="W110" s="24"/>
      <c r="X110" s="24"/>
      <c r="Y110" s="25">
        <f>SUM(V110:X110)</f>
        <v>0</v>
      </c>
      <c r="Z110" s="24"/>
      <c r="AA110" s="24"/>
      <c r="AB110" s="24"/>
      <c r="AC110" s="25">
        <f>SUM(Z110:AB110)</f>
        <v>0</v>
      </c>
      <c r="AD110" s="45">
        <v>11400000</v>
      </c>
      <c r="AE110" s="24"/>
      <c r="AF110" s="24"/>
      <c r="AG110" s="25">
        <f>SUM(AD110:AF110)</f>
        <v>11400000</v>
      </c>
      <c r="AH110" s="25">
        <f>SUM(U110,Y110,AC110,AG110)</f>
        <v>11400000</v>
      </c>
      <c r="AI110" s="26">
        <f>IF(ISERROR(AH110/J110),0,AH110/J110)</f>
        <v>0</v>
      </c>
      <c r="AJ110" s="27">
        <f t="shared" ref="AJ110:AJ124" si="55">IF(ISERROR(AH110/$AH$229),"-",AH110/$AH$229)</f>
        <v>3.6821931424528723E-3</v>
      </c>
    </row>
    <row r="111" spans="1:36" ht="24.95" customHeight="1" outlineLevel="1" x14ac:dyDescent="0.25">
      <c r="A111" s="19">
        <v>2</v>
      </c>
      <c r="B111" s="19"/>
      <c r="C111" s="43" t="s">
        <v>1462</v>
      </c>
      <c r="D111" s="41">
        <v>45531</v>
      </c>
      <c r="E111" s="42" t="s">
        <v>383</v>
      </c>
      <c r="F111" s="64" t="s">
        <v>1383</v>
      </c>
      <c r="G111" s="42" t="s">
        <v>1384</v>
      </c>
      <c r="H111" s="29"/>
      <c r="I111" s="29"/>
      <c r="J111" s="395"/>
      <c r="K111" s="45">
        <v>10800000</v>
      </c>
      <c r="L111" s="64" t="s">
        <v>1385</v>
      </c>
      <c r="M111" s="24"/>
      <c r="N111" s="24"/>
      <c r="O111" s="24"/>
      <c r="P111" s="22"/>
      <c r="Q111" s="22"/>
      <c r="R111" s="24"/>
      <c r="S111" s="24"/>
      <c r="T111" s="24"/>
      <c r="U111" s="25">
        <f t="shared" ref="U111:U124" si="56">SUM(R111:T111)</f>
        <v>0</v>
      </c>
      <c r="V111" s="24"/>
      <c r="W111" s="24"/>
      <c r="X111" s="24"/>
      <c r="Y111" s="25">
        <f t="shared" ref="Y111:Y124" si="57">SUM(V111:X111)</f>
        <v>0</v>
      </c>
      <c r="Z111" s="24"/>
      <c r="AA111" s="24"/>
      <c r="AB111" s="24"/>
      <c r="AC111" s="25">
        <f t="shared" ref="AC111:AC124" si="58">SUM(Z111:AB111)</f>
        <v>0</v>
      </c>
      <c r="AD111" s="24"/>
      <c r="AE111" s="24"/>
      <c r="AF111" s="45">
        <v>10800000</v>
      </c>
      <c r="AG111" s="25">
        <f t="shared" ref="AG111:AG124" si="59">SUM(AD111:AF111)</f>
        <v>10800000</v>
      </c>
      <c r="AH111" s="25">
        <f t="shared" ref="AH111:AH124" si="60">SUM(U111,Y111,AC111,AG111)</f>
        <v>10800000</v>
      </c>
      <c r="AI111" s="26">
        <f t="shared" ref="AI111:AI124" si="61">IF(ISERROR(AH111/J111),0,AH111/J111)</f>
        <v>0</v>
      </c>
      <c r="AJ111" s="27">
        <f t="shared" si="55"/>
        <v>3.4883935033764055E-3</v>
      </c>
    </row>
    <row r="112" spans="1:36" ht="24.95" customHeight="1" outlineLevel="1" x14ac:dyDescent="0.25">
      <c r="A112" s="19">
        <v>3</v>
      </c>
      <c r="B112" s="19"/>
      <c r="C112" s="43" t="s">
        <v>1463</v>
      </c>
      <c r="D112" s="41">
        <v>45531</v>
      </c>
      <c r="E112" s="42" t="s">
        <v>382</v>
      </c>
      <c r="F112" s="64" t="s">
        <v>1383</v>
      </c>
      <c r="G112" s="42" t="s">
        <v>1384</v>
      </c>
      <c r="H112" s="29"/>
      <c r="I112" s="29"/>
      <c r="J112" s="395"/>
      <c r="K112" s="45">
        <v>9900000</v>
      </c>
      <c r="L112" s="64" t="s">
        <v>1385</v>
      </c>
      <c r="M112" s="24"/>
      <c r="N112" s="24"/>
      <c r="O112" s="24"/>
      <c r="P112" s="22"/>
      <c r="Q112" s="22"/>
      <c r="R112" s="24"/>
      <c r="S112" s="24"/>
      <c r="T112" s="24"/>
      <c r="U112" s="25">
        <f t="shared" si="56"/>
        <v>0</v>
      </c>
      <c r="V112" s="24"/>
      <c r="W112" s="24"/>
      <c r="X112" s="24"/>
      <c r="Y112" s="25">
        <f t="shared" si="57"/>
        <v>0</v>
      </c>
      <c r="Z112" s="24"/>
      <c r="AA112" s="24"/>
      <c r="AB112" s="24"/>
      <c r="AC112" s="25">
        <f t="shared" si="58"/>
        <v>0</v>
      </c>
      <c r="AD112" s="24"/>
      <c r="AE112" s="24"/>
      <c r="AF112" s="45">
        <v>9900000</v>
      </c>
      <c r="AG112" s="25">
        <f t="shared" si="59"/>
        <v>9900000</v>
      </c>
      <c r="AH112" s="25">
        <f t="shared" si="60"/>
        <v>9900000</v>
      </c>
      <c r="AI112" s="26">
        <f t="shared" si="61"/>
        <v>0</v>
      </c>
      <c r="AJ112" s="27">
        <f t="shared" si="55"/>
        <v>3.1976940447617048E-3</v>
      </c>
    </row>
    <row r="113" spans="1:36" ht="24.95" customHeight="1" outlineLevel="1" x14ac:dyDescent="0.25">
      <c r="A113" s="19">
        <v>4</v>
      </c>
      <c r="B113" s="19"/>
      <c r="C113" s="43" t="s">
        <v>1464</v>
      </c>
      <c r="D113" s="41">
        <v>45531</v>
      </c>
      <c r="E113" s="42" t="s">
        <v>378</v>
      </c>
      <c r="F113" s="64" t="s">
        <v>1383</v>
      </c>
      <c r="G113" s="42" t="s">
        <v>1384</v>
      </c>
      <c r="H113" s="29"/>
      <c r="I113" s="29"/>
      <c r="J113" s="395"/>
      <c r="K113" s="45">
        <v>9900000</v>
      </c>
      <c r="L113" s="64" t="s">
        <v>1385</v>
      </c>
      <c r="M113" s="24"/>
      <c r="N113" s="24"/>
      <c r="O113" s="24"/>
      <c r="P113" s="22"/>
      <c r="Q113" s="22"/>
      <c r="R113" s="24"/>
      <c r="S113" s="24"/>
      <c r="T113" s="24"/>
      <c r="U113" s="25">
        <f t="shared" si="56"/>
        <v>0</v>
      </c>
      <c r="V113" s="24"/>
      <c r="W113" s="24"/>
      <c r="X113" s="24"/>
      <c r="Y113" s="25">
        <f t="shared" si="57"/>
        <v>0</v>
      </c>
      <c r="Z113" s="24"/>
      <c r="AA113" s="24"/>
      <c r="AB113" s="24"/>
      <c r="AC113" s="25">
        <f t="shared" si="58"/>
        <v>0</v>
      </c>
      <c r="AD113" s="24"/>
      <c r="AE113" s="24"/>
      <c r="AF113" s="45">
        <v>9900000</v>
      </c>
      <c r="AG113" s="25">
        <f t="shared" si="59"/>
        <v>9900000</v>
      </c>
      <c r="AH113" s="25">
        <f t="shared" si="60"/>
        <v>9900000</v>
      </c>
      <c r="AI113" s="26">
        <f t="shared" si="61"/>
        <v>0</v>
      </c>
      <c r="AJ113" s="27">
        <f t="shared" si="55"/>
        <v>3.1976940447617048E-3</v>
      </c>
    </row>
    <row r="114" spans="1:36" ht="24.95" customHeight="1" outlineLevel="1" x14ac:dyDescent="0.25">
      <c r="A114" s="19">
        <v>5</v>
      </c>
      <c r="B114" s="19"/>
      <c r="C114" s="43" t="s">
        <v>306</v>
      </c>
      <c r="D114" s="41">
        <v>45516</v>
      </c>
      <c r="E114" s="42" t="s">
        <v>940</v>
      </c>
      <c r="F114" s="64" t="s">
        <v>1383</v>
      </c>
      <c r="G114" s="42" t="s">
        <v>1384</v>
      </c>
      <c r="H114" s="29"/>
      <c r="I114" s="29"/>
      <c r="J114" s="395"/>
      <c r="K114" s="45">
        <v>9900000</v>
      </c>
      <c r="L114" s="64" t="s">
        <v>1385</v>
      </c>
      <c r="M114" s="24"/>
      <c r="N114" s="24"/>
      <c r="O114" s="24"/>
      <c r="P114" s="22"/>
      <c r="Q114" s="22"/>
      <c r="R114" s="24"/>
      <c r="S114" s="24"/>
      <c r="T114" s="24"/>
      <c r="U114" s="25">
        <f t="shared" si="56"/>
        <v>0</v>
      </c>
      <c r="V114" s="24"/>
      <c r="W114" s="24"/>
      <c r="X114" s="24"/>
      <c r="Y114" s="25">
        <f t="shared" si="57"/>
        <v>0</v>
      </c>
      <c r="Z114" s="24"/>
      <c r="AA114" s="24"/>
      <c r="AB114" s="24"/>
      <c r="AC114" s="25">
        <f t="shared" si="58"/>
        <v>0</v>
      </c>
      <c r="AD114" s="45">
        <v>9900000</v>
      </c>
      <c r="AE114" s="24"/>
      <c r="AF114" s="24"/>
      <c r="AG114" s="25">
        <f t="shared" si="59"/>
        <v>9900000</v>
      </c>
      <c r="AH114" s="25">
        <f t="shared" si="60"/>
        <v>9900000</v>
      </c>
      <c r="AI114" s="26">
        <f t="shared" si="61"/>
        <v>0</v>
      </c>
      <c r="AJ114" s="27">
        <f t="shared" si="55"/>
        <v>3.1976940447617048E-3</v>
      </c>
    </row>
    <row r="115" spans="1:36" ht="24.95" customHeight="1" outlineLevel="1" x14ac:dyDescent="0.25">
      <c r="A115" s="19">
        <v>6</v>
      </c>
      <c r="B115" s="19"/>
      <c r="C115" s="43" t="s">
        <v>1465</v>
      </c>
      <c r="D115" s="41">
        <v>45513</v>
      </c>
      <c r="E115" s="42" t="s">
        <v>398</v>
      </c>
      <c r="F115" s="64" t="s">
        <v>1383</v>
      </c>
      <c r="G115" s="42" t="s">
        <v>1384</v>
      </c>
      <c r="H115" s="29"/>
      <c r="I115" s="29"/>
      <c r="J115" s="395"/>
      <c r="K115" s="45">
        <v>9900000</v>
      </c>
      <c r="L115" s="64" t="s">
        <v>1385</v>
      </c>
      <c r="M115" s="24"/>
      <c r="N115" s="24"/>
      <c r="O115" s="24"/>
      <c r="P115" s="22"/>
      <c r="Q115" s="22"/>
      <c r="R115" s="24"/>
      <c r="S115" s="24"/>
      <c r="T115" s="24"/>
      <c r="U115" s="25">
        <f t="shared" si="56"/>
        <v>0</v>
      </c>
      <c r="V115" s="24"/>
      <c r="W115" s="24"/>
      <c r="X115" s="24"/>
      <c r="Y115" s="25">
        <f t="shared" si="57"/>
        <v>0</v>
      </c>
      <c r="Z115" s="24"/>
      <c r="AA115" s="24"/>
      <c r="AB115" s="24"/>
      <c r="AC115" s="25">
        <f t="shared" si="58"/>
        <v>0</v>
      </c>
      <c r="AD115" s="45">
        <v>9900000</v>
      </c>
      <c r="AE115" s="24"/>
      <c r="AF115" s="24"/>
      <c r="AG115" s="25">
        <f t="shared" si="59"/>
        <v>9900000</v>
      </c>
      <c r="AH115" s="25">
        <f t="shared" si="60"/>
        <v>9900000</v>
      </c>
      <c r="AI115" s="26">
        <f t="shared" si="61"/>
        <v>0</v>
      </c>
      <c r="AJ115" s="27">
        <f t="shared" si="55"/>
        <v>3.1976940447617048E-3</v>
      </c>
    </row>
    <row r="116" spans="1:36" ht="24.95" customHeight="1" outlineLevel="1" x14ac:dyDescent="0.25">
      <c r="A116" s="19">
        <v>7</v>
      </c>
      <c r="B116" s="19"/>
      <c r="C116" s="43" t="s">
        <v>1466</v>
      </c>
      <c r="D116" s="41">
        <v>45513</v>
      </c>
      <c r="E116" s="42" t="s">
        <v>390</v>
      </c>
      <c r="F116" s="64" t="s">
        <v>1383</v>
      </c>
      <c r="G116" s="42" t="s">
        <v>1384</v>
      </c>
      <c r="H116" s="29"/>
      <c r="I116" s="29"/>
      <c r="J116" s="395"/>
      <c r="K116" s="45">
        <v>10800000</v>
      </c>
      <c r="L116" s="64" t="s">
        <v>1385</v>
      </c>
      <c r="M116" s="24"/>
      <c r="N116" s="24"/>
      <c r="O116" s="24"/>
      <c r="P116" s="22"/>
      <c r="Q116" s="22"/>
      <c r="R116" s="24"/>
      <c r="S116" s="24"/>
      <c r="T116" s="24"/>
      <c r="U116" s="25">
        <f t="shared" si="56"/>
        <v>0</v>
      </c>
      <c r="V116" s="24"/>
      <c r="W116" s="24"/>
      <c r="X116" s="24"/>
      <c r="Y116" s="25">
        <f t="shared" si="57"/>
        <v>0</v>
      </c>
      <c r="Z116" s="24"/>
      <c r="AA116" s="24"/>
      <c r="AB116" s="24"/>
      <c r="AC116" s="25">
        <f t="shared" si="58"/>
        <v>0</v>
      </c>
      <c r="AD116" s="45">
        <v>10800000</v>
      </c>
      <c r="AE116" s="24"/>
      <c r="AF116" s="24"/>
      <c r="AG116" s="25">
        <f t="shared" si="59"/>
        <v>10800000</v>
      </c>
      <c r="AH116" s="25">
        <f t="shared" si="60"/>
        <v>10800000</v>
      </c>
      <c r="AI116" s="26">
        <f t="shared" si="61"/>
        <v>0</v>
      </c>
      <c r="AJ116" s="27">
        <f t="shared" si="55"/>
        <v>3.4883935033764055E-3</v>
      </c>
    </row>
    <row r="117" spans="1:36" ht="24.95" customHeight="1" outlineLevel="1" x14ac:dyDescent="0.25">
      <c r="A117" s="19">
        <v>8</v>
      </c>
      <c r="B117" s="19"/>
      <c r="C117" s="43" t="s">
        <v>186</v>
      </c>
      <c r="D117" s="41">
        <v>45513</v>
      </c>
      <c r="E117" s="42" t="s">
        <v>396</v>
      </c>
      <c r="F117" s="64" t="s">
        <v>1383</v>
      </c>
      <c r="G117" s="42" t="s">
        <v>1384</v>
      </c>
      <c r="H117" s="29"/>
      <c r="I117" s="29"/>
      <c r="J117" s="395"/>
      <c r="K117" s="45">
        <v>10800000</v>
      </c>
      <c r="L117" s="64" t="s">
        <v>1385</v>
      </c>
      <c r="M117" s="24"/>
      <c r="N117" s="24"/>
      <c r="O117" s="24"/>
      <c r="P117" s="22"/>
      <c r="Q117" s="22"/>
      <c r="R117" s="24"/>
      <c r="S117" s="24"/>
      <c r="T117" s="24"/>
      <c r="U117" s="25">
        <f t="shared" si="56"/>
        <v>0</v>
      </c>
      <c r="V117" s="24"/>
      <c r="W117" s="24"/>
      <c r="X117" s="24"/>
      <c r="Y117" s="25">
        <f t="shared" si="57"/>
        <v>0</v>
      </c>
      <c r="Z117" s="24"/>
      <c r="AA117" s="24"/>
      <c r="AB117" s="24"/>
      <c r="AC117" s="25">
        <f t="shared" si="58"/>
        <v>0</v>
      </c>
      <c r="AD117" s="45">
        <v>10800000</v>
      </c>
      <c r="AE117" s="24"/>
      <c r="AF117" s="24"/>
      <c r="AG117" s="25">
        <f t="shared" si="59"/>
        <v>10800000</v>
      </c>
      <c r="AH117" s="25">
        <f t="shared" si="60"/>
        <v>10800000</v>
      </c>
      <c r="AI117" s="26">
        <f t="shared" si="61"/>
        <v>0</v>
      </c>
      <c r="AJ117" s="27">
        <f t="shared" si="55"/>
        <v>3.4883935033764055E-3</v>
      </c>
    </row>
    <row r="118" spans="1:36" ht="24.95" customHeight="1" outlineLevel="1" x14ac:dyDescent="0.25">
      <c r="A118" s="19">
        <v>9</v>
      </c>
      <c r="B118" s="19"/>
      <c r="C118" s="43" t="s">
        <v>1467</v>
      </c>
      <c r="D118" s="41">
        <v>45513</v>
      </c>
      <c r="E118" s="42" t="s">
        <v>400</v>
      </c>
      <c r="F118" s="64" t="s">
        <v>1383</v>
      </c>
      <c r="G118" s="42" t="s">
        <v>1384</v>
      </c>
      <c r="H118" s="29"/>
      <c r="I118" s="29"/>
      <c r="J118" s="395"/>
      <c r="K118" s="45">
        <v>9900000</v>
      </c>
      <c r="L118" s="64" t="s">
        <v>1385</v>
      </c>
      <c r="M118" s="24"/>
      <c r="N118" s="24"/>
      <c r="O118" s="24"/>
      <c r="P118" s="22"/>
      <c r="Q118" s="22"/>
      <c r="R118" s="24"/>
      <c r="S118" s="24"/>
      <c r="T118" s="24"/>
      <c r="U118" s="25">
        <f t="shared" si="56"/>
        <v>0</v>
      </c>
      <c r="V118" s="24"/>
      <c r="W118" s="24"/>
      <c r="X118" s="24"/>
      <c r="Y118" s="25">
        <f t="shared" si="57"/>
        <v>0</v>
      </c>
      <c r="Z118" s="24"/>
      <c r="AA118" s="24"/>
      <c r="AB118" s="24"/>
      <c r="AC118" s="25">
        <f t="shared" si="58"/>
        <v>0</v>
      </c>
      <c r="AD118" s="24"/>
      <c r="AE118" s="24"/>
      <c r="AF118" s="45">
        <v>9900000</v>
      </c>
      <c r="AG118" s="25">
        <f t="shared" si="59"/>
        <v>9900000</v>
      </c>
      <c r="AH118" s="25">
        <f t="shared" si="60"/>
        <v>9900000</v>
      </c>
      <c r="AI118" s="26">
        <f t="shared" si="61"/>
        <v>0</v>
      </c>
      <c r="AJ118" s="27">
        <f t="shared" si="55"/>
        <v>3.1976940447617048E-3</v>
      </c>
    </row>
    <row r="119" spans="1:36" ht="24.95" customHeight="1" outlineLevel="1" x14ac:dyDescent="0.25">
      <c r="A119" s="19">
        <v>10</v>
      </c>
      <c r="B119" s="19"/>
      <c r="C119" s="43" t="s">
        <v>1468</v>
      </c>
      <c r="D119" s="41">
        <v>45512</v>
      </c>
      <c r="E119" s="42" t="s">
        <v>393</v>
      </c>
      <c r="F119" s="64" t="s">
        <v>1383</v>
      </c>
      <c r="G119" s="42" t="s">
        <v>1384</v>
      </c>
      <c r="H119" s="29"/>
      <c r="I119" s="29"/>
      <c r="J119" s="395"/>
      <c r="K119" s="45">
        <v>14250000</v>
      </c>
      <c r="L119" s="64" t="s">
        <v>1385</v>
      </c>
      <c r="M119" s="24"/>
      <c r="N119" s="24"/>
      <c r="O119" s="24"/>
      <c r="P119" s="22"/>
      <c r="Q119" s="22"/>
      <c r="R119" s="24"/>
      <c r="S119" s="24"/>
      <c r="T119" s="24"/>
      <c r="U119" s="25">
        <f t="shared" si="56"/>
        <v>0</v>
      </c>
      <c r="V119" s="24"/>
      <c r="W119" s="24"/>
      <c r="X119" s="24"/>
      <c r="Y119" s="25">
        <f t="shared" si="57"/>
        <v>0</v>
      </c>
      <c r="Z119" s="24"/>
      <c r="AA119" s="24"/>
      <c r="AB119" s="24"/>
      <c r="AC119" s="25">
        <f t="shared" si="58"/>
        <v>0</v>
      </c>
      <c r="AD119" s="24"/>
      <c r="AE119" s="45">
        <v>14250000</v>
      </c>
      <c r="AF119" s="24"/>
      <c r="AG119" s="25">
        <f t="shared" si="59"/>
        <v>14250000</v>
      </c>
      <c r="AH119" s="25">
        <f t="shared" si="60"/>
        <v>14250000</v>
      </c>
      <c r="AI119" s="26">
        <f t="shared" si="61"/>
        <v>0</v>
      </c>
      <c r="AJ119" s="27">
        <f t="shared" si="55"/>
        <v>4.6027414280660909E-3</v>
      </c>
    </row>
    <row r="120" spans="1:36" ht="24.95" customHeight="1" outlineLevel="1" x14ac:dyDescent="0.25">
      <c r="A120" s="19">
        <v>11</v>
      </c>
      <c r="B120" s="19"/>
      <c r="C120" s="43" t="s">
        <v>1469</v>
      </c>
      <c r="D120" s="41">
        <v>45512</v>
      </c>
      <c r="E120" s="42" t="s">
        <v>963</v>
      </c>
      <c r="F120" s="64" t="s">
        <v>1383</v>
      </c>
      <c r="G120" s="42" t="s">
        <v>1384</v>
      </c>
      <c r="H120" s="29"/>
      <c r="I120" s="29"/>
      <c r="J120" s="395"/>
      <c r="K120" s="45">
        <v>14250000</v>
      </c>
      <c r="L120" s="64" t="s">
        <v>1385</v>
      </c>
      <c r="M120" s="24"/>
      <c r="N120" s="24"/>
      <c r="O120" s="24"/>
      <c r="P120" s="22"/>
      <c r="Q120" s="22"/>
      <c r="R120" s="24"/>
      <c r="S120" s="24"/>
      <c r="T120" s="24"/>
      <c r="U120" s="25">
        <f t="shared" si="56"/>
        <v>0</v>
      </c>
      <c r="V120" s="24"/>
      <c r="W120" s="24"/>
      <c r="X120" s="24"/>
      <c r="Y120" s="25">
        <f t="shared" si="57"/>
        <v>0</v>
      </c>
      <c r="Z120" s="24"/>
      <c r="AA120" s="24"/>
      <c r="AB120" s="24"/>
      <c r="AC120" s="25">
        <f t="shared" si="58"/>
        <v>0</v>
      </c>
      <c r="AD120" s="45">
        <v>14250000</v>
      </c>
      <c r="AE120" s="24"/>
      <c r="AF120" s="24"/>
      <c r="AG120" s="25">
        <f t="shared" si="59"/>
        <v>14250000</v>
      </c>
      <c r="AH120" s="25">
        <f t="shared" si="60"/>
        <v>14250000</v>
      </c>
      <c r="AI120" s="26">
        <f t="shared" si="61"/>
        <v>0</v>
      </c>
      <c r="AJ120" s="27">
        <f t="shared" si="55"/>
        <v>4.6027414280660909E-3</v>
      </c>
    </row>
    <row r="121" spans="1:36" ht="24.95" customHeight="1" outlineLevel="1" x14ac:dyDescent="0.25">
      <c r="A121" s="19">
        <v>12</v>
      </c>
      <c r="B121" s="19"/>
      <c r="C121" s="43" t="s">
        <v>1470</v>
      </c>
      <c r="D121" s="41">
        <v>45512</v>
      </c>
      <c r="E121" s="42" t="s">
        <v>391</v>
      </c>
      <c r="F121" s="64" t="s">
        <v>1383</v>
      </c>
      <c r="G121" s="42" t="s">
        <v>1384</v>
      </c>
      <c r="H121" s="29"/>
      <c r="I121" s="29"/>
      <c r="J121" s="395"/>
      <c r="K121" s="45">
        <v>9900000</v>
      </c>
      <c r="L121" s="64" t="s">
        <v>1385</v>
      </c>
      <c r="M121" s="24"/>
      <c r="N121" s="24"/>
      <c r="O121" s="24"/>
      <c r="P121" s="22"/>
      <c r="Q121" s="22"/>
      <c r="R121" s="24"/>
      <c r="S121" s="24"/>
      <c r="T121" s="24"/>
      <c r="U121" s="25">
        <f t="shared" si="56"/>
        <v>0</v>
      </c>
      <c r="V121" s="24"/>
      <c r="W121" s="24"/>
      <c r="X121" s="24"/>
      <c r="Y121" s="25">
        <f t="shared" si="57"/>
        <v>0</v>
      </c>
      <c r="Z121" s="24"/>
      <c r="AA121" s="24"/>
      <c r="AB121" s="24"/>
      <c r="AC121" s="25">
        <f t="shared" si="58"/>
        <v>0</v>
      </c>
      <c r="AD121" s="45">
        <v>9900000</v>
      </c>
      <c r="AE121" s="24"/>
      <c r="AF121" s="24"/>
      <c r="AG121" s="25">
        <f t="shared" si="59"/>
        <v>9900000</v>
      </c>
      <c r="AH121" s="25">
        <f t="shared" si="60"/>
        <v>9900000</v>
      </c>
      <c r="AI121" s="26">
        <f t="shared" si="61"/>
        <v>0</v>
      </c>
      <c r="AJ121" s="27">
        <f t="shared" si="55"/>
        <v>3.1976940447617048E-3</v>
      </c>
    </row>
    <row r="122" spans="1:36" ht="24.95" customHeight="1" outlineLevel="1" x14ac:dyDescent="0.25">
      <c r="A122" s="19">
        <v>13</v>
      </c>
      <c r="B122" s="19"/>
      <c r="C122" s="43" t="s">
        <v>186</v>
      </c>
      <c r="D122" s="41">
        <v>45512</v>
      </c>
      <c r="E122" s="42" t="s">
        <v>387</v>
      </c>
      <c r="F122" s="64" t="s">
        <v>1383</v>
      </c>
      <c r="G122" s="42" t="s">
        <v>1384</v>
      </c>
      <c r="H122" s="29"/>
      <c r="I122" s="29"/>
      <c r="J122" s="395"/>
      <c r="K122" s="45">
        <v>10800000</v>
      </c>
      <c r="L122" s="64" t="s">
        <v>1385</v>
      </c>
      <c r="M122" s="24"/>
      <c r="N122" s="24"/>
      <c r="O122" s="24"/>
      <c r="P122" s="22"/>
      <c r="Q122" s="22"/>
      <c r="R122" s="24"/>
      <c r="S122" s="24"/>
      <c r="T122" s="24"/>
      <c r="U122" s="25">
        <f t="shared" si="56"/>
        <v>0</v>
      </c>
      <c r="V122" s="24"/>
      <c r="W122" s="24"/>
      <c r="X122" s="24"/>
      <c r="Y122" s="25">
        <f t="shared" si="57"/>
        <v>0</v>
      </c>
      <c r="Z122" s="24"/>
      <c r="AA122" s="24"/>
      <c r="AB122" s="24"/>
      <c r="AC122" s="25">
        <f t="shared" si="58"/>
        <v>0</v>
      </c>
      <c r="AD122" s="45">
        <v>10800000</v>
      </c>
      <c r="AE122" s="24"/>
      <c r="AF122" s="24"/>
      <c r="AG122" s="25">
        <f t="shared" si="59"/>
        <v>10800000</v>
      </c>
      <c r="AH122" s="25">
        <f t="shared" si="60"/>
        <v>10800000</v>
      </c>
      <c r="AI122" s="26">
        <f t="shared" si="61"/>
        <v>0</v>
      </c>
      <c r="AJ122" s="27">
        <f t="shared" si="55"/>
        <v>3.4883935033764055E-3</v>
      </c>
    </row>
    <row r="123" spans="1:36" ht="24.95" customHeight="1" outlineLevel="1" x14ac:dyDescent="0.25">
      <c r="A123" s="19">
        <v>14</v>
      </c>
      <c r="B123" s="19"/>
      <c r="C123" s="43" t="s">
        <v>1471</v>
      </c>
      <c r="D123" s="41">
        <v>45512</v>
      </c>
      <c r="E123" s="42" t="s">
        <v>392</v>
      </c>
      <c r="F123" s="64" t="s">
        <v>1383</v>
      </c>
      <c r="G123" s="42" t="s">
        <v>1384</v>
      </c>
      <c r="H123" s="29"/>
      <c r="I123" s="29"/>
      <c r="J123" s="395"/>
      <c r="K123" s="45">
        <v>10800000</v>
      </c>
      <c r="L123" s="64" t="s">
        <v>1385</v>
      </c>
      <c r="M123" s="24"/>
      <c r="N123" s="24"/>
      <c r="O123" s="24"/>
      <c r="P123" s="22"/>
      <c r="Q123" s="22"/>
      <c r="R123" s="24"/>
      <c r="S123" s="24"/>
      <c r="T123" s="24"/>
      <c r="U123" s="25">
        <f t="shared" si="56"/>
        <v>0</v>
      </c>
      <c r="V123" s="24"/>
      <c r="W123" s="24"/>
      <c r="X123" s="24"/>
      <c r="Y123" s="25">
        <f t="shared" si="57"/>
        <v>0</v>
      </c>
      <c r="Z123" s="24"/>
      <c r="AA123" s="24"/>
      <c r="AB123" s="24"/>
      <c r="AC123" s="25">
        <f t="shared" si="58"/>
        <v>0</v>
      </c>
      <c r="AD123" s="24"/>
      <c r="AE123" s="24"/>
      <c r="AF123" s="45">
        <v>10800000</v>
      </c>
      <c r="AG123" s="25">
        <f t="shared" si="59"/>
        <v>10800000</v>
      </c>
      <c r="AH123" s="25">
        <f t="shared" si="60"/>
        <v>10800000</v>
      </c>
      <c r="AI123" s="26">
        <f t="shared" si="61"/>
        <v>0</v>
      </c>
      <c r="AJ123" s="27">
        <f t="shared" si="55"/>
        <v>3.4883935033764055E-3</v>
      </c>
    </row>
    <row r="124" spans="1:36" ht="24.95" customHeight="1" outlineLevel="1" x14ac:dyDescent="0.25">
      <c r="A124" s="19">
        <v>15</v>
      </c>
      <c r="B124" s="19"/>
      <c r="C124" s="43" t="s">
        <v>1472</v>
      </c>
      <c r="D124" s="41">
        <v>45512</v>
      </c>
      <c r="E124" s="42" t="s">
        <v>950</v>
      </c>
      <c r="F124" s="64" t="s">
        <v>1383</v>
      </c>
      <c r="G124" s="42" t="s">
        <v>1384</v>
      </c>
      <c r="H124" s="29"/>
      <c r="I124" s="29"/>
      <c r="J124" s="395"/>
      <c r="K124" s="45">
        <v>9900000</v>
      </c>
      <c r="L124" s="64" t="s">
        <v>1385</v>
      </c>
      <c r="M124" s="24"/>
      <c r="N124" s="24"/>
      <c r="O124" s="24"/>
      <c r="P124" s="22"/>
      <c r="Q124" s="22"/>
      <c r="R124" s="24"/>
      <c r="S124" s="24"/>
      <c r="T124" s="24"/>
      <c r="U124" s="25">
        <f t="shared" si="56"/>
        <v>0</v>
      </c>
      <c r="V124" s="24"/>
      <c r="W124" s="24"/>
      <c r="X124" s="24"/>
      <c r="Y124" s="25">
        <f t="shared" si="57"/>
        <v>0</v>
      </c>
      <c r="Z124" s="24"/>
      <c r="AA124" s="24"/>
      <c r="AB124" s="24"/>
      <c r="AC124" s="25">
        <f t="shared" si="58"/>
        <v>0</v>
      </c>
      <c r="AD124" s="45">
        <v>9900000</v>
      </c>
      <c r="AE124" s="24"/>
      <c r="AF124" s="24"/>
      <c r="AG124" s="25">
        <f t="shared" si="59"/>
        <v>9900000</v>
      </c>
      <c r="AH124" s="25">
        <f t="shared" si="60"/>
        <v>9900000</v>
      </c>
      <c r="AI124" s="26">
        <f t="shared" si="61"/>
        <v>0</v>
      </c>
      <c r="AJ124" s="27">
        <f t="shared" si="55"/>
        <v>3.1976940447617048E-3</v>
      </c>
    </row>
    <row r="125" spans="1:36" s="37" customFormat="1" ht="12.75" customHeight="1" x14ac:dyDescent="0.25">
      <c r="A125" s="404" t="s">
        <v>61</v>
      </c>
      <c r="B125" s="377"/>
      <c r="C125" s="377"/>
      <c r="D125" s="377"/>
      <c r="E125" s="377"/>
      <c r="F125" s="377"/>
      <c r="G125" s="377"/>
      <c r="H125" s="377"/>
      <c r="I125" s="405"/>
      <c r="J125" s="33">
        <f>+J109</f>
        <v>163200000</v>
      </c>
      <c r="K125" s="33">
        <f>SUM(K110:K124)</f>
        <v>163200000</v>
      </c>
      <c r="L125" s="175"/>
      <c r="M125" s="174">
        <f>SUM(M110:M124)</f>
        <v>0</v>
      </c>
      <c r="N125" s="174">
        <f>SUM(N110:N124)</f>
        <v>0</v>
      </c>
      <c r="O125" s="174">
        <f>SUM(O110:O124)</f>
        <v>0</v>
      </c>
      <c r="P125" s="176"/>
      <c r="Q125" s="177"/>
      <c r="R125" s="33">
        <f t="shared" ref="R125:AH125" si="62">SUM(R110:R124)</f>
        <v>0</v>
      </c>
      <c r="S125" s="33">
        <f t="shared" si="62"/>
        <v>0</v>
      </c>
      <c r="T125" s="33">
        <f t="shared" si="62"/>
        <v>0</v>
      </c>
      <c r="U125" s="33">
        <f t="shared" si="62"/>
        <v>0</v>
      </c>
      <c r="V125" s="33">
        <f t="shared" si="62"/>
        <v>0</v>
      </c>
      <c r="W125" s="33">
        <f t="shared" si="62"/>
        <v>0</v>
      </c>
      <c r="X125" s="33">
        <f t="shared" si="62"/>
        <v>0</v>
      </c>
      <c r="Y125" s="33">
        <f t="shared" si="62"/>
        <v>0</v>
      </c>
      <c r="Z125" s="33">
        <f t="shared" si="62"/>
        <v>0</v>
      </c>
      <c r="AA125" s="33">
        <f t="shared" si="62"/>
        <v>0</v>
      </c>
      <c r="AB125" s="33">
        <f t="shared" si="62"/>
        <v>0</v>
      </c>
      <c r="AC125" s="33">
        <f t="shared" si="62"/>
        <v>0</v>
      </c>
      <c r="AD125" s="33">
        <f t="shared" si="62"/>
        <v>97650000</v>
      </c>
      <c r="AE125" s="33">
        <f t="shared" si="62"/>
        <v>14250000</v>
      </c>
      <c r="AF125" s="33">
        <f t="shared" si="62"/>
        <v>51300000</v>
      </c>
      <c r="AG125" s="33">
        <f t="shared" si="62"/>
        <v>163200000</v>
      </c>
      <c r="AH125" s="33">
        <f t="shared" si="62"/>
        <v>163200000</v>
      </c>
      <c r="AI125" s="36">
        <f>IF(ISERROR(AH125/J125),0,AH125/J125)</f>
        <v>1</v>
      </c>
      <c r="AJ125" s="36">
        <f>IF(ISERROR(AH125/$AH$229),0,AH125/$AH$229)</f>
        <v>5.2713501828799018E-2</v>
      </c>
    </row>
    <row r="126" spans="1:36" ht="12.75" customHeight="1" x14ac:dyDescent="0.25">
      <c r="A126" s="401" t="s">
        <v>62</v>
      </c>
      <c r="B126" s="402"/>
      <c r="C126" s="402"/>
      <c r="D126" s="402"/>
      <c r="E126" s="403"/>
      <c r="F126" s="173"/>
      <c r="G126" s="170"/>
      <c r="H126" s="168"/>
      <c r="I126" s="168"/>
      <c r="J126" s="396">
        <v>326740000</v>
      </c>
      <c r="K126" s="282"/>
      <c r="L126" s="153"/>
      <c r="M126" s="154"/>
      <c r="N126" s="154"/>
      <c r="O126" s="154"/>
      <c r="P126" s="150"/>
      <c r="Q126" s="155"/>
      <c r="R126" s="160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7"/>
      <c r="AJ126" s="17"/>
    </row>
    <row r="127" spans="1:36" ht="24.95" customHeight="1" outlineLevel="1" x14ac:dyDescent="0.25">
      <c r="A127" s="156">
        <v>1</v>
      </c>
      <c r="B127" s="156"/>
      <c r="C127" s="186" t="s">
        <v>1473</v>
      </c>
      <c r="D127" s="187">
        <v>45509</v>
      </c>
      <c r="E127" s="172" t="s">
        <v>1027</v>
      </c>
      <c r="F127" s="157" t="s">
        <v>1383</v>
      </c>
      <c r="G127" s="172" t="s">
        <v>1384</v>
      </c>
      <c r="H127" s="235"/>
      <c r="I127" s="235"/>
      <c r="J127" s="397"/>
      <c r="K127" s="45">
        <v>12040000</v>
      </c>
      <c r="L127" s="157" t="s">
        <v>1385</v>
      </c>
      <c r="M127" s="202"/>
      <c r="N127" s="203"/>
      <c r="O127" s="202"/>
      <c r="P127" s="165"/>
      <c r="Q127" s="165"/>
      <c r="R127" s="161"/>
      <c r="S127" s="24"/>
      <c r="T127" s="24"/>
      <c r="U127" s="25">
        <f>SUM(R127:T127)</f>
        <v>0</v>
      </c>
      <c r="V127" s="24"/>
      <c r="W127" s="24"/>
      <c r="X127" s="24"/>
      <c r="Y127" s="25">
        <f>SUM(V127:X127)</f>
        <v>0</v>
      </c>
      <c r="Z127" s="24"/>
      <c r="AA127" s="24"/>
      <c r="AB127" s="24">
        <v>12040000</v>
      </c>
      <c r="AC127" s="25">
        <f>SUM(Z127:AB127)</f>
        <v>12040000</v>
      </c>
      <c r="AD127" s="24"/>
      <c r="AE127" s="24">
        <v>0</v>
      </c>
      <c r="AF127" s="24">
        <v>0</v>
      </c>
      <c r="AG127" s="25">
        <f>SUM(AD127:AF127)</f>
        <v>0</v>
      </c>
      <c r="AH127" s="25">
        <f>SUM(U127,Y127,AC127,AG127)</f>
        <v>12040000</v>
      </c>
      <c r="AI127" s="26">
        <f>IF(ISERROR(AH127/$J$126),0,AH127/$J$126)</f>
        <v>3.6848870661688189E-2</v>
      </c>
      <c r="AJ127" s="27">
        <f>IF(ISERROR(AH127/$AH$229),"-",AH127/$AH$229)</f>
        <v>3.8889127574677704E-3</v>
      </c>
    </row>
    <row r="128" spans="1:36" ht="24.95" customHeight="1" outlineLevel="1" x14ac:dyDescent="0.25">
      <c r="A128" s="156">
        <v>2</v>
      </c>
      <c r="B128" s="156"/>
      <c r="C128" s="186" t="s">
        <v>1474</v>
      </c>
      <c r="D128" s="187">
        <v>45534</v>
      </c>
      <c r="E128" s="172" t="s">
        <v>1035</v>
      </c>
      <c r="F128" s="157" t="s">
        <v>1383</v>
      </c>
      <c r="G128" s="172" t="s">
        <v>1384</v>
      </c>
      <c r="H128" s="158"/>
      <c r="I128" s="158"/>
      <c r="J128" s="397"/>
      <c r="K128" s="109">
        <v>11180000</v>
      </c>
      <c r="L128" s="157" t="s">
        <v>1385</v>
      </c>
      <c r="M128" s="159"/>
      <c r="N128" s="159"/>
      <c r="O128" s="159"/>
      <c r="P128" s="157"/>
      <c r="Q128" s="157"/>
      <c r="R128" s="161"/>
      <c r="S128" s="24"/>
      <c r="T128" s="24"/>
      <c r="U128" s="25">
        <f>SUM(R128:T128)</f>
        <v>0</v>
      </c>
      <c r="V128" s="24"/>
      <c r="W128" s="24"/>
      <c r="X128" s="24"/>
      <c r="Y128" s="25">
        <f>SUM(V128:X128)</f>
        <v>0</v>
      </c>
      <c r="Z128" s="24"/>
      <c r="AA128" s="24"/>
      <c r="AB128" s="24">
        <v>11180000</v>
      </c>
      <c r="AC128" s="25">
        <f>SUM(Z128:AB128)</f>
        <v>11180000</v>
      </c>
      <c r="AD128" s="24"/>
      <c r="AE128" s="24"/>
      <c r="AF128" s="24"/>
      <c r="AG128" s="25">
        <f t="shared" ref="AG128:AG154" si="63">SUM(AD128:AF128)</f>
        <v>0</v>
      </c>
      <c r="AH128" s="25">
        <f t="shared" ref="AH128:AH154" si="64">SUM(U128,Y128,AC128,AG128)</f>
        <v>11180000</v>
      </c>
      <c r="AI128" s="26">
        <f t="shared" ref="AI128:AI154" si="65">IF(ISERROR(AH128/$J$126),0,AH128/$J$126)</f>
        <v>3.4216808471567606E-2</v>
      </c>
      <c r="AJ128" s="27">
        <f t="shared" ref="AJ128:AJ154" si="66">IF(ISERROR(AH128/$AH$229),"-",AH128/$AH$229)</f>
        <v>3.6111332747915011E-3</v>
      </c>
    </row>
    <row r="129" spans="1:36" ht="24.95" customHeight="1" outlineLevel="1" x14ac:dyDescent="0.25">
      <c r="A129" s="156">
        <v>3</v>
      </c>
      <c r="B129" s="156"/>
      <c r="C129" s="186" t="s">
        <v>1475</v>
      </c>
      <c r="D129" s="187">
        <v>45534</v>
      </c>
      <c r="E129" s="172" t="s">
        <v>999</v>
      </c>
      <c r="F129" s="157" t="s">
        <v>1383</v>
      </c>
      <c r="G129" s="172" t="s">
        <v>1384</v>
      </c>
      <c r="H129" s="158"/>
      <c r="I129" s="158"/>
      <c r="J129" s="399"/>
      <c r="K129" s="188">
        <v>10200000</v>
      </c>
      <c r="L129" s="64" t="s">
        <v>1385</v>
      </c>
      <c r="M129" s="159"/>
      <c r="N129" s="159"/>
      <c r="O129" s="159"/>
      <c r="P129" s="157"/>
      <c r="Q129" s="157"/>
      <c r="R129" s="161"/>
      <c r="S129" s="24"/>
      <c r="T129" s="24"/>
      <c r="U129" s="25">
        <f t="shared" ref="U129:U154" si="67">SUM(R129:T129)</f>
        <v>0</v>
      </c>
      <c r="V129" s="24"/>
      <c r="W129" s="24"/>
      <c r="X129" s="24"/>
      <c r="Y129" s="25">
        <f t="shared" ref="Y129:Y154" si="68">SUM(V129:X129)</f>
        <v>0</v>
      </c>
      <c r="Z129" s="24"/>
      <c r="AA129" s="24"/>
      <c r="AB129" s="24"/>
      <c r="AC129" s="25">
        <f t="shared" ref="AC129:AC154" si="69">SUM(Z129:AB129)</f>
        <v>0</v>
      </c>
      <c r="AD129" s="24"/>
      <c r="AE129" s="24"/>
      <c r="AF129" s="188">
        <v>10200000</v>
      </c>
      <c r="AG129" s="25">
        <f t="shared" si="63"/>
        <v>10200000</v>
      </c>
      <c r="AH129" s="25">
        <f t="shared" si="64"/>
        <v>10200000</v>
      </c>
      <c r="AI129" s="26">
        <f t="shared" si="65"/>
        <v>3.1217481789802288E-2</v>
      </c>
      <c r="AJ129" s="27">
        <f t="shared" si="66"/>
        <v>3.2945938642999387E-3</v>
      </c>
    </row>
    <row r="130" spans="1:36" ht="24.95" customHeight="1" outlineLevel="1" x14ac:dyDescent="0.25">
      <c r="A130" s="156">
        <v>4</v>
      </c>
      <c r="B130" s="156"/>
      <c r="C130" s="186" t="s">
        <v>1476</v>
      </c>
      <c r="D130" s="187">
        <v>45520</v>
      </c>
      <c r="E130" s="172" t="s">
        <v>1009</v>
      </c>
      <c r="F130" s="157" t="s">
        <v>1383</v>
      </c>
      <c r="G130" s="172" t="s">
        <v>1384</v>
      </c>
      <c r="H130" s="158"/>
      <c r="I130" s="158"/>
      <c r="J130" s="399"/>
      <c r="K130" s="188">
        <v>12600000</v>
      </c>
      <c r="L130" s="64" t="s">
        <v>1385</v>
      </c>
      <c r="M130" s="159"/>
      <c r="N130" s="159"/>
      <c r="O130" s="159"/>
      <c r="P130" s="157"/>
      <c r="Q130" s="157"/>
      <c r="R130" s="161"/>
      <c r="S130" s="24"/>
      <c r="T130" s="24"/>
      <c r="U130" s="25">
        <f t="shared" si="67"/>
        <v>0</v>
      </c>
      <c r="V130" s="24"/>
      <c r="W130" s="24"/>
      <c r="X130" s="24"/>
      <c r="Y130" s="25">
        <f t="shared" si="68"/>
        <v>0</v>
      </c>
      <c r="Z130" s="24"/>
      <c r="AA130" s="24"/>
      <c r="AB130" s="24"/>
      <c r="AC130" s="25">
        <f t="shared" si="69"/>
        <v>0</v>
      </c>
      <c r="AD130" s="24"/>
      <c r="AE130" s="24"/>
      <c r="AF130" s="188">
        <v>12600000</v>
      </c>
      <c r="AG130" s="25">
        <f t="shared" si="63"/>
        <v>12600000</v>
      </c>
      <c r="AH130" s="25">
        <f t="shared" si="64"/>
        <v>12600000</v>
      </c>
      <c r="AI130" s="26">
        <f t="shared" si="65"/>
        <v>3.8562771622696945E-2</v>
      </c>
      <c r="AJ130" s="27">
        <f t="shared" si="66"/>
        <v>4.0697924206058063E-3</v>
      </c>
    </row>
    <row r="131" spans="1:36" ht="24.95" customHeight="1" outlineLevel="1" x14ac:dyDescent="0.25">
      <c r="A131" s="156">
        <v>5</v>
      </c>
      <c r="B131" s="156"/>
      <c r="C131" s="186" t="s">
        <v>1477</v>
      </c>
      <c r="D131" s="187">
        <v>45540</v>
      </c>
      <c r="E131" s="172" t="s">
        <v>1011</v>
      </c>
      <c r="F131" s="157" t="s">
        <v>1383</v>
      </c>
      <c r="G131" s="172" t="s">
        <v>1384</v>
      </c>
      <c r="H131" s="158"/>
      <c r="I131" s="158"/>
      <c r="J131" s="399"/>
      <c r="K131" s="188">
        <v>10320000</v>
      </c>
      <c r="L131" s="64" t="s">
        <v>1385</v>
      </c>
      <c r="M131" s="159"/>
      <c r="N131" s="159"/>
      <c r="O131" s="159"/>
      <c r="P131" s="157"/>
      <c r="Q131" s="157"/>
      <c r="R131" s="161"/>
      <c r="S131" s="24"/>
      <c r="T131" s="24"/>
      <c r="U131" s="25">
        <f t="shared" si="67"/>
        <v>0</v>
      </c>
      <c r="V131" s="24"/>
      <c r="W131" s="24"/>
      <c r="X131" s="24"/>
      <c r="Y131" s="25">
        <f t="shared" si="68"/>
        <v>0</v>
      </c>
      <c r="Z131" s="24"/>
      <c r="AA131" s="24"/>
      <c r="AB131" s="24"/>
      <c r="AC131" s="25">
        <f t="shared" si="69"/>
        <v>0</v>
      </c>
      <c r="AD131" s="24"/>
      <c r="AE131" s="24"/>
      <c r="AF131" s="188">
        <v>10320000</v>
      </c>
      <c r="AG131" s="25">
        <f t="shared" si="63"/>
        <v>10320000</v>
      </c>
      <c r="AH131" s="25">
        <f t="shared" si="64"/>
        <v>10320000</v>
      </c>
      <c r="AI131" s="26">
        <f t="shared" si="65"/>
        <v>3.1584746281447022E-2</v>
      </c>
      <c r="AJ131" s="27">
        <f t="shared" si="66"/>
        <v>3.3333537921152318E-3</v>
      </c>
    </row>
    <row r="132" spans="1:36" ht="24.95" customHeight="1" outlineLevel="1" x14ac:dyDescent="0.25">
      <c r="A132" s="156">
        <v>6</v>
      </c>
      <c r="B132" s="156"/>
      <c r="C132" s="186" t="s">
        <v>1306</v>
      </c>
      <c r="D132" s="187">
        <v>45520</v>
      </c>
      <c r="E132" s="172" t="s">
        <v>1025</v>
      </c>
      <c r="F132" s="157" t="s">
        <v>1383</v>
      </c>
      <c r="G132" s="172" t="s">
        <v>1384</v>
      </c>
      <c r="H132" s="158"/>
      <c r="I132" s="158"/>
      <c r="J132" s="399"/>
      <c r="K132" s="188">
        <v>12600000</v>
      </c>
      <c r="L132" s="64" t="s">
        <v>1385</v>
      </c>
      <c r="M132" s="159"/>
      <c r="N132" s="159"/>
      <c r="O132" s="159"/>
      <c r="P132" s="157"/>
      <c r="Q132" s="157"/>
      <c r="R132" s="161"/>
      <c r="S132" s="24"/>
      <c r="T132" s="24"/>
      <c r="U132" s="25">
        <f t="shared" si="67"/>
        <v>0</v>
      </c>
      <c r="V132" s="24"/>
      <c r="W132" s="24"/>
      <c r="X132" s="24"/>
      <c r="Y132" s="25">
        <f t="shared" si="68"/>
        <v>0</v>
      </c>
      <c r="Z132" s="24"/>
      <c r="AA132" s="24"/>
      <c r="AB132" s="24"/>
      <c r="AC132" s="25">
        <f t="shared" si="69"/>
        <v>0</v>
      </c>
      <c r="AD132" s="24"/>
      <c r="AE132" s="24"/>
      <c r="AF132" s="188">
        <v>12600000</v>
      </c>
      <c r="AG132" s="25">
        <f t="shared" si="63"/>
        <v>12600000</v>
      </c>
      <c r="AH132" s="25">
        <f t="shared" si="64"/>
        <v>12600000</v>
      </c>
      <c r="AI132" s="26">
        <f t="shared" si="65"/>
        <v>3.8562771622696945E-2</v>
      </c>
      <c r="AJ132" s="27">
        <f t="shared" si="66"/>
        <v>4.0697924206058063E-3</v>
      </c>
    </row>
    <row r="133" spans="1:36" ht="24.95" customHeight="1" outlineLevel="1" x14ac:dyDescent="0.25">
      <c r="A133" s="156">
        <v>7</v>
      </c>
      <c r="B133" s="156"/>
      <c r="C133" s="186" t="s">
        <v>1458</v>
      </c>
      <c r="D133" s="187">
        <v>45540</v>
      </c>
      <c r="E133" s="172" t="s">
        <v>1478</v>
      </c>
      <c r="F133" s="157" t="s">
        <v>1383</v>
      </c>
      <c r="G133" s="172" t="s">
        <v>1384</v>
      </c>
      <c r="H133" s="158"/>
      <c r="I133" s="158"/>
      <c r="J133" s="399"/>
      <c r="K133" s="188">
        <v>12600000</v>
      </c>
      <c r="L133" s="64" t="s">
        <v>1385</v>
      </c>
      <c r="M133" s="159"/>
      <c r="N133" s="159"/>
      <c r="O133" s="159"/>
      <c r="P133" s="157"/>
      <c r="Q133" s="157"/>
      <c r="R133" s="161"/>
      <c r="S133" s="24"/>
      <c r="T133" s="24"/>
      <c r="U133" s="25">
        <f t="shared" si="67"/>
        <v>0</v>
      </c>
      <c r="V133" s="24"/>
      <c r="W133" s="24"/>
      <c r="X133" s="24"/>
      <c r="Y133" s="25">
        <f t="shared" si="68"/>
        <v>0</v>
      </c>
      <c r="Z133" s="24"/>
      <c r="AA133" s="24"/>
      <c r="AB133" s="24"/>
      <c r="AC133" s="25">
        <f t="shared" si="69"/>
        <v>0</v>
      </c>
      <c r="AD133" s="24"/>
      <c r="AE133" s="188">
        <v>12600000</v>
      </c>
      <c r="AF133" s="24"/>
      <c r="AG133" s="25">
        <f t="shared" si="63"/>
        <v>12600000</v>
      </c>
      <c r="AH133" s="25">
        <f t="shared" si="64"/>
        <v>12600000</v>
      </c>
      <c r="AI133" s="26">
        <f t="shared" si="65"/>
        <v>3.8562771622696945E-2</v>
      </c>
      <c r="AJ133" s="27">
        <f t="shared" si="66"/>
        <v>4.0697924206058063E-3</v>
      </c>
    </row>
    <row r="134" spans="1:36" ht="24.95" customHeight="1" outlineLevel="1" x14ac:dyDescent="0.25">
      <c r="A134" s="156">
        <v>8</v>
      </c>
      <c r="B134" s="156"/>
      <c r="C134" s="186" t="s">
        <v>1479</v>
      </c>
      <c r="D134" s="187">
        <v>45547</v>
      </c>
      <c r="E134" s="172" t="s">
        <v>982</v>
      </c>
      <c r="F134" s="157" t="s">
        <v>1383</v>
      </c>
      <c r="G134" s="172" t="s">
        <v>1384</v>
      </c>
      <c r="H134" s="158"/>
      <c r="I134" s="158"/>
      <c r="J134" s="399"/>
      <c r="K134" s="188">
        <v>12600000</v>
      </c>
      <c r="L134" s="64" t="s">
        <v>1385</v>
      </c>
      <c r="M134" s="159"/>
      <c r="N134" s="159"/>
      <c r="O134" s="159"/>
      <c r="P134" s="157"/>
      <c r="Q134" s="157"/>
      <c r="R134" s="161"/>
      <c r="S134" s="24"/>
      <c r="T134" s="24"/>
      <c r="U134" s="25">
        <f t="shared" si="67"/>
        <v>0</v>
      </c>
      <c r="V134" s="24"/>
      <c r="W134" s="24"/>
      <c r="X134" s="24"/>
      <c r="Y134" s="25">
        <f t="shared" si="68"/>
        <v>0</v>
      </c>
      <c r="Z134" s="24"/>
      <c r="AA134" s="24"/>
      <c r="AB134" s="24"/>
      <c r="AC134" s="25">
        <f t="shared" si="69"/>
        <v>0</v>
      </c>
      <c r="AD134" s="24"/>
      <c r="AE134" s="188">
        <v>12600000</v>
      </c>
      <c r="AF134" s="24"/>
      <c r="AG134" s="25">
        <f t="shared" si="63"/>
        <v>12600000</v>
      </c>
      <c r="AH134" s="25">
        <f t="shared" si="64"/>
        <v>12600000</v>
      </c>
      <c r="AI134" s="26">
        <f t="shared" si="65"/>
        <v>3.8562771622696945E-2</v>
      </c>
      <c r="AJ134" s="27">
        <f t="shared" si="66"/>
        <v>4.0697924206058063E-3</v>
      </c>
    </row>
    <row r="135" spans="1:36" ht="24.95" customHeight="1" outlineLevel="1" x14ac:dyDescent="0.25">
      <c r="A135" s="156">
        <v>9</v>
      </c>
      <c r="B135" s="156"/>
      <c r="C135" s="186" t="s">
        <v>1480</v>
      </c>
      <c r="D135" s="187">
        <v>45540</v>
      </c>
      <c r="E135" s="172" t="s">
        <v>985</v>
      </c>
      <c r="F135" s="157" t="s">
        <v>1383</v>
      </c>
      <c r="G135" s="172" t="s">
        <v>1384</v>
      </c>
      <c r="H135" s="158"/>
      <c r="I135" s="158"/>
      <c r="J135" s="399"/>
      <c r="K135" s="188">
        <v>10200000</v>
      </c>
      <c r="L135" s="64" t="s">
        <v>1385</v>
      </c>
      <c r="M135" s="159"/>
      <c r="N135" s="159"/>
      <c r="O135" s="159"/>
      <c r="P135" s="157"/>
      <c r="Q135" s="157"/>
      <c r="R135" s="161"/>
      <c r="S135" s="24"/>
      <c r="T135" s="24"/>
      <c r="U135" s="25">
        <f t="shared" si="67"/>
        <v>0</v>
      </c>
      <c r="V135" s="24"/>
      <c r="W135" s="24"/>
      <c r="X135" s="24"/>
      <c r="Y135" s="25">
        <f t="shared" si="68"/>
        <v>0</v>
      </c>
      <c r="Z135" s="24"/>
      <c r="AA135" s="24"/>
      <c r="AB135" s="24"/>
      <c r="AC135" s="25">
        <f t="shared" si="69"/>
        <v>0</v>
      </c>
      <c r="AD135" s="24"/>
      <c r="AE135" s="188">
        <v>10200000</v>
      </c>
      <c r="AF135" s="24"/>
      <c r="AG135" s="25">
        <f t="shared" si="63"/>
        <v>10200000</v>
      </c>
      <c r="AH135" s="25">
        <f t="shared" si="64"/>
        <v>10200000</v>
      </c>
      <c r="AI135" s="26">
        <f t="shared" si="65"/>
        <v>3.1217481789802288E-2</v>
      </c>
      <c r="AJ135" s="27">
        <f t="shared" si="66"/>
        <v>3.2945938642999387E-3</v>
      </c>
    </row>
    <row r="136" spans="1:36" ht="24.95" customHeight="1" outlineLevel="1" x14ac:dyDescent="0.25">
      <c r="A136" s="156">
        <v>10</v>
      </c>
      <c r="B136" s="156"/>
      <c r="C136" s="186" t="s">
        <v>1481</v>
      </c>
      <c r="D136" s="187">
        <v>45534</v>
      </c>
      <c r="E136" s="172" t="s">
        <v>1482</v>
      </c>
      <c r="F136" s="157" t="s">
        <v>1383</v>
      </c>
      <c r="G136" s="172" t="s">
        <v>1384</v>
      </c>
      <c r="H136" s="158"/>
      <c r="I136" s="158"/>
      <c r="J136" s="399"/>
      <c r="K136" s="188">
        <v>12600000</v>
      </c>
      <c r="L136" s="64" t="s">
        <v>1385</v>
      </c>
      <c r="M136" s="159"/>
      <c r="N136" s="159"/>
      <c r="O136" s="159"/>
      <c r="P136" s="157"/>
      <c r="Q136" s="157"/>
      <c r="R136" s="161"/>
      <c r="S136" s="24"/>
      <c r="T136" s="24"/>
      <c r="U136" s="25">
        <f t="shared" si="67"/>
        <v>0</v>
      </c>
      <c r="V136" s="24"/>
      <c r="W136" s="24"/>
      <c r="X136" s="24"/>
      <c r="Y136" s="25">
        <f t="shared" si="68"/>
        <v>0</v>
      </c>
      <c r="Z136" s="24"/>
      <c r="AA136" s="24"/>
      <c r="AB136" s="24"/>
      <c r="AC136" s="25">
        <f t="shared" si="69"/>
        <v>0</v>
      </c>
      <c r="AD136" s="24"/>
      <c r="AE136" s="188">
        <v>12600000</v>
      </c>
      <c r="AF136" s="24"/>
      <c r="AG136" s="25">
        <f t="shared" si="63"/>
        <v>12600000</v>
      </c>
      <c r="AH136" s="25">
        <f t="shared" si="64"/>
        <v>12600000</v>
      </c>
      <c r="AI136" s="26">
        <f t="shared" si="65"/>
        <v>3.8562771622696945E-2</v>
      </c>
      <c r="AJ136" s="27">
        <f t="shared" si="66"/>
        <v>4.0697924206058063E-3</v>
      </c>
    </row>
    <row r="137" spans="1:36" ht="24.95" customHeight="1" outlineLevel="1" x14ac:dyDescent="0.25">
      <c r="A137" s="156">
        <v>11</v>
      </c>
      <c r="B137" s="156"/>
      <c r="C137" s="186" t="s">
        <v>1483</v>
      </c>
      <c r="D137" s="187">
        <v>45540</v>
      </c>
      <c r="E137" s="172" t="s">
        <v>1017</v>
      </c>
      <c r="F137" s="157" t="s">
        <v>1383</v>
      </c>
      <c r="G137" s="172" t="s">
        <v>1384</v>
      </c>
      <c r="H137" s="158"/>
      <c r="I137" s="158"/>
      <c r="J137" s="399"/>
      <c r="K137" s="188">
        <v>10200000</v>
      </c>
      <c r="L137" s="64" t="s">
        <v>1385</v>
      </c>
      <c r="M137" s="159"/>
      <c r="N137" s="159"/>
      <c r="O137" s="159"/>
      <c r="P137" s="157"/>
      <c r="Q137" s="157"/>
      <c r="R137" s="161"/>
      <c r="S137" s="24"/>
      <c r="T137" s="24"/>
      <c r="U137" s="25">
        <f t="shared" si="67"/>
        <v>0</v>
      </c>
      <c r="V137" s="24"/>
      <c r="W137" s="24"/>
      <c r="X137" s="24"/>
      <c r="Y137" s="25">
        <f t="shared" si="68"/>
        <v>0</v>
      </c>
      <c r="Z137" s="24"/>
      <c r="AA137" s="24"/>
      <c r="AB137" s="24"/>
      <c r="AC137" s="25">
        <f t="shared" si="69"/>
        <v>0</v>
      </c>
      <c r="AD137" s="24"/>
      <c r="AE137" s="188">
        <v>10200000</v>
      </c>
      <c r="AF137" s="24"/>
      <c r="AG137" s="25">
        <f t="shared" si="63"/>
        <v>10200000</v>
      </c>
      <c r="AH137" s="25">
        <f t="shared" si="64"/>
        <v>10200000</v>
      </c>
      <c r="AI137" s="26">
        <f t="shared" si="65"/>
        <v>3.1217481789802288E-2</v>
      </c>
      <c r="AJ137" s="27">
        <f t="shared" si="66"/>
        <v>3.2945938642999387E-3</v>
      </c>
    </row>
    <row r="138" spans="1:36" ht="24.95" customHeight="1" outlineLevel="1" x14ac:dyDescent="0.25">
      <c r="A138" s="156">
        <v>12</v>
      </c>
      <c r="B138" s="156"/>
      <c r="C138" s="186" t="s">
        <v>1484</v>
      </c>
      <c r="D138" s="187">
        <v>45589</v>
      </c>
      <c r="E138" s="172" t="s">
        <v>1019</v>
      </c>
      <c r="F138" s="157" t="s">
        <v>1383</v>
      </c>
      <c r="G138" s="172" t="s">
        <v>1384</v>
      </c>
      <c r="H138" s="158"/>
      <c r="I138" s="158"/>
      <c r="J138" s="399"/>
      <c r="K138" s="188">
        <v>12600000</v>
      </c>
      <c r="L138" s="64" t="s">
        <v>1385</v>
      </c>
      <c r="M138" s="159"/>
      <c r="N138" s="159"/>
      <c r="O138" s="159"/>
      <c r="P138" s="157"/>
      <c r="Q138" s="157"/>
      <c r="R138" s="161"/>
      <c r="S138" s="24"/>
      <c r="T138" s="24"/>
      <c r="U138" s="25">
        <f t="shared" si="67"/>
        <v>0</v>
      </c>
      <c r="V138" s="24"/>
      <c r="W138" s="24"/>
      <c r="X138" s="24"/>
      <c r="Y138" s="25">
        <f t="shared" si="68"/>
        <v>0</v>
      </c>
      <c r="Z138" s="24"/>
      <c r="AA138" s="24"/>
      <c r="AB138" s="24"/>
      <c r="AC138" s="25">
        <f t="shared" si="69"/>
        <v>0</v>
      </c>
      <c r="AD138" s="24"/>
      <c r="AE138" s="188">
        <v>12600000</v>
      </c>
      <c r="AF138" s="24"/>
      <c r="AG138" s="25">
        <f t="shared" si="63"/>
        <v>12600000</v>
      </c>
      <c r="AH138" s="25">
        <f t="shared" si="64"/>
        <v>12600000</v>
      </c>
      <c r="AI138" s="26">
        <f t="shared" si="65"/>
        <v>3.8562771622696945E-2</v>
      </c>
      <c r="AJ138" s="27">
        <f t="shared" si="66"/>
        <v>4.0697924206058063E-3</v>
      </c>
    </row>
    <row r="139" spans="1:36" ht="24.95" customHeight="1" outlineLevel="1" x14ac:dyDescent="0.25">
      <c r="A139" s="156">
        <v>13</v>
      </c>
      <c r="B139" s="156"/>
      <c r="C139" s="186" t="s">
        <v>1485</v>
      </c>
      <c r="D139" s="187">
        <v>45540</v>
      </c>
      <c r="E139" s="172" t="s">
        <v>1048</v>
      </c>
      <c r="F139" s="157" t="s">
        <v>1383</v>
      </c>
      <c r="G139" s="172" t="s">
        <v>1384</v>
      </c>
      <c r="H139" s="158"/>
      <c r="I139" s="158"/>
      <c r="J139" s="399"/>
      <c r="K139" s="188">
        <v>10320000</v>
      </c>
      <c r="L139" s="64" t="s">
        <v>1385</v>
      </c>
      <c r="M139" s="159"/>
      <c r="N139" s="159"/>
      <c r="O139" s="159"/>
      <c r="P139" s="157"/>
      <c r="Q139" s="157"/>
      <c r="R139" s="161"/>
      <c r="S139" s="24"/>
      <c r="T139" s="24"/>
      <c r="U139" s="25">
        <f t="shared" si="67"/>
        <v>0</v>
      </c>
      <c r="V139" s="24"/>
      <c r="W139" s="24"/>
      <c r="X139" s="24"/>
      <c r="Y139" s="25">
        <f t="shared" si="68"/>
        <v>0</v>
      </c>
      <c r="Z139" s="24"/>
      <c r="AA139" s="24"/>
      <c r="AB139" s="24"/>
      <c r="AC139" s="25">
        <f t="shared" si="69"/>
        <v>0</v>
      </c>
      <c r="AD139" s="24"/>
      <c r="AE139" s="188">
        <v>10320000</v>
      </c>
      <c r="AF139" s="24"/>
      <c r="AG139" s="25">
        <f t="shared" si="63"/>
        <v>10320000</v>
      </c>
      <c r="AH139" s="25">
        <f t="shared" si="64"/>
        <v>10320000</v>
      </c>
      <c r="AI139" s="26">
        <f t="shared" si="65"/>
        <v>3.1584746281447022E-2</v>
      </c>
      <c r="AJ139" s="27">
        <f t="shared" si="66"/>
        <v>3.3333537921152318E-3</v>
      </c>
    </row>
    <row r="140" spans="1:36" ht="24.95" customHeight="1" outlineLevel="1" x14ac:dyDescent="0.25">
      <c r="A140" s="156">
        <v>14</v>
      </c>
      <c r="B140" s="156"/>
      <c r="C140" s="186" t="s">
        <v>1486</v>
      </c>
      <c r="D140" s="187">
        <v>45509</v>
      </c>
      <c r="E140" s="172" t="s">
        <v>987</v>
      </c>
      <c r="F140" s="157" t="s">
        <v>1383</v>
      </c>
      <c r="G140" s="172" t="s">
        <v>1384</v>
      </c>
      <c r="H140" s="158"/>
      <c r="I140" s="158"/>
      <c r="J140" s="399"/>
      <c r="K140" s="188">
        <v>11900000</v>
      </c>
      <c r="L140" s="64" t="s">
        <v>1385</v>
      </c>
      <c r="M140" s="159"/>
      <c r="N140" s="159"/>
      <c r="O140" s="159"/>
      <c r="P140" s="157"/>
      <c r="Q140" s="157"/>
      <c r="R140" s="161"/>
      <c r="S140" s="24"/>
      <c r="T140" s="24"/>
      <c r="U140" s="25">
        <f t="shared" si="67"/>
        <v>0</v>
      </c>
      <c r="V140" s="24"/>
      <c r="W140" s="24"/>
      <c r="X140" s="24"/>
      <c r="Y140" s="25">
        <f t="shared" si="68"/>
        <v>0</v>
      </c>
      <c r="Z140" s="24"/>
      <c r="AA140" s="24"/>
      <c r="AB140" s="24"/>
      <c r="AC140" s="25">
        <f t="shared" si="69"/>
        <v>0</v>
      </c>
      <c r="AD140" s="24"/>
      <c r="AE140" s="188">
        <v>11900000</v>
      </c>
      <c r="AF140" s="24"/>
      <c r="AG140" s="25">
        <f t="shared" si="63"/>
        <v>11900000</v>
      </c>
      <c r="AH140" s="25">
        <f t="shared" si="64"/>
        <v>11900000</v>
      </c>
      <c r="AI140" s="26">
        <f t="shared" si="65"/>
        <v>3.6420395421436005E-2</v>
      </c>
      <c r="AJ140" s="27">
        <f t="shared" si="66"/>
        <v>3.8436928416832614E-3</v>
      </c>
    </row>
    <row r="141" spans="1:36" ht="24.95" customHeight="1" outlineLevel="1" x14ac:dyDescent="0.25">
      <c r="A141" s="156">
        <v>15</v>
      </c>
      <c r="B141" s="156"/>
      <c r="C141" s="186" t="s">
        <v>1487</v>
      </c>
      <c r="D141" s="187">
        <v>45509</v>
      </c>
      <c r="E141" s="172" t="s">
        <v>1050</v>
      </c>
      <c r="F141" s="157" t="s">
        <v>1383</v>
      </c>
      <c r="G141" s="172" t="s">
        <v>1384</v>
      </c>
      <c r="H141" s="158"/>
      <c r="I141" s="158"/>
      <c r="J141" s="399"/>
      <c r="K141" s="188">
        <v>12600000</v>
      </c>
      <c r="L141" s="64" t="s">
        <v>1385</v>
      </c>
      <c r="M141" s="159"/>
      <c r="N141" s="159"/>
      <c r="O141" s="159"/>
      <c r="P141" s="157"/>
      <c r="Q141" s="157"/>
      <c r="R141" s="161"/>
      <c r="S141" s="24"/>
      <c r="T141" s="24"/>
      <c r="U141" s="25">
        <f t="shared" si="67"/>
        <v>0</v>
      </c>
      <c r="V141" s="24"/>
      <c r="W141" s="24"/>
      <c r="X141" s="24"/>
      <c r="Y141" s="25">
        <f t="shared" si="68"/>
        <v>0</v>
      </c>
      <c r="Z141" s="24"/>
      <c r="AA141" s="24"/>
      <c r="AB141" s="24"/>
      <c r="AC141" s="25">
        <f t="shared" si="69"/>
        <v>0</v>
      </c>
      <c r="AD141" s="24"/>
      <c r="AE141" s="188">
        <v>12600000</v>
      </c>
      <c r="AF141" s="24"/>
      <c r="AG141" s="25">
        <f t="shared" si="63"/>
        <v>12600000</v>
      </c>
      <c r="AH141" s="25">
        <f t="shared" si="64"/>
        <v>12600000</v>
      </c>
      <c r="AI141" s="26">
        <f t="shared" si="65"/>
        <v>3.8562771622696945E-2</v>
      </c>
      <c r="AJ141" s="27">
        <f t="shared" si="66"/>
        <v>4.0697924206058063E-3</v>
      </c>
    </row>
    <row r="142" spans="1:36" ht="24.95" customHeight="1" outlineLevel="1" x14ac:dyDescent="0.25">
      <c r="A142" s="156">
        <v>16</v>
      </c>
      <c r="B142" s="156"/>
      <c r="C142" s="186" t="s">
        <v>1488</v>
      </c>
      <c r="D142" s="187">
        <v>45534</v>
      </c>
      <c r="E142" s="172" t="s">
        <v>991</v>
      </c>
      <c r="F142" s="157" t="s">
        <v>1383</v>
      </c>
      <c r="G142" s="172" t="s">
        <v>1384</v>
      </c>
      <c r="H142" s="158"/>
      <c r="I142" s="158"/>
      <c r="J142" s="399"/>
      <c r="K142" s="188">
        <v>12600000</v>
      </c>
      <c r="L142" s="64" t="s">
        <v>1385</v>
      </c>
      <c r="M142" s="159"/>
      <c r="N142" s="159"/>
      <c r="O142" s="159"/>
      <c r="P142" s="157"/>
      <c r="Q142" s="157"/>
      <c r="R142" s="161"/>
      <c r="S142" s="24"/>
      <c r="T142" s="24"/>
      <c r="U142" s="25">
        <f t="shared" si="67"/>
        <v>0</v>
      </c>
      <c r="V142" s="24"/>
      <c r="W142" s="24"/>
      <c r="X142" s="24"/>
      <c r="Y142" s="25">
        <f t="shared" si="68"/>
        <v>0</v>
      </c>
      <c r="Z142" s="24"/>
      <c r="AA142" s="24"/>
      <c r="AB142" s="24"/>
      <c r="AC142" s="25">
        <f t="shared" si="69"/>
        <v>0</v>
      </c>
      <c r="AD142" s="188">
        <v>12600000</v>
      </c>
      <c r="AE142" s="24"/>
      <c r="AF142" s="24"/>
      <c r="AG142" s="25">
        <f t="shared" si="63"/>
        <v>12600000</v>
      </c>
      <c r="AH142" s="25">
        <f t="shared" si="64"/>
        <v>12600000</v>
      </c>
      <c r="AI142" s="26">
        <f t="shared" si="65"/>
        <v>3.8562771622696945E-2</v>
      </c>
      <c r="AJ142" s="27">
        <f t="shared" si="66"/>
        <v>4.0697924206058063E-3</v>
      </c>
    </row>
    <row r="143" spans="1:36" ht="24.95" customHeight="1" outlineLevel="1" x14ac:dyDescent="0.25">
      <c r="A143" s="156">
        <v>17</v>
      </c>
      <c r="B143" s="156"/>
      <c r="C143" s="186" t="s">
        <v>1489</v>
      </c>
      <c r="D143" s="187">
        <v>45509</v>
      </c>
      <c r="E143" s="172" t="s">
        <v>1054</v>
      </c>
      <c r="F143" s="157" t="s">
        <v>1383</v>
      </c>
      <c r="G143" s="172" t="s">
        <v>1384</v>
      </c>
      <c r="H143" s="158"/>
      <c r="I143" s="158"/>
      <c r="J143" s="399"/>
      <c r="K143" s="188">
        <v>12600000</v>
      </c>
      <c r="L143" s="64" t="s">
        <v>1385</v>
      </c>
      <c r="M143" s="159"/>
      <c r="N143" s="159"/>
      <c r="O143" s="159"/>
      <c r="P143" s="157"/>
      <c r="Q143" s="157"/>
      <c r="R143" s="161"/>
      <c r="S143" s="24"/>
      <c r="T143" s="24"/>
      <c r="U143" s="25">
        <f t="shared" si="67"/>
        <v>0</v>
      </c>
      <c r="V143" s="24"/>
      <c r="W143" s="24"/>
      <c r="X143" s="24"/>
      <c r="Y143" s="25">
        <f t="shared" si="68"/>
        <v>0</v>
      </c>
      <c r="Z143" s="24"/>
      <c r="AA143" s="24"/>
      <c r="AB143" s="24"/>
      <c r="AC143" s="25">
        <f t="shared" si="69"/>
        <v>0</v>
      </c>
      <c r="AD143" s="188">
        <v>12600000</v>
      </c>
      <c r="AE143" s="24"/>
      <c r="AF143" s="24"/>
      <c r="AG143" s="25">
        <f t="shared" si="63"/>
        <v>12600000</v>
      </c>
      <c r="AH143" s="25">
        <f t="shared" si="64"/>
        <v>12600000</v>
      </c>
      <c r="AI143" s="26">
        <f t="shared" si="65"/>
        <v>3.8562771622696945E-2</v>
      </c>
      <c r="AJ143" s="27">
        <f t="shared" si="66"/>
        <v>4.0697924206058063E-3</v>
      </c>
    </row>
    <row r="144" spans="1:36" ht="24.95" customHeight="1" outlineLevel="1" x14ac:dyDescent="0.25">
      <c r="A144" s="156">
        <v>18</v>
      </c>
      <c r="B144" s="156"/>
      <c r="C144" s="186" t="s">
        <v>1456</v>
      </c>
      <c r="D144" s="187">
        <v>45540</v>
      </c>
      <c r="E144" s="172" t="s">
        <v>1490</v>
      </c>
      <c r="F144" s="157" t="s">
        <v>1383</v>
      </c>
      <c r="G144" s="172" t="s">
        <v>1384</v>
      </c>
      <c r="H144" s="158"/>
      <c r="I144" s="158"/>
      <c r="J144" s="399"/>
      <c r="K144" s="188">
        <v>12600000</v>
      </c>
      <c r="L144" s="64" t="s">
        <v>1385</v>
      </c>
      <c r="M144" s="159"/>
      <c r="N144" s="159"/>
      <c r="O144" s="159"/>
      <c r="P144" s="157"/>
      <c r="Q144" s="157"/>
      <c r="R144" s="161"/>
      <c r="S144" s="24"/>
      <c r="T144" s="24"/>
      <c r="U144" s="25">
        <f t="shared" si="67"/>
        <v>0</v>
      </c>
      <c r="V144" s="24"/>
      <c r="W144" s="24"/>
      <c r="X144" s="24"/>
      <c r="Y144" s="25">
        <f t="shared" si="68"/>
        <v>0</v>
      </c>
      <c r="Z144" s="24"/>
      <c r="AA144" s="24"/>
      <c r="AB144" s="24"/>
      <c r="AC144" s="25">
        <f t="shared" si="69"/>
        <v>0</v>
      </c>
      <c r="AD144" s="188">
        <v>12600000</v>
      </c>
      <c r="AE144" s="24"/>
      <c r="AF144" s="24"/>
      <c r="AG144" s="25">
        <f t="shared" si="63"/>
        <v>12600000</v>
      </c>
      <c r="AH144" s="25">
        <f t="shared" si="64"/>
        <v>12600000</v>
      </c>
      <c r="AI144" s="26">
        <f t="shared" si="65"/>
        <v>3.8562771622696945E-2</v>
      </c>
      <c r="AJ144" s="27">
        <f t="shared" si="66"/>
        <v>4.0697924206058063E-3</v>
      </c>
    </row>
    <row r="145" spans="1:36" ht="24.95" customHeight="1" outlineLevel="1" x14ac:dyDescent="0.25">
      <c r="A145" s="156">
        <v>19</v>
      </c>
      <c r="B145" s="156"/>
      <c r="C145" s="186" t="s">
        <v>1491</v>
      </c>
      <c r="D145" s="187">
        <v>45534</v>
      </c>
      <c r="E145" s="172" t="s">
        <v>1033</v>
      </c>
      <c r="F145" s="157" t="s">
        <v>1383</v>
      </c>
      <c r="G145" s="172" t="s">
        <v>1384</v>
      </c>
      <c r="H145" s="158"/>
      <c r="I145" s="158"/>
      <c r="J145" s="399"/>
      <c r="K145" s="188">
        <v>11050000</v>
      </c>
      <c r="L145" s="64" t="s">
        <v>1385</v>
      </c>
      <c r="M145" s="159"/>
      <c r="N145" s="159"/>
      <c r="O145" s="159"/>
      <c r="P145" s="157"/>
      <c r="Q145" s="157"/>
      <c r="R145" s="161"/>
      <c r="S145" s="24"/>
      <c r="T145" s="24"/>
      <c r="U145" s="25">
        <f t="shared" si="67"/>
        <v>0</v>
      </c>
      <c r="V145" s="24"/>
      <c r="W145" s="24"/>
      <c r="X145" s="24"/>
      <c r="Y145" s="25">
        <f t="shared" si="68"/>
        <v>0</v>
      </c>
      <c r="Z145" s="24"/>
      <c r="AA145" s="24"/>
      <c r="AB145" s="24"/>
      <c r="AC145" s="25">
        <f t="shared" si="69"/>
        <v>0</v>
      </c>
      <c r="AD145" s="188">
        <v>11050000</v>
      </c>
      <c r="AE145" s="24"/>
      <c r="AF145" s="24"/>
      <c r="AG145" s="25">
        <f t="shared" si="63"/>
        <v>11050000</v>
      </c>
      <c r="AH145" s="25">
        <f t="shared" si="64"/>
        <v>11050000</v>
      </c>
      <c r="AI145" s="26">
        <f t="shared" si="65"/>
        <v>3.3818938605619145E-2</v>
      </c>
      <c r="AJ145" s="27">
        <f t="shared" si="66"/>
        <v>3.5691433529915998E-3</v>
      </c>
    </row>
    <row r="146" spans="1:36" ht="24.95" customHeight="1" outlineLevel="1" x14ac:dyDescent="0.25">
      <c r="A146" s="156">
        <v>20</v>
      </c>
      <c r="B146" s="156"/>
      <c r="C146" s="186" t="s">
        <v>1443</v>
      </c>
      <c r="D146" s="187">
        <v>45540</v>
      </c>
      <c r="E146" s="172" t="s">
        <v>1060</v>
      </c>
      <c r="F146" s="157" t="s">
        <v>1383</v>
      </c>
      <c r="G146" s="172" t="s">
        <v>1384</v>
      </c>
      <c r="H146" s="158"/>
      <c r="I146" s="158"/>
      <c r="J146" s="399"/>
      <c r="K146" s="188">
        <v>11700000</v>
      </c>
      <c r="L146" s="64" t="s">
        <v>1385</v>
      </c>
      <c r="M146" s="159"/>
      <c r="N146" s="159"/>
      <c r="O146" s="159"/>
      <c r="P146" s="157"/>
      <c r="Q146" s="157"/>
      <c r="R146" s="161"/>
      <c r="S146" s="24"/>
      <c r="T146" s="24"/>
      <c r="U146" s="25">
        <f t="shared" si="67"/>
        <v>0</v>
      </c>
      <c r="V146" s="24"/>
      <c r="W146" s="24"/>
      <c r="X146" s="24"/>
      <c r="Y146" s="25">
        <f t="shared" si="68"/>
        <v>0</v>
      </c>
      <c r="Z146" s="24"/>
      <c r="AA146" s="24"/>
      <c r="AB146" s="24"/>
      <c r="AC146" s="25">
        <f t="shared" si="69"/>
        <v>0</v>
      </c>
      <c r="AD146" s="188">
        <v>11700000</v>
      </c>
      <c r="AE146" s="24"/>
      <c r="AF146" s="24"/>
      <c r="AG146" s="25">
        <f t="shared" si="63"/>
        <v>11700000</v>
      </c>
      <c r="AH146" s="25">
        <f t="shared" si="64"/>
        <v>11700000</v>
      </c>
      <c r="AI146" s="26">
        <f t="shared" si="65"/>
        <v>3.5808287935361449E-2</v>
      </c>
      <c r="AJ146" s="27">
        <f t="shared" si="66"/>
        <v>3.7790929619911057E-3</v>
      </c>
    </row>
    <row r="147" spans="1:36" ht="24.95" customHeight="1" outlineLevel="1" x14ac:dyDescent="0.25">
      <c r="A147" s="156">
        <v>21</v>
      </c>
      <c r="B147" s="156"/>
      <c r="C147" s="186" t="s">
        <v>1492</v>
      </c>
      <c r="D147" s="187">
        <v>45520</v>
      </c>
      <c r="E147" s="172" t="s">
        <v>997</v>
      </c>
      <c r="F147" s="157" t="s">
        <v>1383</v>
      </c>
      <c r="G147" s="172" t="s">
        <v>1384</v>
      </c>
      <c r="H147" s="158"/>
      <c r="I147" s="158"/>
      <c r="J147" s="399"/>
      <c r="K147" s="188">
        <v>11900000</v>
      </c>
      <c r="L147" s="64" t="s">
        <v>1385</v>
      </c>
      <c r="M147" s="159"/>
      <c r="N147" s="159"/>
      <c r="O147" s="159"/>
      <c r="P147" s="157"/>
      <c r="Q147" s="157"/>
      <c r="R147" s="161"/>
      <c r="S147" s="24"/>
      <c r="T147" s="24"/>
      <c r="U147" s="25">
        <f t="shared" si="67"/>
        <v>0</v>
      </c>
      <c r="V147" s="24"/>
      <c r="W147" s="24"/>
      <c r="X147" s="24"/>
      <c r="Y147" s="25">
        <f t="shared" si="68"/>
        <v>0</v>
      </c>
      <c r="Z147" s="24"/>
      <c r="AA147" s="24"/>
      <c r="AB147" s="24"/>
      <c r="AC147" s="25">
        <f t="shared" si="69"/>
        <v>0</v>
      </c>
      <c r="AD147" s="188">
        <v>11900000</v>
      </c>
      <c r="AE147" s="24"/>
      <c r="AF147" s="24"/>
      <c r="AG147" s="25">
        <f t="shared" si="63"/>
        <v>11900000</v>
      </c>
      <c r="AH147" s="25">
        <f t="shared" si="64"/>
        <v>11900000</v>
      </c>
      <c r="AI147" s="26">
        <f t="shared" si="65"/>
        <v>3.6420395421436005E-2</v>
      </c>
      <c r="AJ147" s="27">
        <f t="shared" si="66"/>
        <v>3.8436928416832614E-3</v>
      </c>
    </row>
    <row r="148" spans="1:36" ht="24.95" customHeight="1" outlineLevel="1" x14ac:dyDescent="0.25">
      <c r="A148" s="156">
        <v>22</v>
      </c>
      <c r="B148" s="156"/>
      <c r="C148" s="186" t="s">
        <v>1493</v>
      </c>
      <c r="D148" s="187">
        <v>45540</v>
      </c>
      <c r="E148" s="172" t="s">
        <v>1062</v>
      </c>
      <c r="F148" s="157" t="s">
        <v>1383</v>
      </c>
      <c r="G148" s="172" t="s">
        <v>1384</v>
      </c>
      <c r="H148" s="158"/>
      <c r="I148" s="158"/>
      <c r="J148" s="399"/>
      <c r="K148" s="188">
        <v>11900000</v>
      </c>
      <c r="L148" s="64" t="s">
        <v>1385</v>
      </c>
      <c r="M148" s="159"/>
      <c r="N148" s="159"/>
      <c r="O148" s="159"/>
      <c r="P148" s="157"/>
      <c r="Q148" s="157"/>
      <c r="R148" s="161"/>
      <c r="S148" s="24"/>
      <c r="T148" s="24"/>
      <c r="U148" s="25">
        <f t="shared" si="67"/>
        <v>0</v>
      </c>
      <c r="V148" s="24"/>
      <c r="W148" s="24"/>
      <c r="X148" s="24"/>
      <c r="Y148" s="25">
        <f t="shared" si="68"/>
        <v>0</v>
      </c>
      <c r="Z148" s="24"/>
      <c r="AA148" s="24"/>
      <c r="AB148" s="24"/>
      <c r="AC148" s="25">
        <f t="shared" si="69"/>
        <v>0</v>
      </c>
      <c r="AD148" s="188">
        <v>11900000</v>
      </c>
      <c r="AE148" s="24"/>
      <c r="AF148" s="24"/>
      <c r="AG148" s="25">
        <f t="shared" si="63"/>
        <v>11900000</v>
      </c>
      <c r="AH148" s="25">
        <f t="shared" si="64"/>
        <v>11900000</v>
      </c>
      <c r="AI148" s="26">
        <f t="shared" si="65"/>
        <v>3.6420395421436005E-2</v>
      </c>
      <c r="AJ148" s="27">
        <f t="shared" si="66"/>
        <v>3.8436928416832614E-3</v>
      </c>
    </row>
    <row r="149" spans="1:36" ht="24.95" customHeight="1" outlineLevel="1" x14ac:dyDescent="0.25">
      <c r="A149" s="156">
        <v>23</v>
      </c>
      <c r="B149" s="156"/>
      <c r="C149" s="186" t="s">
        <v>1494</v>
      </c>
      <c r="D149" s="187">
        <v>45520</v>
      </c>
      <c r="E149" s="172" t="s">
        <v>1021</v>
      </c>
      <c r="F149" s="157" t="s">
        <v>1383</v>
      </c>
      <c r="G149" s="172" t="s">
        <v>1384</v>
      </c>
      <c r="H149" s="158"/>
      <c r="I149" s="158"/>
      <c r="J149" s="399"/>
      <c r="K149" s="188">
        <v>12600000</v>
      </c>
      <c r="L149" s="64" t="s">
        <v>1385</v>
      </c>
      <c r="M149" s="159"/>
      <c r="N149" s="159"/>
      <c r="O149" s="159"/>
      <c r="P149" s="157"/>
      <c r="Q149" s="157"/>
      <c r="R149" s="161"/>
      <c r="S149" s="24"/>
      <c r="T149" s="24"/>
      <c r="U149" s="25">
        <f t="shared" si="67"/>
        <v>0</v>
      </c>
      <c r="V149" s="24"/>
      <c r="W149" s="24"/>
      <c r="X149" s="24"/>
      <c r="Y149" s="25">
        <f t="shared" si="68"/>
        <v>0</v>
      </c>
      <c r="Z149" s="24"/>
      <c r="AA149" s="24"/>
      <c r="AB149" s="24"/>
      <c r="AC149" s="25">
        <f t="shared" si="69"/>
        <v>0</v>
      </c>
      <c r="AD149" s="188">
        <v>12600000</v>
      </c>
      <c r="AE149" s="24"/>
      <c r="AF149" s="24"/>
      <c r="AG149" s="25">
        <f t="shared" si="63"/>
        <v>12600000</v>
      </c>
      <c r="AH149" s="25">
        <f t="shared" si="64"/>
        <v>12600000</v>
      </c>
      <c r="AI149" s="26">
        <f t="shared" si="65"/>
        <v>3.8562771622696945E-2</v>
      </c>
      <c r="AJ149" s="27">
        <f t="shared" si="66"/>
        <v>4.0697924206058063E-3</v>
      </c>
    </row>
    <row r="150" spans="1:36" ht="24.95" customHeight="1" outlineLevel="1" x14ac:dyDescent="0.25">
      <c r="A150" s="156">
        <v>24</v>
      </c>
      <c r="B150" s="156"/>
      <c r="C150" s="186" t="s">
        <v>1495</v>
      </c>
      <c r="D150" s="187">
        <v>45540</v>
      </c>
      <c r="E150" s="172" t="s">
        <v>1037</v>
      </c>
      <c r="F150" s="157" t="s">
        <v>1383</v>
      </c>
      <c r="G150" s="172" t="s">
        <v>1384</v>
      </c>
      <c r="H150" s="158"/>
      <c r="I150" s="158"/>
      <c r="J150" s="399"/>
      <c r="K150" s="188">
        <v>10200000</v>
      </c>
      <c r="L150" s="64" t="s">
        <v>1385</v>
      </c>
      <c r="M150" s="159"/>
      <c r="N150" s="159"/>
      <c r="O150" s="159"/>
      <c r="P150" s="157"/>
      <c r="Q150" s="157"/>
      <c r="R150" s="161"/>
      <c r="S150" s="24"/>
      <c r="T150" s="24"/>
      <c r="U150" s="25">
        <f t="shared" si="67"/>
        <v>0</v>
      </c>
      <c r="V150" s="24"/>
      <c r="W150" s="24"/>
      <c r="X150" s="24"/>
      <c r="Y150" s="25">
        <f t="shared" si="68"/>
        <v>0</v>
      </c>
      <c r="Z150" s="24"/>
      <c r="AA150" s="24"/>
      <c r="AB150" s="24"/>
      <c r="AC150" s="25">
        <f t="shared" si="69"/>
        <v>0</v>
      </c>
      <c r="AD150" s="188">
        <v>10200000</v>
      </c>
      <c r="AE150" s="24"/>
      <c r="AF150" s="24"/>
      <c r="AG150" s="25">
        <f t="shared" si="63"/>
        <v>10200000</v>
      </c>
      <c r="AH150" s="25">
        <f t="shared" si="64"/>
        <v>10200000</v>
      </c>
      <c r="AI150" s="26">
        <f t="shared" si="65"/>
        <v>3.1217481789802288E-2</v>
      </c>
      <c r="AJ150" s="27">
        <f t="shared" si="66"/>
        <v>3.2945938642999387E-3</v>
      </c>
    </row>
    <row r="151" spans="1:36" ht="24.95" customHeight="1" outlineLevel="1" x14ac:dyDescent="0.25">
      <c r="A151" s="156">
        <v>25</v>
      </c>
      <c r="B151" s="156"/>
      <c r="C151" s="186" t="s">
        <v>1496</v>
      </c>
      <c r="D151" s="187">
        <v>45534</v>
      </c>
      <c r="E151" s="172" t="s">
        <v>980</v>
      </c>
      <c r="F151" s="157" t="s">
        <v>1383</v>
      </c>
      <c r="G151" s="172" t="s">
        <v>1384</v>
      </c>
      <c r="H151" s="158"/>
      <c r="I151" s="158"/>
      <c r="J151" s="399"/>
      <c r="K151" s="188">
        <v>11050000</v>
      </c>
      <c r="L151" s="64" t="s">
        <v>1385</v>
      </c>
      <c r="M151" s="159"/>
      <c r="N151" s="159"/>
      <c r="O151" s="159"/>
      <c r="P151" s="157"/>
      <c r="Q151" s="157"/>
      <c r="R151" s="161"/>
      <c r="S151" s="24"/>
      <c r="T151" s="24"/>
      <c r="U151" s="25">
        <f t="shared" si="67"/>
        <v>0</v>
      </c>
      <c r="V151" s="24"/>
      <c r="W151" s="24"/>
      <c r="X151" s="24"/>
      <c r="Y151" s="25">
        <f t="shared" si="68"/>
        <v>0</v>
      </c>
      <c r="Z151" s="24"/>
      <c r="AA151" s="24"/>
      <c r="AB151" s="24"/>
      <c r="AC151" s="25">
        <f t="shared" si="69"/>
        <v>0</v>
      </c>
      <c r="AD151" s="188">
        <v>11050000</v>
      </c>
      <c r="AE151" s="24"/>
      <c r="AF151" s="24"/>
      <c r="AG151" s="25">
        <f t="shared" si="63"/>
        <v>11050000</v>
      </c>
      <c r="AH151" s="25">
        <f t="shared" si="64"/>
        <v>11050000</v>
      </c>
      <c r="AI151" s="26">
        <f t="shared" si="65"/>
        <v>3.3818938605619145E-2</v>
      </c>
      <c r="AJ151" s="27">
        <f t="shared" si="66"/>
        <v>3.5691433529915998E-3</v>
      </c>
    </row>
    <row r="152" spans="1:36" ht="24.95" customHeight="1" outlineLevel="1" x14ac:dyDescent="0.25">
      <c r="A152" s="156">
        <v>26</v>
      </c>
      <c r="B152" s="156"/>
      <c r="C152" s="186" t="s">
        <v>1497</v>
      </c>
      <c r="D152" s="187">
        <v>45540</v>
      </c>
      <c r="E152" s="172" t="s">
        <v>1023</v>
      </c>
      <c r="F152" s="157" t="s">
        <v>1383</v>
      </c>
      <c r="G152" s="172" t="s">
        <v>1384</v>
      </c>
      <c r="H152" s="158"/>
      <c r="I152" s="158"/>
      <c r="J152" s="399"/>
      <c r="K152" s="188">
        <v>10200000</v>
      </c>
      <c r="L152" s="64" t="s">
        <v>1385</v>
      </c>
      <c r="M152" s="159"/>
      <c r="N152" s="159"/>
      <c r="O152" s="159"/>
      <c r="P152" s="157"/>
      <c r="Q152" s="157"/>
      <c r="R152" s="161"/>
      <c r="S152" s="24"/>
      <c r="T152" s="24"/>
      <c r="U152" s="25">
        <f t="shared" si="67"/>
        <v>0</v>
      </c>
      <c r="V152" s="24"/>
      <c r="W152" s="24"/>
      <c r="X152" s="24"/>
      <c r="Y152" s="25">
        <f t="shared" si="68"/>
        <v>0</v>
      </c>
      <c r="Z152" s="24"/>
      <c r="AA152" s="24"/>
      <c r="AB152" s="24"/>
      <c r="AC152" s="25">
        <f t="shared" si="69"/>
        <v>0</v>
      </c>
      <c r="AD152" s="188">
        <v>10200000</v>
      </c>
      <c r="AE152" s="24"/>
      <c r="AF152" s="24"/>
      <c r="AG152" s="25">
        <f t="shared" si="63"/>
        <v>10200000</v>
      </c>
      <c r="AH152" s="25">
        <f t="shared" si="64"/>
        <v>10200000</v>
      </c>
      <c r="AI152" s="26">
        <f t="shared" si="65"/>
        <v>3.1217481789802288E-2</v>
      </c>
      <c r="AJ152" s="27">
        <f t="shared" si="66"/>
        <v>3.2945938642999387E-3</v>
      </c>
    </row>
    <row r="153" spans="1:36" ht="24.95" customHeight="1" outlineLevel="1" x14ac:dyDescent="0.25">
      <c r="A153" s="156">
        <v>27</v>
      </c>
      <c r="B153" s="156"/>
      <c r="C153" s="186" t="s">
        <v>1498</v>
      </c>
      <c r="D153" s="187">
        <v>45534</v>
      </c>
      <c r="E153" s="172" t="s">
        <v>1013</v>
      </c>
      <c r="F153" s="157" t="s">
        <v>1383</v>
      </c>
      <c r="G153" s="172" t="s">
        <v>1384</v>
      </c>
      <c r="H153" s="158"/>
      <c r="I153" s="158"/>
      <c r="J153" s="399"/>
      <c r="K153" s="188">
        <v>11180000</v>
      </c>
      <c r="L153" s="64" t="s">
        <v>1385</v>
      </c>
      <c r="M153" s="159"/>
      <c r="N153" s="159"/>
      <c r="O153" s="159"/>
      <c r="P153" s="157"/>
      <c r="Q153" s="157"/>
      <c r="R153" s="161"/>
      <c r="S153" s="24"/>
      <c r="T153" s="24"/>
      <c r="U153" s="25">
        <f t="shared" si="67"/>
        <v>0</v>
      </c>
      <c r="V153" s="24"/>
      <c r="W153" s="24"/>
      <c r="X153" s="24"/>
      <c r="Y153" s="25">
        <f t="shared" si="68"/>
        <v>0</v>
      </c>
      <c r="Z153" s="24"/>
      <c r="AA153" s="24"/>
      <c r="AB153" s="24"/>
      <c r="AC153" s="25">
        <f t="shared" si="69"/>
        <v>0</v>
      </c>
      <c r="AD153" s="188">
        <v>11180000</v>
      </c>
      <c r="AE153" s="24"/>
      <c r="AF153" s="24"/>
      <c r="AG153" s="25">
        <f t="shared" si="63"/>
        <v>11180000</v>
      </c>
      <c r="AH153" s="25">
        <f t="shared" si="64"/>
        <v>11180000</v>
      </c>
      <c r="AI153" s="26">
        <f t="shared" si="65"/>
        <v>3.4216808471567606E-2</v>
      </c>
      <c r="AJ153" s="27">
        <f t="shared" si="66"/>
        <v>3.6111332747915011E-3</v>
      </c>
    </row>
    <row r="154" spans="1:36" ht="24.95" customHeight="1" outlineLevel="1" x14ac:dyDescent="0.25">
      <c r="A154" s="156">
        <v>28</v>
      </c>
      <c r="B154" s="156"/>
      <c r="C154" s="186" t="s">
        <v>1499</v>
      </c>
      <c r="D154" s="187">
        <v>45540</v>
      </c>
      <c r="E154" s="172" t="s">
        <v>978</v>
      </c>
      <c r="F154" s="157" t="s">
        <v>1383</v>
      </c>
      <c r="G154" s="172" t="s">
        <v>1384</v>
      </c>
      <c r="H154" s="158"/>
      <c r="I154" s="158"/>
      <c r="J154" s="399"/>
      <c r="K154" s="188">
        <v>12600000</v>
      </c>
      <c r="L154" s="64" t="s">
        <v>1385</v>
      </c>
      <c r="M154" s="159"/>
      <c r="N154" s="159"/>
      <c r="O154" s="159"/>
      <c r="P154" s="157"/>
      <c r="Q154" s="157"/>
      <c r="R154" s="161"/>
      <c r="S154" s="24"/>
      <c r="T154" s="24"/>
      <c r="U154" s="25">
        <f t="shared" si="67"/>
        <v>0</v>
      </c>
      <c r="V154" s="24"/>
      <c r="W154" s="24"/>
      <c r="X154" s="24"/>
      <c r="Y154" s="25">
        <f t="shared" si="68"/>
        <v>0</v>
      </c>
      <c r="Z154" s="24"/>
      <c r="AA154" s="24"/>
      <c r="AB154" s="24"/>
      <c r="AC154" s="25">
        <f t="shared" si="69"/>
        <v>0</v>
      </c>
      <c r="AD154" s="188">
        <v>12600000</v>
      </c>
      <c r="AE154" s="24"/>
      <c r="AF154" s="24"/>
      <c r="AG154" s="25">
        <f t="shared" si="63"/>
        <v>12600000</v>
      </c>
      <c r="AH154" s="25">
        <f t="shared" si="64"/>
        <v>12600000</v>
      </c>
      <c r="AI154" s="26">
        <f t="shared" si="65"/>
        <v>3.8562771622696945E-2</v>
      </c>
      <c r="AJ154" s="27">
        <f t="shared" si="66"/>
        <v>4.0697924206058063E-3</v>
      </c>
    </row>
    <row r="155" spans="1:36" s="37" customFormat="1" ht="12.75" customHeight="1" x14ac:dyDescent="0.25">
      <c r="A155" s="432" t="s">
        <v>63</v>
      </c>
      <c r="B155" s="418"/>
      <c r="C155" s="418"/>
      <c r="D155" s="418"/>
      <c r="E155" s="418"/>
      <c r="F155" s="418"/>
      <c r="G155" s="418"/>
      <c r="H155" s="418"/>
      <c r="I155" s="420"/>
      <c r="J155" s="174">
        <f>+J126</f>
        <v>326740000</v>
      </c>
      <c r="K155" s="174">
        <f>SUM(K127:K154)</f>
        <v>326740000</v>
      </c>
      <c r="L155" s="195"/>
      <c r="M155" s="183">
        <f>SUM(M127:M128)</f>
        <v>0</v>
      </c>
      <c r="N155" s="183">
        <f>SUM(N127:N128)</f>
        <v>0</v>
      </c>
      <c r="O155" s="183">
        <f>SUM(O127:O128)</f>
        <v>0</v>
      </c>
      <c r="P155" s="184"/>
      <c r="Q155" s="185"/>
      <c r="R155" s="33">
        <f t="shared" ref="R155:AB155" si="70">SUM(R127:R128)</f>
        <v>0</v>
      </c>
      <c r="S155" s="33">
        <f t="shared" si="70"/>
        <v>0</v>
      </c>
      <c r="T155" s="33">
        <f t="shared" si="70"/>
        <v>0</v>
      </c>
      <c r="U155" s="33">
        <f t="shared" si="70"/>
        <v>0</v>
      </c>
      <c r="V155" s="33">
        <f t="shared" si="70"/>
        <v>0</v>
      </c>
      <c r="W155" s="33">
        <f t="shared" si="70"/>
        <v>0</v>
      </c>
      <c r="X155" s="33">
        <f t="shared" si="70"/>
        <v>0</v>
      </c>
      <c r="Y155" s="33">
        <f t="shared" si="70"/>
        <v>0</v>
      </c>
      <c r="Z155" s="33">
        <f t="shared" si="70"/>
        <v>0</v>
      </c>
      <c r="AA155" s="33">
        <f t="shared" si="70"/>
        <v>0</v>
      </c>
      <c r="AB155" s="33">
        <f t="shared" si="70"/>
        <v>23220000</v>
      </c>
      <c r="AC155" s="33">
        <f>SUM(AC127:AC154)</f>
        <v>23220000</v>
      </c>
      <c r="AD155" s="33">
        <f t="shared" ref="AD155:AH155" si="71">SUM(AD127:AD154)</f>
        <v>152180000</v>
      </c>
      <c r="AE155" s="33">
        <f t="shared" si="71"/>
        <v>105620000</v>
      </c>
      <c r="AF155" s="33">
        <f t="shared" si="71"/>
        <v>45720000</v>
      </c>
      <c r="AG155" s="33">
        <f t="shared" si="71"/>
        <v>303520000</v>
      </c>
      <c r="AH155" s="33">
        <f t="shared" si="71"/>
        <v>326740000</v>
      </c>
      <c r="AI155" s="36">
        <f>IF(ISERROR(AH155/J155),0,AH155/J155)</f>
        <v>1</v>
      </c>
      <c r="AJ155" s="36">
        <f>IF(ISERROR(AH155/$AH$229),0,AH155/$AH$229)</f>
        <v>0.10553682345307469</v>
      </c>
    </row>
    <row r="156" spans="1:36" ht="12.75" customHeight="1" x14ac:dyDescent="0.25">
      <c r="A156" s="421" t="s">
        <v>64</v>
      </c>
      <c r="B156" s="421"/>
      <c r="C156" s="421"/>
      <c r="D156" s="421"/>
      <c r="E156" s="421"/>
      <c r="F156" s="149"/>
      <c r="G156" s="150"/>
      <c r="H156" s="151"/>
      <c r="I156" s="151"/>
      <c r="J156" s="426">
        <v>145100000</v>
      </c>
      <c r="K156" s="152"/>
      <c r="L156" s="153"/>
      <c r="M156" s="154"/>
      <c r="N156" s="154"/>
      <c r="O156" s="154"/>
      <c r="P156" s="150"/>
      <c r="Q156" s="155"/>
      <c r="R156" s="160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7"/>
      <c r="AJ156" s="17"/>
    </row>
    <row r="157" spans="1:36" ht="24.95" customHeight="1" outlineLevel="1" x14ac:dyDescent="0.25">
      <c r="A157" s="156">
        <v>1</v>
      </c>
      <c r="B157" s="156"/>
      <c r="C157" s="186" t="s">
        <v>1500</v>
      </c>
      <c r="D157" s="187">
        <v>45565</v>
      </c>
      <c r="E157" s="172" t="s">
        <v>467</v>
      </c>
      <c r="F157" s="157" t="s">
        <v>1383</v>
      </c>
      <c r="G157" s="172" t="s">
        <v>1384</v>
      </c>
      <c r="H157" s="235"/>
      <c r="I157" s="235"/>
      <c r="J157" s="427"/>
      <c r="K157" s="188">
        <v>15200000</v>
      </c>
      <c r="L157" s="64" t="s">
        <v>1385</v>
      </c>
      <c r="M157" s="202"/>
      <c r="N157" s="203"/>
      <c r="O157" s="202"/>
      <c r="P157" s="165"/>
      <c r="Q157" s="165"/>
      <c r="R157" s="161">
        <v>0</v>
      </c>
      <c r="S157" s="24">
        <v>0</v>
      </c>
      <c r="T157" s="24">
        <v>0</v>
      </c>
      <c r="U157" s="25">
        <f>SUM(R157:T157)</f>
        <v>0</v>
      </c>
      <c r="V157" s="24">
        <v>0</v>
      </c>
      <c r="W157" s="24">
        <v>0</v>
      </c>
      <c r="X157" s="24">
        <v>0</v>
      </c>
      <c r="Y157" s="25">
        <f>SUM(V157:X157)</f>
        <v>0</v>
      </c>
      <c r="Z157" s="24">
        <v>0</v>
      </c>
      <c r="AA157" s="24">
        <v>0</v>
      </c>
      <c r="AB157" s="24">
        <v>0</v>
      </c>
      <c r="AC157" s="25">
        <f>SUM(Z157:AB157)</f>
        <v>0</v>
      </c>
      <c r="AD157" s="24">
        <v>0</v>
      </c>
      <c r="AE157" s="24">
        <v>0</v>
      </c>
      <c r="AF157" s="188">
        <v>15200000</v>
      </c>
      <c r="AG157" s="25">
        <f>SUM(AD157:AF157)</f>
        <v>15200000</v>
      </c>
      <c r="AH157" s="25">
        <f>SUM(U157,Y157,AC157,AG157)</f>
        <v>15200000</v>
      </c>
      <c r="AI157" s="26">
        <f>IF(ISERROR(AH157/$J$156),0,AH157/$J$156)</f>
        <v>0.10475534114403859</v>
      </c>
      <c r="AJ157" s="27">
        <f>IF(ISERROR(AH157/$AH$229),"-",AH157/$AH$229)</f>
        <v>4.9095908566038297E-3</v>
      </c>
    </row>
    <row r="158" spans="1:36" ht="24.95" customHeight="1" outlineLevel="1" x14ac:dyDescent="0.25">
      <c r="A158" s="156">
        <v>2</v>
      </c>
      <c r="B158" s="156"/>
      <c r="C158" s="186" t="s">
        <v>1501</v>
      </c>
      <c r="D158" s="187">
        <v>45565</v>
      </c>
      <c r="E158" s="172" t="s">
        <v>487</v>
      </c>
      <c r="F158" s="157" t="s">
        <v>1383</v>
      </c>
      <c r="G158" s="172" t="s">
        <v>1384</v>
      </c>
      <c r="H158" s="235"/>
      <c r="I158" s="235"/>
      <c r="J158" s="427"/>
      <c r="K158" s="188">
        <v>23550000</v>
      </c>
      <c r="L158" s="64" t="s">
        <v>1385</v>
      </c>
      <c r="M158" s="202"/>
      <c r="N158" s="203"/>
      <c r="O158" s="202"/>
      <c r="P158" s="165"/>
      <c r="Q158" s="165"/>
      <c r="R158" s="161"/>
      <c r="S158" s="24"/>
      <c r="T158" s="24"/>
      <c r="U158" s="25">
        <f t="shared" ref="U158:U164" si="72">SUM(R158:T158)</f>
        <v>0</v>
      </c>
      <c r="V158" s="24"/>
      <c r="W158" s="24"/>
      <c r="X158" s="24"/>
      <c r="Y158" s="25">
        <f t="shared" ref="Y158:Y164" si="73">SUM(V158:X158)</f>
        <v>0</v>
      </c>
      <c r="Z158" s="24"/>
      <c r="AA158" s="24"/>
      <c r="AB158" s="24"/>
      <c r="AC158" s="25">
        <f t="shared" ref="AC158:AC164" si="74">SUM(Z158:AB158)</f>
        <v>0</v>
      </c>
      <c r="AD158" s="24"/>
      <c r="AE158" s="24"/>
      <c r="AF158" s="188">
        <v>23550000</v>
      </c>
      <c r="AG158" s="25">
        <f t="shared" ref="AG158:AG164" si="75">SUM(AD158:AF158)</f>
        <v>23550000</v>
      </c>
      <c r="AH158" s="25">
        <f t="shared" ref="AH158:AH164" si="76">SUM(U158,Y158,AC158,AG158)</f>
        <v>23550000</v>
      </c>
      <c r="AI158" s="26">
        <f t="shared" ref="AI158:AI164" si="77">IF(ISERROR(AH158/$J$156),0,AH158/$J$156)</f>
        <v>0.16230186078566505</v>
      </c>
      <c r="AJ158" s="27">
        <f t="shared" ref="AJ158:AJ164" si="78">IF(ISERROR(AH158/$AH$229),"-",AH158/$AH$229)</f>
        <v>7.6066358337513289E-3</v>
      </c>
    </row>
    <row r="159" spans="1:36" ht="24.95" customHeight="1" outlineLevel="1" x14ac:dyDescent="0.25">
      <c r="A159" s="156">
        <v>3</v>
      </c>
      <c r="B159" s="156"/>
      <c r="C159" s="186" t="s">
        <v>1502</v>
      </c>
      <c r="D159" s="187">
        <v>45565</v>
      </c>
      <c r="E159" s="172" t="s">
        <v>497</v>
      </c>
      <c r="F159" s="157" t="s">
        <v>1383</v>
      </c>
      <c r="G159" s="172" t="s">
        <v>1384</v>
      </c>
      <c r="H159" s="235"/>
      <c r="I159" s="235"/>
      <c r="J159" s="427"/>
      <c r="K159" s="188">
        <v>15200000</v>
      </c>
      <c r="L159" s="64" t="s">
        <v>1385</v>
      </c>
      <c r="M159" s="202"/>
      <c r="N159" s="203"/>
      <c r="O159" s="202"/>
      <c r="P159" s="165"/>
      <c r="Q159" s="165"/>
      <c r="R159" s="161"/>
      <c r="S159" s="24"/>
      <c r="T159" s="24"/>
      <c r="U159" s="25">
        <f t="shared" si="72"/>
        <v>0</v>
      </c>
      <c r="V159" s="24"/>
      <c r="W159" s="24"/>
      <c r="X159" s="24"/>
      <c r="Y159" s="25">
        <f t="shared" si="73"/>
        <v>0</v>
      </c>
      <c r="Z159" s="24"/>
      <c r="AA159" s="24"/>
      <c r="AB159" s="24"/>
      <c r="AC159" s="25">
        <f t="shared" si="74"/>
        <v>0</v>
      </c>
      <c r="AD159" s="24"/>
      <c r="AE159" s="24"/>
      <c r="AF159" s="188">
        <v>15200000</v>
      </c>
      <c r="AG159" s="25">
        <f t="shared" si="75"/>
        <v>15200000</v>
      </c>
      <c r="AH159" s="25">
        <f t="shared" si="76"/>
        <v>15200000</v>
      </c>
      <c r="AI159" s="26">
        <f t="shared" si="77"/>
        <v>0.10475534114403859</v>
      </c>
      <c r="AJ159" s="27">
        <f t="shared" si="78"/>
        <v>4.9095908566038297E-3</v>
      </c>
    </row>
    <row r="160" spans="1:36" ht="24.95" customHeight="1" outlineLevel="1" x14ac:dyDescent="0.25">
      <c r="A160" s="156">
        <v>4</v>
      </c>
      <c r="B160" s="156"/>
      <c r="C160" s="186" t="s">
        <v>1503</v>
      </c>
      <c r="D160" s="187">
        <v>45565</v>
      </c>
      <c r="E160" s="172" t="s">
        <v>465</v>
      </c>
      <c r="F160" s="157" t="s">
        <v>1383</v>
      </c>
      <c r="G160" s="172" t="s">
        <v>1384</v>
      </c>
      <c r="H160" s="235"/>
      <c r="I160" s="235"/>
      <c r="J160" s="427"/>
      <c r="K160" s="188">
        <v>17100000</v>
      </c>
      <c r="L160" s="64" t="s">
        <v>1385</v>
      </c>
      <c r="M160" s="202"/>
      <c r="N160" s="203"/>
      <c r="O160" s="202"/>
      <c r="P160" s="165"/>
      <c r="Q160" s="165"/>
      <c r="R160" s="161"/>
      <c r="S160" s="24"/>
      <c r="T160" s="24"/>
      <c r="U160" s="25">
        <f t="shared" si="72"/>
        <v>0</v>
      </c>
      <c r="V160" s="24"/>
      <c r="W160" s="24"/>
      <c r="X160" s="24"/>
      <c r="Y160" s="25">
        <f t="shared" si="73"/>
        <v>0</v>
      </c>
      <c r="Z160" s="24"/>
      <c r="AA160" s="24"/>
      <c r="AB160" s="24"/>
      <c r="AC160" s="25">
        <f t="shared" si="74"/>
        <v>0</v>
      </c>
      <c r="AD160" s="24"/>
      <c r="AE160" s="24"/>
      <c r="AF160" s="188">
        <v>17100000</v>
      </c>
      <c r="AG160" s="25">
        <f t="shared" si="75"/>
        <v>17100000</v>
      </c>
      <c r="AH160" s="25">
        <f t="shared" si="76"/>
        <v>17100000</v>
      </c>
      <c r="AI160" s="26">
        <f t="shared" si="77"/>
        <v>0.11784975878704342</v>
      </c>
      <c r="AJ160" s="27">
        <f t="shared" si="78"/>
        <v>5.5232897136793082E-3</v>
      </c>
    </row>
    <row r="161" spans="1:36" ht="24.95" customHeight="1" outlineLevel="1" x14ac:dyDescent="0.25">
      <c r="A161" s="156">
        <v>5</v>
      </c>
      <c r="B161" s="156"/>
      <c r="C161" s="186" t="s">
        <v>1504</v>
      </c>
      <c r="D161" s="187">
        <v>45565</v>
      </c>
      <c r="E161" s="172" t="s">
        <v>491</v>
      </c>
      <c r="F161" s="157" t="s">
        <v>1383</v>
      </c>
      <c r="G161" s="172" t="s">
        <v>1384</v>
      </c>
      <c r="H161" s="235"/>
      <c r="I161" s="235"/>
      <c r="J161" s="427"/>
      <c r="K161" s="188">
        <v>23750000</v>
      </c>
      <c r="L161" s="64" t="s">
        <v>1385</v>
      </c>
      <c r="M161" s="202"/>
      <c r="N161" s="203"/>
      <c r="O161" s="202"/>
      <c r="P161" s="165"/>
      <c r="Q161" s="165"/>
      <c r="R161" s="161"/>
      <c r="S161" s="24"/>
      <c r="T161" s="24"/>
      <c r="U161" s="25">
        <f t="shared" si="72"/>
        <v>0</v>
      </c>
      <c r="V161" s="24"/>
      <c r="W161" s="24"/>
      <c r="X161" s="24"/>
      <c r="Y161" s="25">
        <f t="shared" si="73"/>
        <v>0</v>
      </c>
      <c r="Z161" s="24"/>
      <c r="AA161" s="24"/>
      <c r="AB161" s="24"/>
      <c r="AC161" s="25">
        <f t="shared" si="74"/>
        <v>0</v>
      </c>
      <c r="AD161" s="24"/>
      <c r="AE161" s="24"/>
      <c r="AF161" s="188">
        <v>23750000</v>
      </c>
      <c r="AG161" s="25">
        <f t="shared" si="75"/>
        <v>23750000</v>
      </c>
      <c r="AH161" s="25">
        <f t="shared" si="76"/>
        <v>23750000</v>
      </c>
      <c r="AI161" s="26">
        <f t="shared" si="77"/>
        <v>0.16368022053756032</v>
      </c>
      <c r="AJ161" s="27">
        <f t="shared" si="78"/>
        <v>7.6712357134434842E-3</v>
      </c>
    </row>
    <row r="162" spans="1:36" ht="24.95" customHeight="1" outlineLevel="1" x14ac:dyDescent="0.25">
      <c r="A162" s="156">
        <v>6</v>
      </c>
      <c r="B162" s="156"/>
      <c r="C162" s="186" t="s">
        <v>1505</v>
      </c>
      <c r="D162" s="187">
        <v>45565</v>
      </c>
      <c r="E162" s="172" t="s">
        <v>493</v>
      </c>
      <c r="F162" s="157" t="s">
        <v>1383</v>
      </c>
      <c r="G162" s="172" t="s">
        <v>1384</v>
      </c>
      <c r="H162" s="235"/>
      <c r="I162" s="235"/>
      <c r="J162" s="427"/>
      <c r="K162" s="188">
        <v>17100000</v>
      </c>
      <c r="L162" s="64" t="s">
        <v>1385</v>
      </c>
      <c r="M162" s="202"/>
      <c r="N162" s="203"/>
      <c r="O162" s="202"/>
      <c r="P162" s="165"/>
      <c r="Q162" s="165"/>
      <c r="R162" s="161"/>
      <c r="S162" s="24"/>
      <c r="T162" s="24"/>
      <c r="U162" s="25">
        <f t="shared" si="72"/>
        <v>0</v>
      </c>
      <c r="V162" s="24"/>
      <c r="W162" s="24"/>
      <c r="X162" s="24"/>
      <c r="Y162" s="25">
        <f t="shared" si="73"/>
        <v>0</v>
      </c>
      <c r="Z162" s="24"/>
      <c r="AA162" s="24"/>
      <c r="AB162" s="24"/>
      <c r="AC162" s="25">
        <f t="shared" si="74"/>
        <v>0</v>
      </c>
      <c r="AD162" s="24"/>
      <c r="AE162" s="24"/>
      <c r="AF162" s="188">
        <v>17100000</v>
      </c>
      <c r="AG162" s="25">
        <f t="shared" si="75"/>
        <v>17100000</v>
      </c>
      <c r="AH162" s="25">
        <f t="shared" si="76"/>
        <v>17100000</v>
      </c>
      <c r="AI162" s="26">
        <f t="shared" si="77"/>
        <v>0.11784975878704342</v>
      </c>
      <c r="AJ162" s="27">
        <f t="shared" si="78"/>
        <v>5.5232897136793082E-3</v>
      </c>
    </row>
    <row r="163" spans="1:36" ht="24.95" customHeight="1" outlineLevel="1" x14ac:dyDescent="0.25">
      <c r="A163" s="156">
        <v>7</v>
      </c>
      <c r="B163" s="156"/>
      <c r="C163" s="186" t="s">
        <v>1506</v>
      </c>
      <c r="D163" s="187">
        <v>45565</v>
      </c>
      <c r="E163" s="172" t="s">
        <v>1507</v>
      </c>
      <c r="F163" s="157" t="s">
        <v>1383</v>
      </c>
      <c r="G163" s="172" t="s">
        <v>1384</v>
      </c>
      <c r="H163" s="235"/>
      <c r="I163" s="235"/>
      <c r="J163" s="427"/>
      <c r="K163" s="188">
        <v>15200000</v>
      </c>
      <c r="L163" s="64" t="s">
        <v>1385</v>
      </c>
      <c r="M163" s="202"/>
      <c r="N163" s="203"/>
      <c r="O163" s="202"/>
      <c r="P163" s="165"/>
      <c r="Q163" s="165"/>
      <c r="R163" s="161"/>
      <c r="S163" s="24"/>
      <c r="T163" s="24"/>
      <c r="U163" s="25">
        <f t="shared" si="72"/>
        <v>0</v>
      </c>
      <c r="V163" s="24"/>
      <c r="W163" s="24"/>
      <c r="X163" s="24"/>
      <c r="Y163" s="25">
        <f t="shared" si="73"/>
        <v>0</v>
      </c>
      <c r="Z163" s="24"/>
      <c r="AA163" s="24"/>
      <c r="AB163" s="24"/>
      <c r="AC163" s="25">
        <f t="shared" si="74"/>
        <v>0</v>
      </c>
      <c r="AD163" s="24"/>
      <c r="AE163" s="24"/>
      <c r="AF163" s="188">
        <v>15200000</v>
      </c>
      <c r="AG163" s="25">
        <f t="shared" si="75"/>
        <v>15200000</v>
      </c>
      <c r="AH163" s="25">
        <f t="shared" si="76"/>
        <v>15200000</v>
      </c>
      <c r="AI163" s="26">
        <f t="shared" si="77"/>
        <v>0.10475534114403859</v>
      </c>
      <c r="AJ163" s="27">
        <f t="shared" si="78"/>
        <v>4.9095908566038297E-3</v>
      </c>
    </row>
    <row r="164" spans="1:36" ht="24.95" customHeight="1" outlineLevel="1" x14ac:dyDescent="0.25">
      <c r="A164" s="156">
        <v>8</v>
      </c>
      <c r="B164" s="156"/>
      <c r="C164" s="186" t="s">
        <v>1508</v>
      </c>
      <c r="D164" s="187">
        <v>45565</v>
      </c>
      <c r="E164" s="172" t="s">
        <v>509</v>
      </c>
      <c r="F164" s="157" t="s">
        <v>1383</v>
      </c>
      <c r="G164" s="172" t="s">
        <v>1384</v>
      </c>
      <c r="H164" s="235"/>
      <c r="I164" s="235"/>
      <c r="J164" s="427"/>
      <c r="K164" s="188">
        <v>18000000</v>
      </c>
      <c r="L164" s="64" t="s">
        <v>1385</v>
      </c>
      <c r="M164" s="202"/>
      <c r="N164" s="203"/>
      <c r="O164" s="202"/>
      <c r="P164" s="165"/>
      <c r="Q164" s="165"/>
      <c r="R164" s="161"/>
      <c r="S164" s="24"/>
      <c r="T164" s="24"/>
      <c r="U164" s="25">
        <f t="shared" si="72"/>
        <v>0</v>
      </c>
      <c r="V164" s="24"/>
      <c r="W164" s="24"/>
      <c r="X164" s="24"/>
      <c r="Y164" s="25">
        <f t="shared" si="73"/>
        <v>0</v>
      </c>
      <c r="Z164" s="24"/>
      <c r="AA164" s="24"/>
      <c r="AB164" s="24"/>
      <c r="AC164" s="25">
        <f t="shared" si="74"/>
        <v>0</v>
      </c>
      <c r="AD164" s="24"/>
      <c r="AE164" s="24"/>
      <c r="AF164" s="188">
        <v>18000000</v>
      </c>
      <c r="AG164" s="25">
        <f t="shared" si="75"/>
        <v>18000000</v>
      </c>
      <c r="AH164" s="25">
        <f t="shared" si="76"/>
        <v>18000000</v>
      </c>
      <c r="AI164" s="26">
        <f t="shared" si="77"/>
        <v>0.12405237767057202</v>
      </c>
      <c r="AJ164" s="27">
        <f t="shared" si="78"/>
        <v>5.8139891722940092E-3</v>
      </c>
    </row>
    <row r="165" spans="1:36" s="37" customFormat="1" ht="12.75" customHeight="1" x14ac:dyDescent="0.25">
      <c r="A165" s="404" t="s">
        <v>65</v>
      </c>
      <c r="B165" s="377"/>
      <c r="C165" s="377"/>
      <c r="D165" s="377"/>
      <c r="E165" s="377"/>
      <c r="F165" s="377"/>
      <c r="G165" s="377"/>
      <c r="H165" s="377"/>
      <c r="I165" s="405"/>
      <c r="J165" s="162">
        <f>+J156</f>
        <v>145100000</v>
      </c>
      <c r="K165" s="162">
        <f>SUM(K157:K164)</f>
        <v>145100000</v>
      </c>
      <c r="L165" s="146"/>
      <c r="M165" s="162">
        <f>SUM(M157:M157)</f>
        <v>0</v>
      </c>
      <c r="N165" s="162">
        <f>SUM(N157:N157)</f>
        <v>0</v>
      </c>
      <c r="O165" s="162">
        <f>SUM(O157:O157)</f>
        <v>0</v>
      </c>
      <c r="P165" s="163"/>
      <c r="Q165" s="164"/>
      <c r="R165" s="33">
        <f t="shared" ref="R165:AE165" si="79">SUM(R157:R157)</f>
        <v>0</v>
      </c>
      <c r="S165" s="33">
        <f t="shared" si="79"/>
        <v>0</v>
      </c>
      <c r="T165" s="33">
        <f t="shared" si="79"/>
        <v>0</v>
      </c>
      <c r="U165" s="33">
        <f t="shared" si="79"/>
        <v>0</v>
      </c>
      <c r="V165" s="33">
        <f t="shared" si="79"/>
        <v>0</v>
      </c>
      <c r="W165" s="33">
        <f t="shared" si="79"/>
        <v>0</v>
      </c>
      <c r="X165" s="33">
        <f t="shared" si="79"/>
        <v>0</v>
      </c>
      <c r="Y165" s="33">
        <f t="shared" si="79"/>
        <v>0</v>
      </c>
      <c r="Z165" s="33">
        <f t="shared" si="79"/>
        <v>0</v>
      </c>
      <c r="AA165" s="33">
        <f t="shared" si="79"/>
        <v>0</v>
      </c>
      <c r="AB165" s="33">
        <f t="shared" si="79"/>
        <v>0</v>
      </c>
      <c r="AC165" s="33">
        <f t="shared" si="79"/>
        <v>0</v>
      </c>
      <c r="AD165" s="33">
        <f t="shared" si="79"/>
        <v>0</v>
      </c>
      <c r="AE165" s="33">
        <f t="shared" si="79"/>
        <v>0</v>
      </c>
      <c r="AF165" s="33">
        <f>SUM(AF157:AF164)</f>
        <v>145100000</v>
      </c>
      <c r="AG165" s="33">
        <f>SUM(AG157:AG164)</f>
        <v>145100000</v>
      </c>
      <c r="AH165" s="33">
        <f>SUM(AH157:AH164)</f>
        <v>145100000</v>
      </c>
      <c r="AI165" s="36">
        <f>IF(ISERROR(AH165/J165),0,AH165/J165)</f>
        <v>1</v>
      </c>
      <c r="AJ165" s="36">
        <f>IF(ISERROR(AH165/$AH$229),0,AH165/$AH$229)</f>
        <v>4.6867212716658925E-2</v>
      </c>
    </row>
    <row r="166" spans="1:36" ht="12.75" customHeight="1" x14ac:dyDescent="0.25">
      <c r="A166" s="383" t="s">
        <v>66</v>
      </c>
      <c r="B166" s="384"/>
      <c r="C166" s="384"/>
      <c r="D166" s="384"/>
      <c r="E166" s="385"/>
      <c r="F166" s="9"/>
      <c r="G166" s="10"/>
      <c r="H166" s="11"/>
      <c r="I166" s="11"/>
      <c r="J166" s="381">
        <v>49200000</v>
      </c>
      <c r="K166" s="13"/>
      <c r="L166" s="14"/>
      <c r="M166" s="15"/>
      <c r="N166" s="15"/>
      <c r="O166" s="15"/>
      <c r="P166" s="10"/>
      <c r="Q166" s="16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7"/>
      <c r="AJ166" s="17"/>
    </row>
    <row r="167" spans="1:36" ht="24.95" customHeight="1" outlineLevel="1" x14ac:dyDescent="0.25">
      <c r="A167" s="19">
        <v>1</v>
      </c>
      <c r="B167" s="46"/>
      <c r="C167" s="46" t="s">
        <v>1509</v>
      </c>
      <c r="D167" s="41">
        <v>45499</v>
      </c>
      <c r="E167" s="59" t="s">
        <v>523</v>
      </c>
      <c r="F167" s="64" t="s">
        <v>1383</v>
      </c>
      <c r="G167" s="172" t="s">
        <v>1384</v>
      </c>
      <c r="H167" s="55"/>
      <c r="I167" s="55"/>
      <c r="J167" s="395"/>
      <c r="K167" s="45">
        <v>24000000</v>
      </c>
      <c r="L167" s="64" t="s">
        <v>1385</v>
      </c>
      <c r="M167" s="62"/>
      <c r="N167" s="62"/>
      <c r="O167" s="10"/>
      <c r="P167" s="10"/>
      <c r="Q167" s="10"/>
      <c r="R167" s="63"/>
      <c r="S167" s="63"/>
      <c r="T167" s="63"/>
      <c r="U167" s="13">
        <f>SUM(R167:T167)</f>
        <v>0</v>
      </c>
      <c r="V167" s="24"/>
      <c r="W167" s="24"/>
      <c r="X167" s="24"/>
      <c r="Y167" s="25">
        <f>SUM(V167:X167)</f>
        <v>0</v>
      </c>
      <c r="Z167" s="24"/>
      <c r="AA167" s="45">
        <v>24000000</v>
      </c>
      <c r="AB167" s="24"/>
      <c r="AC167" s="25">
        <f>SUM(Z167:AB167)</f>
        <v>24000000</v>
      </c>
      <c r="AD167" s="24"/>
      <c r="AE167" s="24"/>
      <c r="AF167" s="24"/>
      <c r="AG167" s="25">
        <f>SUM(AD167:AF167)</f>
        <v>0</v>
      </c>
      <c r="AH167" s="25">
        <f>SUM(U167,Y167,AC167,AG167)</f>
        <v>24000000</v>
      </c>
      <c r="AI167" s="26">
        <f>IF(ISERROR(AH167/J166),0,AH167/J166)</f>
        <v>0.48780487804878048</v>
      </c>
      <c r="AJ167" s="27">
        <f>IF(ISERROR(AH167/$AH$229),"-",AH167/$AH$229)</f>
        <v>7.751985563058679E-3</v>
      </c>
    </row>
    <row r="168" spans="1:36" ht="24.95" customHeight="1" outlineLevel="1" x14ac:dyDescent="0.25">
      <c r="A168" s="19">
        <v>2</v>
      </c>
      <c r="B168" s="46"/>
      <c r="C168" s="46" t="s">
        <v>1510</v>
      </c>
      <c r="D168" s="41">
        <v>45499</v>
      </c>
      <c r="E168" s="59" t="s">
        <v>1139</v>
      </c>
      <c r="F168" s="64" t="s">
        <v>1383</v>
      </c>
      <c r="G168" s="172" t="s">
        <v>1384</v>
      </c>
      <c r="H168" s="55"/>
      <c r="I168" s="55"/>
      <c r="J168" s="395"/>
      <c r="K168" s="45">
        <v>13200000</v>
      </c>
      <c r="L168" s="64" t="s">
        <v>1385</v>
      </c>
      <c r="M168" s="62"/>
      <c r="N168" s="62"/>
      <c r="O168" s="67"/>
      <c r="P168" s="10"/>
      <c r="Q168" s="10"/>
      <c r="R168" s="63"/>
      <c r="S168" s="63"/>
      <c r="T168" s="63"/>
      <c r="U168" s="13">
        <f>SUM(R168:T168)</f>
        <v>0</v>
      </c>
      <c r="V168" s="24"/>
      <c r="W168" s="24"/>
      <c r="X168" s="24"/>
      <c r="Y168" s="25">
        <f>SUM(V168:X168)</f>
        <v>0</v>
      </c>
      <c r="Z168" s="24"/>
      <c r="AA168" s="45">
        <v>13200000</v>
      </c>
      <c r="AB168" s="24"/>
      <c r="AC168" s="25">
        <f>SUM(Z168:AB168)</f>
        <v>13200000</v>
      </c>
      <c r="AD168" s="24"/>
      <c r="AE168" s="24"/>
      <c r="AF168" s="24"/>
      <c r="AG168" s="25">
        <f>SUM(AD168:AF168)</f>
        <v>0</v>
      </c>
      <c r="AH168" s="25">
        <f>SUM(U168,Y168,AC168,AG168)</f>
        <v>13200000</v>
      </c>
      <c r="AI168" s="26">
        <f>IF(ISERROR(AH168/J166),0,AH168/J166)</f>
        <v>0.26829268292682928</v>
      </c>
      <c r="AJ168" s="27">
        <f>IF(ISERROR(AH168/$AH$229),"-",AH168/$AH$229)</f>
        <v>4.2635920596822731E-3</v>
      </c>
    </row>
    <row r="169" spans="1:36" ht="24.95" customHeight="1" outlineLevel="1" x14ac:dyDescent="0.25">
      <c r="A169" s="19">
        <v>3</v>
      </c>
      <c r="B169" s="19"/>
      <c r="C169" s="46" t="s">
        <v>1511</v>
      </c>
      <c r="D169" s="41">
        <v>45496</v>
      </c>
      <c r="E169" s="59" t="s">
        <v>1512</v>
      </c>
      <c r="F169" s="64" t="s">
        <v>1383</v>
      </c>
      <c r="G169" s="172" t="s">
        <v>1384</v>
      </c>
      <c r="H169" s="29"/>
      <c r="I169" s="29"/>
      <c r="J169" s="382"/>
      <c r="K169" s="45">
        <v>12000000</v>
      </c>
      <c r="L169" s="64" t="s">
        <v>1385</v>
      </c>
      <c r="M169" s="92"/>
      <c r="N169" s="92"/>
      <c r="O169" s="24"/>
      <c r="P169" s="64"/>
      <c r="Q169" s="64"/>
      <c r="R169" s="92"/>
      <c r="S169" s="92"/>
      <c r="T169" s="92"/>
      <c r="U169" s="13">
        <f>SUM(R169:T169)</f>
        <v>0</v>
      </c>
      <c r="V169" s="24"/>
      <c r="W169" s="24"/>
      <c r="X169" s="24"/>
      <c r="Y169" s="25">
        <f>SUM(V169:X169)</f>
        <v>0</v>
      </c>
      <c r="Z169" s="24"/>
      <c r="AA169" s="45">
        <v>12000000</v>
      </c>
      <c r="AB169" s="24"/>
      <c r="AC169" s="25">
        <f>SUM(Z169:AB169)</f>
        <v>12000000</v>
      </c>
      <c r="AD169" s="24"/>
      <c r="AE169" s="24"/>
      <c r="AF169" s="24"/>
      <c r="AG169" s="25">
        <f>SUM(AD169:AF169)</f>
        <v>0</v>
      </c>
      <c r="AH169" s="25">
        <f>SUM(U169,Y169,AC169,AG169)</f>
        <v>12000000</v>
      </c>
      <c r="AI169" s="26">
        <f>IF(ISERROR(AH169/J166),0,AH169/J166)</f>
        <v>0.24390243902439024</v>
      </c>
      <c r="AJ169" s="27">
        <f>IF(ISERROR(AH169/$AH$229),"-",AH169/$AH$229)</f>
        <v>3.8759927815293395E-3</v>
      </c>
    </row>
    <row r="170" spans="1:36" s="37" customFormat="1" ht="12.75" customHeight="1" x14ac:dyDescent="0.25">
      <c r="A170" s="376" t="s">
        <v>67</v>
      </c>
      <c r="B170" s="378"/>
      <c r="C170" s="378"/>
      <c r="D170" s="378"/>
      <c r="E170" s="378"/>
      <c r="F170" s="378"/>
      <c r="G170" s="378"/>
      <c r="H170" s="378"/>
      <c r="I170" s="379"/>
      <c r="J170" s="33">
        <f>+J166</f>
        <v>49200000</v>
      </c>
      <c r="K170" s="33">
        <f>SUM(K167:K169)</f>
        <v>49200000</v>
      </c>
      <c r="L170" s="32"/>
      <c r="M170" s="33">
        <f>SUM(M167:M169)</f>
        <v>0</v>
      </c>
      <c r="N170" s="33">
        <f>SUM(N167:N169)</f>
        <v>0</v>
      </c>
      <c r="O170" s="33">
        <f>SUM(O167:O169)</f>
        <v>0</v>
      </c>
      <c r="P170" s="34"/>
      <c r="Q170" s="35"/>
      <c r="R170" s="33">
        <f t="shared" ref="R170:AH170" si="80">SUM(R167:R169)</f>
        <v>0</v>
      </c>
      <c r="S170" s="33">
        <f t="shared" si="80"/>
        <v>0</v>
      </c>
      <c r="T170" s="33">
        <f t="shared" si="80"/>
        <v>0</v>
      </c>
      <c r="U170" s="33">
        <f t="shared" si="80"/>
        <v>0</v>
      </c>
      <c r="V170" s="33">
        <f t="shared" si="80"/>
        <v>0</v>
      </c>
      <c r="W170" s="33">
        <f t="shared" si="80"/>
        <v>0</v>
      </c>
      <c r="X170" s="33">
        <f t="shared" si="80"/>
        <v>0</v>
      </c>
      <c r="Y170" s="33">
        <f t="shared" si="80"/>
        <v>0</v>
      </c>
      <c r="Z170" s="33">
        <f t="shared" si="80"/>
        <v>0</v>
      </c>
      <c r="AA170" s="33">
        <f t="shared" si="80"/>
        <v>49200000</v>
      </c>
      <c r="AB170" s="33">
        <f t="shared" si="80"/>
        <v>0</v>
      </c>
      <c r="AC170" s="33">
        <f t="shared" si="80"/>
        <v>49200000</v>
      </c>
      <c r="AD170" s="33">
        <f t="shared" si="80"/>
        <v>0</v>
      </c>
      <c r="AE170" s="33">
        <f t="shared" si="80"/>
        <v>0</v>
      </c>
      <c r="AF170" s="33">
        <f t="shared" si="80"/>
        <v>0</v>
      </c>
      <c r="AG170" s="33">
        <f t="shared" si="80"/>
        <v>0</v>
      </c>
      <c r="AH170" s="33">
        <f t="shared" si="80"/>
        <v>49200000</v>
      </c>
      <c r="AI170" s="36">
        <f>IF(ISERROR(AH170/J170),0,AH170/J170)</f>
        <v>1</v>
      </c>
      <c r="AJ170" s="36">
        <f>IF(ISERROR(AH170/$AH$229),0,AH170/$AH$229)</f>
        <v>1.5891570404270292E-2</v>
      </c>
    </row>
    <row r="171" spans="1:36" ht="12.75" customHeight="1" x14ac:dyDescent="0.25">
      <c r="A171" s="383" t="s">
        <v>68</v>
      </c>
      <c r="B171" s="384"/>
      <c r="C171" s="384"/>
      <c r="D171" s="384"/>
      <c r="E171" s="385"/>
      <c r="F171" s="66"/>
      <c r="G171" s="67"/>
      <c r="H171" s="68"/>
      <c r="I171" s="68"/>
      <c r="J171" s="381">
        <v>14400000</v>
      </c>
      <c r="K171" s="13"/>
      <c r="L171" s="14"/>
      <c r="M171" s="15"/>
      <c r="N171" s="15"/>
      <c r="O171" s="15"/>
      <c r="P171" s="10"/>
      <c r="Q171" s="16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7"/>
      <c r="AJ171" s="17"/>
    </row>
    <row r="172" spans="1:36" ht="24.95" customHeight="1" outlineLevel="1" x14ac:dyDescent="0.25">
      <c r="A172" s="19">
        <v>1</v>
      </c>
      <c r="B172" s="19"/>
      <c r="C172" s="46" t="s">
        <v>1513</v>
      </c>
      <c r="D172" s="41">
        <v>45656</v>
      </c>
      <c r="E172" s="59" t="s">
        <v>1514</v>
      </c>
      <c r="F172" s="64" t="s">
        <v>1383</v>
      </c>
      <c r="G172" s="172" t="s">
        <v>1384</v>
      </c>
      <c r="H172" s="21"/>
      <c r="I172" s="21"/>
      <c r="J172" s="382"/>
      <c r="K172" s="45">
        <v>14400000</v>
      </c>
      <c r="L172" s="64" t="s">
        <v>1385</v>
      </c>
      <c r="M172" s="24"/>
      <c r="N172" s="24"/>
      <c r="O172" s="24"/>
      <c r="P172" s="22"/>
      <c r="Q172" s="22"/>
      <c r="R172" s="24"/>
      <c r="S172" s="24"/>
      <c r="T172" s="24"/>
      <c r="U172" s="25">
        <f>SUM(R172:T172)</f>
        <v>0</v>
      </c>
      <c r="V172" s="24"/>
      <c r="W172" s="24"/>
      <c r="X172" s="24"/>
      <c r="Y172" s="25">
        <f>SUM(V172:X172)</f>
        <v>0</v>
      </c>
      <c r="Z172" s="24"/>
      <c r="AA172" s="24"/>
      <c r="AB172" s="24"/>
      <c r="AC172" s="25">
        <f>SUM(Z172:AB172)</f>
        <v>0</v>
      </c>
      <c r="AD172" s="24"/>
      <c r="AE172" s="24"/>
      <c r="AF172" s="24">
        <v>14400000</v>
      </c>
      <c r="AG172" s="25">
        <f>SUM(AD172:AF172)</f>
        <v>14400000</v>
      </c>
      <c r="AH172" s="25">
        <f>SUM(U172,Y172,AC172,AG172)</f>
        <v>14400000</v>
      </c>
      <c r="AI172" s="26">
        <f>IF(ISERROR(AH172/J171),0,AH172/J171)</f>
        <v>1</v>
      </c>
      <c r="AJ172" s="27">
        <f>IF(ISERROR(AH172/$AH$229),"-",AH172/$AH$229)</f>
        <v>4.6511913378352076E-3</v>
      </c>
    </row>
    <row r="173" spans="1:36" s="37" customFormat="1" ht="12.75" customHeight="1" x14ac:dyDescent="0.25">
      <c r="A173" s="404" t="s">
        <v>69</v>
      </c>
      <c r="B173" s="377"/>
      <c r="C173" s="377"/>
      <c r="D173" s="377"/>
      <c r="E173" s="377"/>
      <c r="F173" s="377"/>
      <c r="G173" s="377"/>
      <c r="H173" s="377"/>
      <c r="I173" s="405"/>
      <c r="J173" s="33">
        <f>+J171</f>
        <v>14400000</v>
      </c>
      <c r="K173" s="174">
        <f>SUM(K172:K172)</f>
        <v>14400000</v>
      </c>
      <c r="L173" s="175"/>
      <c r="M173" s="174">
        <f>SUM(M172:M172)</f>
        <v>0</v>
      </c>
      <c r="N173" s="174">
        <f>SUM(N172:N172)</f>
        <v>0</v>
      </c>
      <c r="O173" s="174">
        <f>SUM(O172:O172)</f>
        <v>0</v>
      </c>
      <c r="P173" s="176"/>
      <c r="Q173" s="177"/>
      <c r="R173" s="174">
        <f t="shared" ref="R173:AH173" si="81">SUM(R172:R172)</f>
        <v>0</v>
      </c>
      <c r="S173" s="174">
        <f t="shared" si="81"/>
        <v>0</v>
      </c>
      <c r="T173" s="174">
        <f t="shared" si="81"/>
        <v>0</v>
      </c>
      <c r="U173" s="174">
        <f t="shared" si="81"/>
        <v>0</v>
      </c>
      <c r="V173" s="33">
        <f t="shared" si="81"/>
        <v>0</v>
      </c>
      <c r="W173" s="33">
        <f t="shared" si="81"/>
        <v>0</v>
      </c>
      <c r="X173" s="33">
        <f t="shared" si="81"/>
        <v>0</v>
      </c>
      <c r="Y173" s="33">
        <f t="shared" si="81"/>
        <v>0</v>
      </c>
      <c r="Z173" s="33">
        <f t="shared" si="81"/>
        <v>0</v>
      </c>
      <c r="AA173" s="33">
        <f t="shared" si="81"/>
        <v>0</v>
      </c>
      <c r="AB173" s="33">
        <f t="shared" si="81"/>
        <v>0</v>
      </c>
      <c r="AC173" s="33">
        <f t="shared" si="81"/>
        <v>0</v>
      </c>
      <c r="AD173" s="174">
        <f t="shared" si="81"/>
        <v>0</v>
      </c>
      <c r="AE173" s="174">
        <f t="shared" si="81"/>
        <v>0</v>
      </c>
      <c r="AF173" s="174">
        <f t="shared" si="81"/>
        <v>14400000</v>
      </c>
      <c r="AG173" s="33">
        <f t="shared" si="81"/>
        <v>14400000</v>
      </c>
      <c r="AH173" s="33">
        <f t="shared" si="81"/>
        <v>14400000</v>
      </c>
      <c r="AI173" s="36">
        <f>IF(ISERROR(AH173/J173),0,AH173/J173)</f>
        <v>1</v>
      </c>
      <c r="AJ173" s="36">
        <f>IF(ISERROR(AH173/$AH$229),0,AH173/$AH$229)</f>
        <v>4.6511913378352076E-3</v>
      </c>
    </row>
    <row r="174" spans="1:36" ht="12.75" customHeight="1" x14ac:dyDescent="0.25">
      <c r="A174" s="401" t="s">
        <v>70</v>
      </c>
      <c r="B174" s="402"/>
      <c r="C174" s="402"/>
      <c r="D174" s="402"/>
      <c r="E174" s="403"/>
      <c r="F174" s="173"/>
      <c r="G174" s="170"/>
      <c r="H174" s="168"/>
      <c r="I174" s="168"/>
      <c r="J174" s="422">
        <v>106300000</v>
      </c>
      <c r="K174" s="152"/>
      <c r="L174" s="153"/>
      <c r="M174" s="154"/>
      <c r="N174" s="154"/>
      <c r="O174" s="154"/>
      <c r="P174" s="150"/>
      <c r="Q174" s="155"/>
      <c r="R174" s="152"/>
      <c r="S174" s="152"/>
      <c r="T174" s="152"/>
      <c r="U174" s="152"/>
      <c r="V174" s="160"/>
      <c r="W174" s="13"/>
      <c r="X174" s="13"/>
      <c r="Y174" s="13"/>
      <c r="Z174" s="13"/>
      <c r="AA174" s="13"/>
      <c r="AB174" s="13"/>
      <c r="AC174" s="282"/>
      <c r="AD174" s="152"/>
      <c r="AE174" s="152"/>
      <c r="AF174" s="152"/>
      <c r="AG174" s="160"/>
      <c r="AH174" s="13"/>
      <c r="AI174" s="17"/>
      <c r="AJ174" s="17"/>
    </row>
    <row r="175" spans="1:36" ht="24.95" customHeight="1" outlineLevel="1" x14ac:dyDescent="0.25">
      <c r="A175" s="156">
        <v>1</v>
      </c>
      <c r="B175" s="156"/>
      <c r="C175" s="46" t="s">
        <v>1515</v>
      </c>
      <c r="D175" s="41">
        <v>45611</v>
      </c>
      <c r="E175" s="59" t="s">
        <v>547</v>
      </c>
      <c r="F175" s="64" t="s">
        <v>1383</v>
      </c>
      <c r="G175" s="172" t="s">
        <v>1384</v>
      </c>
      <c r="H175" s="158"/>
      <c r="I175" s="158"/>
      <c r="J175" s="423"/>
      <c r="K175" s="45">
        <v>9400000</v>
      </c>
      <c r="L175" s="64" t="s">
        <v>1385</v>
      </c>
      <c r="M175" s="159"/>
      <c r="N175" s="159"/>
      <c r="O175" s="159"/>
      <c r="P175" s="157"/>
      <c r="Q175" s="157"/>
      <c r="R175" s="159"/>
      <c r="S175" s="159"/>
      <c r="T175" s="159"/>
      <c r="U175" s="152">
        <f>SUM(R175:T175)</f>
        <v>0</v>
      </c>
      <c r="V175" s="161"/>
      <c r="W175" s="24"/>
      <c r="X175" s="24"/>
      <c r="Y175" s="25">
        <f>SUM(V175:X175)</f>
        <v>0</v>
      </c>
      <c r="Z175" s="24"/>
      <c r="AA175" s="24"/>
      <c r="AB175" s="24"/>
      <c r="AC175" s="291">
        <f>SUM(Z175:AB175)</f>
        <v>0</v>
      </c>
      <c r="AD175" s="188"/>
      <c r="AE175" s="188">
        <v>9400000</v>
      </c>
      <c r="AF175" s="159"/>
      <c r="AG175" s="229">
        <f>SUM(AD175:AF175)</f>
        <v>9400000</v>
      </c>
      <c r="AH175" s="25">
        <f>SUM(U175,Y175,AC175,AG175)</f>
        <v>9400000</v>
      </c>
      <c r="AI175" s="26">
        <f>IF(ISERROR(AH175/$J$174),0,AH175/$J$174)</f>
        <v>8.8428974600188143E-2</v>
      </c>
      <c r="AJ175" s="27">
        <f>IF(ISERROR(AH175/$AH$229),"-",AH175/$AH$229)</f>
        <v>3.0361943455313157E-3</v>
      </c>
    </row>
    <row r="176" spans="1:36" ht="24.95" customHeight="1" outlineLevel="1" x14ac:dyDescent="0.25">
      <c r="A176" s="156">
        <v>2</v>
      </c>
      <c r="B176" s="156"/>
      <c r="C176" s="46" t="s">
        <v>1353</v>
      </c>
      <c r="D176" s="41">
        <v>45565</v>
      </c>
      <c r="E176" s="59" t="s">
        <v>1516</v>
      </c>
      <c r="F176" s="64" t="s">
        <v>1383</v>
      </c>
      <c r="G176" s="172" t="s">
        <v>1384</v>
      </c>
      <c r="H176" s="158"/>
      <c r="I176" s="158"/>
      <c r="J176" s="423"/>
      <c r="K176" s="45">
        <v>9400000</v>
      </c>
      <c r="L176" s="64" t="s">
        <v>1385</v>
      </c>
      <c r="M176" s="159"/>
      <c r="N176" s="159"/>
      <c r="O176" s="159"/>
      <c r="P176" s="157"/>
      <c r="Q176" s="157"/>
      <c r="R176" s="159"/>
      <c r="S176" s="159"/>
      <c r="T176" s="159"/>
      <c r="U176" s="152">
        <f t="shared" ref="U176:U185" si="82">SUM(R176:T176)</f>
        <v>0</v>
      </c>
      <c r="V176" s="161"/>
      <c r="W176" s="24"/>
      <c r="X176" s="24"/>
      <c r="Y176" s="25">
        <f t="shared" ref="Y176:Y185" si="83">SUM(V176:X176)</f>
        <v>0</v>
      </c>
      <c r="Z176" s="24"/>
      <c r="AA176" s="24"/>
      <c r="AB176" s="24"/>
      <c r="AC176" s="291">
        <f t="shared" ref="AC176:AC185" si="84">SUM(Z176:AB176)</f>
        <v>0</v>
      </c>
      <c r="AD176" s="188">
        <v>9400000</v>
      </c>
      <c r="AE176" s="159"/>
      <c r="AF176" s="159"/>
      <c r="AG176" s="229">
        <f t="shared" ref="AG176:AG185" si="85">SUM(AD176:AF176)</f>
        <v>9400000</v>
      </c>
      <c r="AH176" s="25">
        <f t="shared" ref="AH176:AH185" si="86">SUM(U176,Y176,AC176,AG176)</f>
        <v>9400000</v>
      </c>
      <c r="AI176" s="26">
        <f t="shared" ref="AI176:AI182" si="87">IF(ISERROR(AH176/$J$174),0,AH176/$J$174)</f>
        <v>8.8428974600188143E-2</v>
      </c>
      <c r="AJ176" s="27">
        <f t="shared" ref="AJ176:AJ182" si="88">IF(ISERROR(AH176/$AH$229),"-",AH176/$AH$229)</f>
        <v>3.0361943455313157E-3</v>
      </c>
    </row>
    <row r="177" spans="1:36" ht="24.95" customHeight="1" outlineLevel="1" x14ac:dyDescent="0.25">
      <c r="A177" s="156">
        <v>3</v>
      </c>
      <c r="B177" s="156"/>
      <c r="C177" s="46" t="s">
        <v>1517</v>
      </c>
      <c r="D177" s="41">
        <v>45565</v>
      </c>
      <c r="E177" s="59" t="s">
        <v>536</v>
      </c>
      <c r="F177" s="64" t="s">
        <v>1383</v>
      </c>
      <c r="G177" s="172" t="s">
        <v>1384</v>
      </c>
      <c r="H177" s="158"/>
      <c r="I177" s="158"/>
      <c r="J177" s="423"/>
      <c r="K177" s="45">
        <v>10400000</v>
      </c>
      <c r="L177" s="64" t="s">
        <v>1385</v>
      </c>
      <c r="M177" s="159"/>
      <c r="N177" s="159"/>
      <c r="O177" s="159"/>
      <c r="P177" s="157"/>
      <c r="Q177" s="157"/>
      <c r="R177" s="159"/>
      <c r="S177" s="159"/>
      <c r="T177" s="159"/>
      <c r="U177" s="152">
        <f t="shared" si="82"/>
        <v>0</v>
      </c>
      <c r="V177" s="161"/>
      <c r="W177" s="24"/>
      <c r="X177" s="24"/>
      <c r="Y177" s="25">
        <f t="shared" si="83"/>
        <v>0</v>
      </c>
      <c r="Z177" s="24"/>
      <c r="AA177" s="24"/>
      <c r="AB177" s="24"/>
      <c r="AC177" s="291">
        <f t="shared" si="84"/>
        <v>0</v>
      </c>
      <c r="AD177" s="188">
        <v>10400000</v>
      </c>
      <c r="AE177" s="159"/>
      <c r="AF177" s="159"/>
      <c r="AG177" s="229">
        <f t="shared" si="85"/>
        <v>10400000</v>
      </c>
      <c r="AH177" s="25">
        <f t="shared" si="86"/>
        <v>10400000</v>
      </c>
      <c r="AI177" s="26">
        <f t="shared" si="87"/>
        <v>9.7836312323612423E-2</v>
      </c>
      <c r="AJ177" s="27">
        <f t="shared" si="88"/>
        <v>3.359193743992094E-3</v>
      </c>
    </row>
    <row r="178" spans="1:36" ht="24.95" customHeight="1" outlineLevel="1" x14ac:dyDescent="0.25">
      <c r="A178" s="156">
        <v>4</v>
      </c>
      <c r="B178" s="156"/>
      <c r="C178" s="46" t="s">
        <v>1518</v>
      </c>
      <c r="D178" s="41">
        <v>45565</v>
      </c>
      <c r="E178" s="59" t="s">
        <v>542</v>
      </c>
      <c r="F178" s="64" t="s">
        <v>1383</v>
      </c>
      <c r="G178" s="172" t="s">
        <v>1384</v>
      </c>
      <c r="H178" s="158"/>
      <c r="I178" s="158"/>
      <c r="J178" s="423"/>
      <c r="K178" s="45">
        <v>9400000</v>
      </c>
      <c r="L178" s="64" t="s">
        <v>1385</v>
      </c>
      <c r="M178" s="159"/>
      <c r="N178" s="159"/>
      <c r="O178" s="159"/>
      <c r="P178" s="157"/>
      <c r="Q178" s="157"/>
      <c r="R178" s="159"/>
      <c r="S178" s="159"/>
      <c r="T178" s="159"/>
      <c r="U178" s="152">
        <f t="shared" si="82"/>
        <v>0</v>
      </c>
      <c r="V178" s="161"/>
      <c r="W178" s="24"/>
      <c r="X178" s="24"/>
      <c r="Y178" s="25">
        <f t="shared" si="83"/>
        <v>0</v>
      </c>
      <c r="Z178" s="24"/>
      <c r="AA178" s="24"/>
      <c r="AB178" s="24"/>
      <c r="AC178" s="291">
        <f t="shared" si="84"/>
        <v>0</v>
      </c>
      <c r="AD178" s="188">
        <v>9400000</v>
      </c>
      <c r="AE178" s="159"/>
      <c r="AF178" s="159"/>
      <c r="AG178" s="229">
        <f t="shared" si="85"/>
        <v>9400000</v>
      </c>
      <c r="AH178" s="25">
        <f t="shared" si="86"/>
        <v>9400000</v>
      </c>
      <c r="AI178" s="26">
        <f t="shared" si="87"/>
        <v>8.8428974600188143E-2</v>
      </c>
      <c r="AJ178" s="27">
        <f t="shared" si="88"/>
        <v>3.0361943455313157E-3</v>
      </c>
    </row>
    <row r="179" spans="1:36" ht="24.95" customHeight="1" outlineLevel="1" x14ac:dyDescent="0.25">
      <c r="A179" s="156">
        <v>5</v>
      </c>
      <c r="B179" s="156"/>
      <c r="C179" s="46" t="s">
        <v>1519</v>
      </c>
      <c r="D179" s="41">
        <v>45565</v>
      </c>
      <c r="E179" s="59" t="s">
        <v>544</v>
      </c>
      <c r="F179" s="64" t="s">
        <v>1383</v>
      </c>
      <c r="G179" s="172" t="s">
        <v>1384</v>
      </c>
      <c r="H179" s="158"/>
      <c r="I179" s="158"/>
      <c r="J179" s="423"/>
      <c r="K179" s="45">
        <v>9400000</v>
      </c>
      <c r="L179" s="64" t="s">
        <v>1385</v>
      </c>
      <c r="M179" s="159"/>
      <c r="N179" s="159"/>
      <c r="O179" s="159"/>
      <c r="P179" s="157"/>
      <c r="Q179" s="157"/>
      <c r="R179" s="159"/>
      <c r="S179" s="159"/>
      <c r="T179" s="159"/>
      <c r="U179" s="152">
        <f t="shared" si="82"/>
        <v>0</v>
      </c>
      <c r="V179" s="161"/>
      <c r="W179" s="24"/>
      <c r="X179" s="24"/>
      <c r="Y179" s="25">
        <f t="shared" si="83"/>
        <v>0</v>
      </c>
      <c r="Z179" s="24"/>
      <c r="AA179" s="24"/>
      <c r="AB179" s="24"/>
      <c r="AC179" s="291">
        <f t="shared" si="84"/>
        <v>0</v>
      </c>
      <c r="AD179" s="188"/>
      <c r="AE179" s="188">
        <v>9400000</v>
      </c>
      <c r="AF179" s="159"/>
      <c r="AG179" s="229">
        <f t="shared" si="85"/>
        <v>9400000</v>
      </c>
      <c r="AH179" s="25">
        <f t="shared" si="86"/>
        <v>9400000</v>
      </c>
      <c r="AI179" s="26">
        <f t="shared" si="87"/>
        <v>8.8428974600188143E-2</v>
      </c>
      <c r="AJ179" s="27">
        <f t="shared" si="88"/>
        <v>3.0361943455313157E-3</v>
      </c>
    </row>
    <row r="180" spans="1:36" ht="24.95" customHeight="1" outlineLevel="1" x14ac:dyDescent="0.25">
      <c r="A180" s="156">
        <v>6</v>
      </c>
      <c r="B180" s="156"/>
      <c r="C180" s="46" t="s">
        <v>1520</v>
      </c>
      <c r="D180" s="41">
        <v>45565</v>
      </c>
      <c r="E180" s="59" t="s">
        <v>547</v>
      </c>
      <c r="F180" s="64" t="s">
        <v>1383</v>
      </c>
      <c r="G180" s="172" t="s">
        <v>1384</v>
      </c>
      <c r="H180" s="158"/>
      <c r="I180" s="158"/>
      <c r="J180" s="423"/>
      <c r="K180" s="45">
        <v>9400000</v>
      </c>
      <c r="L180" s="64" t="s">
        <v>1385</v>
      </c>
      <c r="M180" s="159"/>
      <c r="N180" s="159"/>
      <c r="O180" s="159"/>
      <c r="P180" s="157"/>
      <c r="Q180" s="157"/>
      <c r="R180" s="159"/>
      <c r="S180" s="159"/>
      <c r="T180" s="159"/>
      <c r="U180" s="152">
        <f t="shared" si="82"/>
        <v>0</v>
      </c>
      <c r="V180" s="161"/>
      <c r="W180" s="24"/>
      <c r="X180" s="24"/>
      <c r="Y180" s="25">
        <f t="shared" si="83"/>
        <v>0</v>
      </c>
      <c r="Z180" s="24"/>
      <c r="AA180" s="24"/>
      <c r="AB180" s="24"/>
      <c r="AC180" s="291">
        <f t="shared" si="84"/>
        <v>0</v>
      </c>
      <c r="AD180" s="188">
        <v>9400000</v>
      </c>
      <c r="AE180" s="159"/>
      <c r="AF180" s="159"/>
      <c r="AG180" s="229">
        <f t="shared" si="85"/>
        <v>9400000</v>
      </c>
      <c r="AH180" s="25">
        <f t="shared" si="86"/>
        <v>9400000</v>
      </c>
      <c r="AI180" s="26">
        <f t="shared" si="87"/>
        <v>8.8428974600188143E-2</v>
      </c>
      <c r="AJ180" s="27">
        <f t="shared" si="88"/>
        <v>3.0361943455313157E-3</v>
      </c>
    </row>
    <row r="181" spans="1:36" ht="24.95" customHeight="1" outlineLevel="1" x14ac:dyDescent="0.25">
      <c r="A181" s="156">
        <v>7</v>
      </c>
      <c r="B181" s="156"/>
      <c r="C181" s="46" t="s">
        <v>1521</v>
      </c>
      <c r="D181" s="41">
        <v>45565</v>
      </c>
      <c r="E181" s="59" t="s">
        <v>538</v>
      </c>
      <c r="F181" s="64" t="s">
        <v>1383</v>
      </c>
      <c r="G181" s="172" t="s">
        <v>1384</v>
      </c>
      <c r="H181" s="158"/>
      <c r="I181" s="158"/>
      <c r="J181" s="423"/>
      <c r="K181" s="45">
        <v>9400000</v>
      </c>
      <c r="L181" s="64" t="s">
        <v>1385</v>
      </c>
      <c r="M181" s="159"/>
      <c r="N181" s="159"/>
      <c r="O181" s="159"/>
      <c r="P181" s="157"/>
      <c r="Q181" s="157"/>
      <c r="R181" s="159"/>
      <c r="S181" s="159"/>
      <c r="T181" s="159"/>
      <c r="U181" s="152">
        <f t="shared" si="82"/>
        <v>0</v>
      </c>
      <c r="V181" s="161"/>
      <c r="W181" s="24"/>
      <c r="X181" s="24"/>
      <c r="Y181" s="25">
        <f t="shared" si="83"/>
        <v>0</v>
      </c>
      <c r="Z181" s="24"/>
      <c r="AA181" s="24"/>
      <c r="AB181" s="24"/>
      <c r="AC181" s="291">
        <f t="shared" si="84"/>
        <v>0</v>
      </c>
      <c r="AD181" s="188">
        <v>9400000</v>
      </c>
      <c r="AE181" s="159"/>
      <c r="AF181" s="159"/>
      <c r="AG181" s="229">
        <f t="shared" si="85"/>
        <v>9400000</v>
      </c>
      <c r="AH181" s="25">
        <f t="shared" si="86"/>
        <v>9400000</v>
      </c>
      <c r="AI181" s="26">
        <f t="shared" si="87"/>
        <v>8.8428974600188143E-2</v>
      </c>
      <c r="AJ181" s="27">
        <f t="shared" si="88"/>
        <v>3.0361943455313157E-3</v>
      </c>
    </row>
    <row r="182" spans="1:36" ht="24.95" customHeight="1" outlineLevel="1" x14ac:dyDescent="0.25">
      <c r="A182" s="156">
        <v>8</v>
      </c>
      <c r="B182" s="156"/>
      <c r="C182" s="46" t="s">
        <v>726</v>
      </c>
      <c r="D182" s="41">
        <v>45565</v>
      </c>
      <c r="E182" s="59" t="s">
        <v>532</v>
      </c>
      <c r="F182" s="64" t="s">
        <v>1383</v>
      </c>
      <c r="G182" s="172" t="s">
        <v>1384</v>
      </c>
      <c r="H182" s="158"/>
      <c r="I182" s="158"/>
      <c r="J182" s="423"/>
      <c r="K182" s="45">
        <v>10400000</v>
      </c>
      <c r="L182" s="64" t="s">
        <v>1385</v>
      </c>
      <c r="M182" s="159"/>
      <c r="N182" s="159"/>
      <c r="O182" s="159"/>
      <c r="P182" s="157"/>
      <c r="Q182" s="157"/>
      <c r="R182" s="159"/>
      <c r="S182" s="159"/>
      <c r="T182" s="159"/>
      <c r="U182" s="152">
        <f t="shared" si="82"/>
        <v>0</v>
      </c>
      <c r="V182" s="161"/>
      <c r="W182" s="24"/>
      <c r="X182" s="24"/>
      <c r="Y182" s="25">
        <f>SUM(V182:X182)</f>
        <v>0</v>
      </c>
      <c r="Z182" s="24"/>
      <c r="AA182" s="24"/>
      <c r="AB182" s="24"/>
      <c r="AC182" s="25">
        <f t="shared" si="84"/>
        <v>0</v>
      </c>
      <c r="AD182" s="45">
        <v>10400000</v>
      </c>
      <c r="AE182" s="24"/>
      <c r="AF182" s="24"/>
      <c r="AG182" s="25">
        <f t="shared" si="85"/>
        <v>10400000</v>
      </c>
      <c r="AH182" s="25">
        <f t="shared" si="86"/>
        <v>10400000</v>
      </c>
      <c r="AI182" s="26">
        <f t="shared" si="87"/>
        <v>9.7836312323612423E-2</v>
      </c>
      <c r="AJ182" s="27">
        <f t="shared" si="88"/>
        <v>3.359193743992094E-3</v>
      </c>
    </row>
    <row r="183" spans="1:36" ht="24.95" customHeight="1" outlineLevel="1" x14ac:dyDescent="0.25">
      <c r="A183" s="156">
        <v>9</v>
      </c>
      <c r="B183" s="156"/>
      <c r="C183" s="46" t="s">
        <v>1461</v>
      </c>
      <c r="D183" s="41">
        <v>45565</v>
      </c>
      <c r="E183" s="59" t="s">
        <v>534</v>
      </c>
      <c r="F183" s="64" t="s">
        <v>1383</v>
      </c>
      <c r="G183" s="172" t="s">
        <v>1384</v>
      </c>
      <c r="H183" s="158"/>
      <c r="I183" s="158"/>
      <c r="J183" s="423"/>
      <c r="K183" s="45">
        <v>9400000</v>
      </c>
      <c r="L183" s="64" t="s">
        <v>1385</v>
      </c>
      <c r="M183" s="159"/>
      <c r="N183" s="159"/>
      <c r="O183" s="159"/>
      <c r="P183" s="157"/>
      <c r="Q183" s="157"/>
      <c r="R183" s="159"/>
      <c r="S183" s="159"/>
      <c r="T183" s="159"/>
      <c r="U183" s="152">
        <f t="shared" si="82"/>
        <v>0</v>
      </c>
      <c r="V183" s="161"/>
      <c r="W183" s="24"/>
      <c r="X183" s="24"/>
      <c r="Y183" s="25">
        <f t="shared" si="83"/>
        <v>0</v>
      </c>
      <c r="Z183" s="24"/>
      <c r="AA183" s="24"/>
      <c r="AB183" s="24"/>
      <c r="AC183" s="25">
        <f t="shared" si="84"/>
        <v>0</v>
      </c>
      <c r="AD183" s="45">
        <v>9400000</v>
      </c>
      <c r="AE183" s="24"/>
      <c r="AF183" s="24"/>
      <c r="AG183" s="25">
        <f t="shared" si="85"/>
        <v>9400000</v>
      </c>
      <c r="AH183" s="25">
        <f t="shared" si="86"/>
        <v>9400000</v>
      </c>
      <c r="AI183" s="26">
        <f t="shared" ref="AI183:AI185" si="89">IF(ISERROR(AH183/$J$174),0,AH183/$J$174)</f>
        <v>8.8428974600188143E-2</v>
      </c>
      <c r="AJ183" s="27">
        <f>IF(ISERROR(AH183/$AH$229),"-",AH183/$AH$229)</f>
        <v>3.0361943455313157E-3</v>
      </c>
    </row>
    <row r="184" spans="1:36" ht="24.95" customHeight="1" outlineLevel="1" x14ac:dyDescent="0.25">
      <c r="A184" s="156">
        <v>10</v>
      </c>
      <c r="B184" s="156"/>
      <c r="C184" s="46" t="s">
        <v>1519</v>
      </c>
      <c r="D184" s="41">
        <v>45565</v>
      </c>
      <c r="E184" s="59" t="s">
        <v>531</v>
      </c>
      <c r="F184" s="64" t="s">
        <v>1383</v>
      </c>
      <c r="G184" s="172" t="s">
        <v>1384</v>
      </c>
      <c r="H184" s="158"/>
      <c r="I184" s="158"/>
      <c r="J184" s="423"/>
      <c r="K184" s="45">
        <v>9400000</v>
      </c>
      <c r="L184" s="64" t="s">
        <v>1385</v>
      </c>
      <c r="M184" s="159"/>
      <c r="N184" s="159"/>
      <c r="O184" s="159"/>
      <c r="P184" s="157"/>
      <c r="Q184" s="157"/>
      <c r="R184" s="159"/>
      <c r="S184" s="159"/>
      <c r="T184" s="159"/>
      <c r="U184" s="152">
        <f>SUM(R184:T184)</f>
        <v>0</v>
      </c>
      <c r="V184" s="161"/>
      <c r="W184" s="24"/>
      <c r="X184" s="24"/>
      <c r="Y184" s="25">
        <f t="shared" si="83"/>
        <v>0</v>
      </c>
      <c r="Z184" s="24"/>
      <c r="AA184" s="24"/>
      <c r="AB184" s="24"/>
      <c r="AC184" s="25">
        <f t="shared" si="84"/>
        <v>0</v>
      </c>
      <c r="AD184" s="45">
        <v>9400000</v>
      </c>
      <c r="AE184" s="24"/>
      <c r="AF184" s="24"/>
      <c r="AG184" s="25">
        <f t="shared" si="85"/>
        <v>9400000</v>
      </c>
      <c r="AH184" s="25">
        <f t="shared" si="86"/>
        <v>9400000</v>
      </c>
      <c r="AI184" s="26">
        <f t="shared" si="89"/>
        <v>8.8428974600188143E-2</v>
      </c>
      <c r="AJ184" s="27">
        <f>IF(ISERROR(AH184/$AH$229),"-",AH184/$AH$229)</f>
        <v>3.0361943455313157E-3</v>
      </c>
    </row>
    <row r="185" spans="1:36" ht="24.95" customHeight="1" outlineLevel="1" x14ac:dyDescent="0.25">
      <c r="A185" s="156">
        <v>11</v>
      </c>
      <c r="B185" s="156"/>
      <c r="C185" s="46" t="s">
        <v>1522</v>
      </c>
      <c r="D185" s="41">
        <v>45565</v>
      </c>
      <c r="E185" s="59" t="s">
        <v>549</v>
      </c>
      <c r="F185" s="64" t="s">
        <v>1383</v>
      </c>
      <c r="G185" s="172" t="s">
        <v>1384</v>
      </c>
      <c r="H185" s="158"/>
      <c r="I185" s="158"/>
      <c r="J185" s="423"/>
      <c r="K185" s="45">
        <v>10300000</v>
      </c>
      <c r="L185" s="64" t="s">
        <v>1385</v>
      </c>
      <c r="M185" s="159"/>
      <c r="N185" s="159"/>
      <c r="O185" s="159"/>
      <c r="P185" s="157"/>
      <c r="Q185" s="157"/>
      <c r="R185" s="159"/>
      <c r="S185" s="159"/>
      <c r="T185" s="159"/>
      <c r="U185" s="152">
        <f t="shared" si="82"/>
        <v>0</v>
      </c>
      <c r="V185" s="161"/>
      <c r="W185" s="24"/>
      <c r="X185" s="24"/>
      <c r="Y185" s="25">
        <f t="shared" si="83"/>
        <v>0</v>
      </c>
      <c r="Z185" s="24"/>
      <c r="AA185" s="24"/>
      <c r="AB185" s="24"/>
      <c r="AC185" s="25">
        <f t="shared" si="84"/>
        <v>0</v>
      </c>
      <c r="AD185" s="45">
        <v>10300000</v>
      </c>
      <c r="AE185" s="24"/>
      <c r="AF185" s="24"/>
      <c r="AG185" s="25">
        <f t="shared" si="85"/>
        <v>10300000</v>
      </c>
      <c r="AH185" s="25">
        <f t="shared" si="86"/>
        <v>10300000</v>
      </c>
      <c r="AI185" s="26">
        <f t="shared" si="89"/>
        <v>9.6895578551269984E-2</v>
      </c>
      <c r="AJ185" s="27">
        <f>IF(ISERROR(AH185/$AH$229),"-",AH185/$AH$229)</f>
        <v>3.3268938041460163E-3</v>
      </c>
    </row>
    <row r="186" spans="1:36" s="37" customFormat="1" ht="12.75" customHeight="1" x14ac:dyDescent="0.25">
      <c r="A186" s="404" t="s">
        <v>71</v>
      </c>
      <c r="B186" s="377"/>
      <c r="C186" s="377"/>
      <c r="D186" s="377"/>
      <c r="E186" s="377"/>
      <c r="F186" s="377"/>
      <c r="G186" s="377"/>
      <c r="H186" s="377"/>
      <c r="I186" s="405"/>
      <c r="J186" s="33">
        <f>+J174</f>
        <v>106300000</v>
      </c>
      <c r="K186" s="162">
        <f>SUM(K175:K185)</f>
        <v>106300000</v>
      </c>
      <c r="L186" s="146"/>
      <c r="M186" s="162">
        <f>SUM(M175:M175)</f>
        <v>0</v>
      </c>
      <c r="N186" s="162">
        <f>SUM(N175:N175)</f>
        <v>0</v>
      </c>
      <c r="O186" s="162">
        <f>SUM(O175:O175)</f>
        <v>0</v>
      </c>
      <c r="P186" s="163"/>
      <c r="Q186" s="164"/>
      <c r="R186" s="162">
        <f t="shared" ref="R186:AC186" si="90">SUM(R175:R175)</f>
        <v>0</v>
      </c>
      <c r="S186" s="162">
        <f t="shared" si="90"/>
        <v>0</v>
      </c>
      <c r="T186" s="162">
        <f t="shared" si="90"/>
        <v>0</v>
      </c>
      <c r="U186" s="162">
        <f t="shared" si="90"/>
        <v>0</v>
      </c>
      <c r="V186" s="33">
        <f t="shared" si="90"/>
        <v>0</v>
      </c>
      <c r="W186" s="33">
        <f t="shared" si="90"/>
        <v>0</v>
      </c>
      <c r="X186" s="33">
        <f t="shared" si="90"/>
        <v>0</v>
      </c>
      <c r="Y186" s="33">
        <f t="shared" si="90"/>
        <v>0</v>
      </c>
      <c r="Z186" s="33">
        <f t="shared" si="90"/>
        <v>0</v>
      </c>
      <c r="AA186" s="33">
        <f t="shared" si="90"/>
        <v>0</v>
      </c>
      <c r="AB186" s="33">
        <f t="shared" si="90"/>
        <v>0</v>
      </c>
      <c r="AC186" s="33">
        <f t="shared" si="90"/>
        <v>0</v>
      </c>
      <c r="AD186" s="33">
        <f>SUM(AD175:AD185)</f>
        <v>87500000</v>
      </c>
      <c r="AE186" s="33">
        <f>SUM(AE175:AE185)</f>
        <v>18800000</v>
      </c>
      <c r="AF186" s="33">
        <f>SUM(AF175:AF185)</f>
        <v>0</v>
      </c>
      <c r="AG186" s="33">
        <f>SUM(AG175:AG185)</f>
        <v>106300000</v>
      </c>
      <c r="AH186" s="33">
        <f>SUM(AH175:AH185)</f>
        <v>106300000</v>
      </c>
      <c r="AI186" s="36">
        <f>IF(ISERROR(AH186/J186),0,AH186/J186)</f>
        <v>1</v>
      </c>
      <c r="AJ186" s="36">
        <f>IF(ISERROR(AH186/$AH$229),0,AH186/$AH$229)</f>
        <v>3.4334836056380734E-2</v>
      </c>
    </row>
    <row r="187" spans="1:36" ht="12.75" customHeight="1" x14ac:dyDescent="0.25">
      <c r="A187" s="383" t="s">
        <v>72</v>
      </c>
      <c r="B187" s="384"/>
      <c r="C187" s="384"/>
      <c r="D187" s="384"/>
      <c r="E187" s="385"/>
      <c r="F187" s="9"/>
      <c r="G187" s="10"/>
      <c r="H187" s="11"/>
      <c r="I187" s="11"/>
      <c r="J187" s="381">
        <v>28800000</v>
      </c>
      <c r="K187" s="13"/>
      <c r="L187" s="14"/>
      <c r="M187" s="15"/>
      <c r="N187" s="15"/>
      <c r="O187" s="15"/>
      <c r="P187" s="10"/>
      <c r="Q187" s="16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7"/>
      <c r="AJ187" s="17"/>
    </row>
    <row r="188" spans="1:36" ht="24.95" customHeight="1" outlineLevel="1" x14ac:dyDescent="0.25">
      <c r="A188" s="19">
        <v>1</v>
      </c>
      <c r="B188" s="19"/>
      <c r="C188" s="46" t="s">
        <v>174</v>
      </c>
      <c r="D188" s="41">
        <v>45534</v>
      </c>
      <c r="E188" s="59" t="s">
        <v>594</v>
      </c>
      <c r="F188" s="64" t="s">
        <v>1383</v>
      </c>
      <c r="G188" s="64" t="s">
        <v>1384</v>
      </c>
      <c r="H188" s="29"/>
      <c r="I188" s="29"/>
      <c r="J188" s="395"/>
      <c r="K188" s="45">
        <v>12000000</v>
      </c>
      <c r="L188" s="64" t="s">
        <v>1385</v>
      </c>
      <c r="M188" s="24"/>
      <c r="N188" s="24"/>
      <c r="O188" s="24"/>
      <c r="P188" s="22"/>
      <c r="Q188" s="22"/>
      <c r="R188" s="24"/>
      <c r="S188" s="24"/>
      <c r="T188" s="24"/>
      <c r="U188" s="25">
        <f>SUM(R188:T188)</f>
        <v>0</v>
      </c>
      <c r="V188" s="24"/>
      <c r="W188" s="24"/>
      <c r="X188" s="24"/>
      <c r="Y188" s="25">
        <f>SUM(V188:X188)</f>
        <v>0</v>
      </c>
      <c r="Z188" s="24"/>
      <c r="AA188" s="45">
        <v>12000000</v>
      </c>
      <c r="AB188" s="24"/>
      <c r="AC188" s="25">
        <f>SUM(Z188:AB188)</f>
        <v>12000000</v>
      </c>
      <c r="AD188" s="24"/>
      <c r="AE188" s="24"/>
      <c r="AF188" s="24"/>
      <c r="AG188" s="25">
        <f>SUM(AD188:AF188)</f>
        <v>0</v>
      </c>
      <c r="AH188" s="25">
        <f>SUM(U188,Y188,AC188,AG188)</f>
        <v>12000000</v>
      </c>
      <c r="AI188" s="26">
        <f>IF(ISERROR(AH188/J187),0,AH188/J187)</f>
        <v>0.41666666666666669</v>
      </c>
      <c r="AJ188" s="27">
        <f>IF(ISERROR(AH188/$AH$229),"-",AH188/$AH$229)</f>
        <v>3.8759927815293395E-3</v>
      </c>
    </row>
    <row r="189" spans="1:36" ht="24.95" customHeight="1" outlineLevel="1" x14ac:dyDescent="0.25">
      <c r="A189" s="19">
        <v>2</v>
      </c>
      <c r="B189" s="19"/>
      <c r="C189" s="46" t="s">
        <v>1438</v>
      </c>
      <c r="D189" s="41">
        <v>45532</v>
      </c>
      <c r="E189" s="59" t="s">
        <v>592</v>
      </c>
      <c r="F189" s="64" t="s">
        <v>1383</v>
      </c>
      <c r="G189" s="64" t="s">
        <v>1384</v>
      </c>
      <c r="H189" s="29"/>
      <c r="I189" s="29"/>
      <c r="J189" s="382"/>
      <c r="K189" s="45">
        <v>16800000</v>
      </c>
      <c r="L189" s="64" t="s">
        <v>1385</v>
      </c>
      <c r="M189" s="24"/>
      <c r="N189" s="24"/>
      <c r="O189" s="24"/>
      <c r="P189" s="30"/>
      <c r="Q189" s="30"/>
      <c r="R189" s="24"/>
      <c r="S189" s="24"/>
      <c r="T189" s="24"/>
      <c r="U189" s="25">
        <f>SUM(R189:T189)</f>
        <v>0</v>
      </c>
      <c r="V189" s="24"/>
      <c r="W189" s="24"/>
      <c r="X189" s="24"/>
      <c r="Y189" s="25">
        <f>SUM(V189:X189)</f>
        <v>0</v>
      </c>
      <c r="Z189" s="24"/>
      <c r="AA189" s="45">
        <v>16800000</v>
      </c>
      <c r="AB189" s="24"/>
      <c r="AC189" s="25">
        <f>SUM(Z189:AB189)</f>
        <v>16800000</v>
      </c>
      <c r="AD189" s="24"/>
      <c r="AE189" s="24"/>
      <c r="AF189" s="24"/>
      <c r="AG189" s="25">
        <f>SUM(AD189:AF189)</f>
        <v>0</v>
      </c>
      <c r="AH189" s="25">
        <f>SUM(U189,Y189,AC189,AG189)</f>
        <v>16800000</v>
      </c>
      <c r="AI189" s="26">
        <f>IF(ISERROR(AH189/J187),0,AH189/J187)</f>
        <v>0.58333333333333337</v>
      </c>
      <c r="AJ189" s="27">
        <f>IF(ISERROR(AH189/$AH$229),"-",AH189/$AH$229)</f>
        <v>5.4263898941410748E-3</v>
      </c>
    </row>
    <row r="190" spans="1:36" s="37" customFormat="1" ht="12.75" customHeight="1" x14ac:dyDescent="0.25">
      <c r="A190" s="376" t="s">
        <v>73</v>
      </c>
      <c r="B190" s="378"/>
      <c r="C190" s="378"/>
      <c r="D190" s="378"/>
      <c r="E190" s="378"/>
      <c r="F190" s="378"/>
      <c r="G190" s="378"/>
      <c r="H190" s="378"/>
      <c r="I190" s="379"/>
      <c r="J190" s="174">
        <f>+J187</f>
        <v>28800000</v>
      </c>
      <c r="K190" s="33">
        <f>SUM(K188:K189)</f>
        <v>28800000</v>
      </c>
      <c r="L190" s="32"/>
      <c r="M190" s="33">
        <f>SUM(M188:M189)</f>
        <v>0</v>
      </c>
      <c r="N190" s="33">
        <f>SUM(N188:N189)</f>
        <v>0</v>
      </c>
      <c r="O190" s="33">
        <f>SUM(O188:O189)</f>
        <v>0</v>
      </c>
      <c r="P190" s="34"/>
      <c r="Q190" s="177"/>
      <c r="R190" s="174">
        <f t="shared" ref="R190:AH190" si="91">SUM(R188:R189)</f>
        <v>0</v>
      </c>
      <c r="S190" s="174">
        <f t="shared" si="91"/>
        <v>0</v>
      </c>
      <c r="T190" s="174">
        <f t="shared" si="91"/>
        <v>0</v>
      </c>
      <c r="U190" s="174">
        <f t="shared" si="91"/>
        <v>0</v>
      </c>
      <c r="V190" s="174">
        <f t="shared" si="91"/>
        <v>0</v>
      </c>
      <c r="W190" s="174">
        <f t="shared" si="91"/>
        <v>0</v>
      </c>
      <c r="X190" s="174">
        <f t="shared" si="91"/>
        <v>0</v>
      </c>
      <c r="Y190" s="174">
        <f t="shared" si="91"/>
        <v>0</v>
      </c>
      <c r="Z190" s="174">
        <f t="shared" si="91"/>
        <v>0</v>
      </c>
      <c r="AA190" s="174">
        <f t="shared" si="91"/>
        <v>28800000</v>
      </c>
      <c r="AB190" s="174">
        <f t="shared" si="91"/>
        <v>0</v>
      </c>
      <c r="AC190" s="174">
        <f t="shared" si="91"/>
        <v>28800000</v>
      </c>
      <c r="AD190" s="33">
        <f t="shared" si="91"/>
        <v>0</v>
      </c>
      <c r="AE190" s="33">
        <f t="shared" si="91"/>
        <v>0</v>
      </c>
      <c r="AF190" s="33">
        <f t="shared" si="91"/>
        <v>0</v>
      </c>
      <c r="AG190" s="33">
        <f t="shared" si="91"/>
        <v>0</v>
      </c>
      <c r="AH190" s="33">
        <f t="shared" si="91"/>
        <v>28800000</v>
      </c>
      <c r="AI190" s="36">
        <f>IF(ISERROR(AH190/J190),0,AH190/J190)</f>
        <v>1</v>
      </c>
      <c r="AJ190" s="36">
        <f>IF(ISERROR(AH190/$AH$229),0,AH190/$AH$229)</f>
        <v>9.3023826756704151E-3</v>
      </c>
    </row>
    <row r="191" spans="1:36" ht="12.75" customHeight="1" x14ac:dyDescent="0.25">
      <c r="A191" s="401" t="s">
        <v>550</v>
      </c>
      <c r="B191" s="402"/>
      <c r="C191" s="402"/>
      <c r="D191" s="402"/>
      <c r="E191" s="403"/>
      <c r="F191" s="173"/>
      <c r="G191" s="170"/>
      <c r="H191" s="168"/>
      <c r="I191" s="292"/>
      <c r="J191" s="413">
        <v>252250000</v>
      </c>
      <c r="K191" s="295"/>
      <c r="L191" s="180"/>
      <c r="M191" s="147"/>
      <c r="N191" s="147"/>
      <c r="O191" s="147"/>
      <c r="P191" s="296"/>
      <c r="Q191" s="155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2"/>
      <c r="AB191" s="152"/>
      <c r="AC191" s="152"/>
      <c r="AD191" s="160"/>
      <c r="AE191" s="13"/>
      <c r="AF191" s="13"/>
      <c r="AG191" s="13"/>
      <c r="AH191" s="13"/>
      <c r="AI191" s="17"/>
      <c r="AJ191" s="17"/>
    </row>
    <row r="192" spans="1:36" ht="24.95" customHeight="1" outlineLevel="1" x14ac:dyDescent="0.25">
      <c r="A192" s="156">
        <v>1</v>
      </c>
      <c r="B192" s="156"/>
      <c r="C192" s="46" t="s">
        <v>1523</v>
      </c>
      <c r="D192" s="41">
        <v>45579</v>
      </c>
      <c r="E192" s="59" t="s">
        <v>1524</v>
      </c>
      <c r="F192" s="64" t="s">
        <v>1383</v>
      </c>
      <c r="G192" s="64" t="s">
        <v>1384</v>
      </c>
      <c r="H192" s="158"/>
      <c r="I192" s="293"/>
      <c r="J192" s="441"/>
      <c r="K192" s="188">
        <v>14250000</v>
      </c>
      <c r="L192" s="253" t="s">
        <v>1385</v>
      </c>
      <c r="M192" s="159"/>
      <c r="N192" s="159"/>
      <c r="O192" s="159"/>
      <c r="P192" s="271"/>
      <c r="Q192" s="157"/>
      <c r="R192" s="159"/>
      <c r="S192" s="159"/>
      <c r="T192" s="159"/>
      <c r="U192" s="152">
        <f>SUM(R192:T192)</f>
        <v>0</v>
      </c>
      <c r="V192" s="159"/>
      <c r="W192" s="159"/>
      <c r="X192" s="159"/>
      <c r="Y192" s="152">
        <f>SUM(V192:X192)</f>
        <v>0</v>
      </c>
      <c r="Z192" s="159"/>
      <c r="AA192" s="159"/>
      <c r="AB192" s="159"/>
      <c r="AC192" s="152">
        <f>SUM(Z192:AB192)</f>
        <v>0</v>
      </c>
      <c r="AD192" s="161"/>
      <c r="AE192" s="24"/>
      <c r="AF192" s="188">
        <v>14250000</v>
      </c>
      <c r="AG192" s="25">
        <f>SUM(AD192:AF192)</f>
        <v>14250000</v>
      </c>
      <c r="AH192" s="25">
        <f>SUM(U192,Y192,AC192,AG192)</f>
        <v>14250000</v>
      </c>
      <c r="AI192" s="26">
        <f>IF(ISERROR(AH192/$J$191),0,AH192/$J$191)</f>
        <v>5.6491575817641228E-2</v>
      </c>
      <c r="AJ192" s="27">
        <f>IF(ISERROR(AH192/$AH$229),"-",AH192/$AH$229)</f>
        <v>4.6027414280660909E-3</v>
      </c>
    </row>
    <row r="193" spans="1:36" ht="24.95" customHeight="1" outlineLevel="1" x14ac:dyDescent="0.25">
      <c r="A193" s="156">
        <v>2</v>
      </c>
      <c r="B193" s="156"/>
      <c r="C193" s="46" t="s">
        <v>1420</v>
      </c>
      <c r="D193" s="41">
        <v>45579</v>
      </c>
      <c r="E193" s="59" t="s">
        <v>568</v>
      </c>
      <c r="F193" s="64" t="s">
        <v>1383</v>
      </c>
      <c r="G193" s="64" t="s">
        <v>1384</v>
      </c>
      <c r="H193" s="158"/>
      <c r="I193" s="293"/>
      <c r="J193" s="413"/>
      <c r="K193" s="45">
        <v>14250000</v>
      </c>
      <c r="L193" s="64" t="s">
        <v>1385</v>
      </c>
      <c r="M193" s="159"/>
      <c r="N193" s="159"/>
      <c r="O193" s="159"/>
      <c r="P193" s="157"/>
      <c r="Q193" s="278"/>
      <c r="R193" s="297"/>
      <c r="S193" s="297"/>
      <c r="T193" s="297"/>
      <c r="U193" s="152">
        <f t="shared" ref="U193:U211" si="92">SUM(R193:T193)</f>
        <v>0</v>
      </c>
      <c r="V193" s="161"/>
      <c r="W193" s="24"/>
      <c r="X193" s="24"/>
      <c r="Y193" s="152">
        <f t="shared" ref="Y193:Y211" si="93">SUM(V193:X193)</f>
        <v>0</v>
      </c>
      <c r="Z193" s="24"/>
      <c r="AA193" s="24"/>
      <c r="AB193" s="24"/>
      <c r="AC193" s="152">
        <f t="shared" ref="AC193:AC211" si="94">SUM(Z193:AB193)</f>
        <v>0</v>
      </c>
      <c r="AD193" s="24"/>
      <c r="AE193" s="24"/>
      <c r="AF193" s="45">
        <v>14250000</v>
      </c>
      <c r="AG193" s="25">
        <f t="shared" ref="AG193:AG211" si="95">SUM(AD193:AF193)</f>
        <v>14250000</v>
      </c>
      <c r="AH193" s="25">
        <f t="shared" ref="AH193:AH211" si="96">SUM(U193,Y193,AC193,AG193)</f>
        <v>14250000</v>
      </c>
      <c r="AI193" s="26">
        <f t="shared" ref="AI193:AI211" si="97">IF(ISERROR(AH193/$J$191),0,AH193/$J$191)</f>
        <v>5.6491575817641228E-2</v>
      </c>
      <c r="AJ193" s="27">
        <f t="shared" ref="AJ193:AJ211" si="98">IF(ISERROR(AH193/$AH$229),"-",AH193/$AH$229)</f>
        <v>4.6027414280660909E-3</v>
      </c>
    </row>
    <row r="194" spans="1:36" ht="24.95" customHeight="1" outlineLevel="1" x14ac:dyDescent="0.25">
      <c r="A194" s="156">
        <v>3</v>
      </c>
      <c r="B194" s="156"/>
      <c r="C194" s="46" t="s">
        <v>1525</v>
      </c>
      <c r="D194" s="41">
        <v>45579</v>
      </c>
      <c r="E194" s="59" t="s">
        <v>572</v>
      </c>
      <c r="F194" s="64" t="s">
        <v>1383</v>
      </c>
      <c r="G194" s="64" t="s">
        <v>1384</v>
      </c>
      <c r="H194" s="158"/>
      <c r="I194" s="293"/>
      <c r="J194" s="413"/>
      <c r="K194" s="45">
        <v>9500000</v>
      </c>
      <c r="L194" s="64" t="s">
        <v>1385</v>
      </c>
      <c r="M194" s="159"/>
      <c r="N194" s="159"/>
      <c r="O194" s="159"/>
      <c r="P194" s="157"/>
      <c r="Q194" s="157"/>
      <c r="R194" s="159"/>
      <c r="S194" s="159"/>
      <c r="T194" s="159"/>
      <c r="U194" s="152">
        <f t="shared" si="92"/>
        <v>0</v>
      </c>
      <c r="V194" s="161"/>
      <c r="W194" s="24"/>
      <c r="X194" s="24"/>
      <c r="Y194" s="152">
        <f t="shared" si="93"/>
        <v>0</v>
      </c>
      <c r="Z194" s="24"/>
      <c r="AA194" s="24"/>
      <c r="AB194" s="24"/>
      <c r="AC194" s="152">
        <f t="shared" si="94"/>
        <v>0</v>
      </c>
      <c r="AD194" s="24"/>
      <c r="AE194" s="24"/>
      <c r="AF194" s="45">
        <v>9500000</v>
      </c>
      <c r="AG194" s="25">
        <f t="shared" si="95"/>
        <v>9500000</v>
      </c>
      <c r="AH194" s="25">
        <f t="shared" si="96"/>
        <v>9500000</v>
      </c>
      <c r="AI194" s="26">
        <f t="shared" si="97"/>
        <v>3.7661050545094152E-2</v>
      </c>
      <c r="AJ194" s="27">
        <f t="shared" si="98"/>
        <v>3.0684942853773938E-3</v>
      </c>
    </row>
    <row r="195" spans="1:36" ht="24.95" customHeight="1" outlineLevel="1" x14ac:dyDescent="0.25">
      <c r="A195" s="156">
        <v>4</v>
      </c>
      <c r="B195" s="156"/>
      <c r="C195" s="46" t="s">
        <v>1411</v>
      </c>
      <c r="D195" s="41">
        <v>45579</v>
      </c>
      <c r="E195" s="59" t="s">
        <v>553</v>
      </c>
      <c r="F195" s="64" t="s">
        <v>1383</v>
      </c>
      <c r="G195" s="64" t="s">
        <v>1384</v>
      </c>
      <c r="H195" s="158"/>
      <c r="I195" s="293"/>
      <c r="J195" s="413"/>
      <c r="K195" s="45">
        <v>14250000</v>
      </c>
      <c r="L195" s="64" t="s">
        <v>1385</v>
      </c>
      <c r="M195" s="159"/>
      <c r="N195" s="159"/>
      <c r="O195" s="159"/>
      <c r="P195" s="157"/>
      <c r="Q195" s="157"/>
      <c r="R195" s="159"/>
      <c r="S195" s="159"/>
      <c r="T195" s="159"/>
      <c r="U195" s="152">
        <f t="shared" si="92"/>
        <v>0</v>
      </c>
      <c r="V195" s="161"/>
      <c r="W195" s="24"/>
      <c r="X195" s="24"/>
      <c r="Y195" s="152">
        <f t="shared" si="93"/>
        <v>0</v>
      </c>
      <c r="Z195" s="24"/>
      <c r="AA195" s="24"/>
      <c r="AB195" s="24"/>
      <c r="AC195" s="152">
        <f t="shared" si="94"/>
        <v>0</v>
      </c>
      <c r="AD195" s="24"/>
      <c r="AE195" s="24"/>
      <c r="AF195" s="45">
        <v>14250000</v>
      </c>
      <c r="AG195" s="25">
        <f t="shared" si="95"/>
        <v>14250000</v>
      </c>
      <c r="AH195" s="25">
        <f t="shared" si="96"/>
        <v>14250000</v>
      </c>
      <c r="AI195" s="26">
        <f t="shared" si="97"/>
        <v>5.6491575817641228E-2</v>
      </c>
      <c r="AJ195" s="27">
        <f t="shared" si="98"/>
        <v>4.6027414280660909E-3</v>
      </c>
    </row>
    <row r="196" spans="1:36" ht="24.95" customHeight="1" outlineLevel="1" x14ac:dyDescent="0.25">
      <c r="A196" s="156">
        <v>5</v>
      </c>
      <c r="B196" s="156"/>
      <c r="C196" s="46" t="s">
        <v>1410</v>
      </c>
      <c r="D196" s="41">
        <v>45579</v>
      </c>
      <c r="E196" s="59" t="s">
        <v>574</v>
      </c>
      <c r="F196" s="64" t="s">
        <v>1383</v>
      </c>
      <c r="G196" s="64" t="s">
        <v>1384</v>
      </c>
      <c r="H196" s="158"/>
      <c r="I196" s="293"/>
      <c r="J196" s="413"/>
      <c r="K196" s="45">
        <v>14250000</v>
      </c>
      <c r="L196" s="64" t="s">
        <v>1385</v>
      </c>
      <c r="M196" s="159"/>
      <c r="N196" s="159"/>
      <c r="O196" s="159"/>
      <c r="P196" s="157"/>
      <c r="Q196" s="157"/>
      <c r="R196" s="159"/>
      <c r="S196" s="159"/>
      <c r="T196" s="159"/>
      <c r="U196" s="152">
        <f t="shared" si="92"/>
        <v>0</v>
      </c>
      <c r="V196" s="161"/>
      <c r="W196" s="24"/>
      <c r="X196" s="24"/>
      <c r="Y196" s="152">
        <f t="shared" si="93"/>
        <v>0</v>
      </c>
      <c r="Z196" s="24"/>
      <c r="AA196" s="24"/>
      <c r="AB196" s="24"/>
      <c r="AC196" s="152">
        <f t="shared" si="94"/>
        <v>0</v>
      </c>
      <c r="AD196" s="24"/>
      <c r="AE196" s="24"/>
      <c r="AF196" s="45">
        <v>14250000</v>
      </c>
      <c r="AG196" s="25">
        <f t="shared" si="95"/>
        <v>14250000</v>
      </c>
      <c r="AH196" s="25">
        <f t="shared" si="96"/>
        <v>14250000</v>
      </c>
      <c r="AI196" s="26">
        <f t="shared" si="97"/>
        <v>5.6491575817641228E-2</v>
      </c>
      <c r="AJ196" s="27">
        <f t="shared" si="98"/>
        <v>4.6027414280660909E-3</v>
      </c>
    </row>
    <row r="197" spans="1:36" ht="24.95" customHeight="1" outlineLevel="1" x14ac:dyDescent="0.25">
      <c r="A197" s="156">
        <v>6</v>
      </c>
      <c r="B197" s="156"/>
      <c r="C197" s="46" t="s">
        <v>1526</v>
      </c>
      <c r="D197" s="41">
        <v>45579</v>
      </c>
      <c r="E197" s="59" t="s">
        <v>554</v>
      </c>
      <c r="F197" s="64" t="s">
        <v>1383</v>
      </c>
      <c r="G197" s="64" t="s">
        <v>1384</v>
      </c>
      <c r="H197" s="158"/>
      <c r="I197" s="293"/>
      <c r="J197" s="413"/>
      <c r="K197" s="45">
        <v>14250000</v>
      </c>
      <c r="L197" s="64" t="s">
        <v>1385</v>
      </c>
      <c r="M197" s="159"/>
      <c r="N197" s="159"/>
      <c r="O197" s="159"/>
      <c r="P197" s="157"/>
      <c r="Q197" s="157"/>
      <c r="R197" s="159"/>
      <c r="S197" s="159"/>
      <c r="T197" s="159"/>
      <c r="U197" s="152">
        <f t="shared" si="92"/>
        <v>0</v>
      </c>
      <c r="V197" s="161"/>
      <c r="W197" s="24"/>
      <c r="X197" s="24"/>
      <c r="Y197" s="152">
        <f t="shared" si="93"/>
        <v>0</v>
      </c>
      <c r="Z197" s="24"/>
      <c r="AA197" s="24"/>
      <c r="AB197" s="24"/>
      <c r="AC197" s="152">
        <f t="shared" si="94"/>
        <v>0</v>
      </c>
      <c r="AD197" s="24"/>
      <c r="AE197" s="24"/>
      <c r="AF197" s="45">
        <v>14250000</v>
      </c>
      <c r="AG197" s="25">
        <f t="shared" si="95"/>
        <v>14250000</v>
      </c>
      <c r="AH197" s="25">
        <f t="shared" si="96"/>
        <v>14250000</v>
      </c>
      <c r="AI197" s="26">
        <f t="shared" si="97"/>
        <v>5.6491575817641228E-2</v>
      </c>
      <c r="AJ197" s="27">
        <f t="shared" si="98"/>
        <v>4.6027414280660909E-3</v>
      </c>
    </row>
    <row r="198" spans="1:36" ht="24.95" customHeight="1" outlineLevel="1" x14ac:dyDescent="0.25">
      <c r="A198" s="156">
        <v>7</v>
      </c>
      <c r="B198" s="156"/>
      <c r="C198" s="46" t="s">
        <v>1527</v>
      </c>
      <c r="D198" s="41">
        <v>45579</v>
      </c>
      <c r="E198" s="59" t="s">
        <v>576</v>
      </c>
      <c r="F198" s="64" t="s">
        <v>1383</v>
      </c>
      <c r="G198" s="64" t="s">
        <v>1384</v>
      </c>
      <c r="H198" s="158"/>
      <c r="I198" s="293"/>
      <c r="J198" s="413"/>
      <c r="K198" s="45">
        <v>9500000</v>
      </c>
      <c r="L198" s="64" t="s">
        <v>1385</v>
      </c>
      <c r="M198" s="159"/>
      <c r="N198" s="159"/>
      <c r="O198" s="159"/>
      <c r="P198" s="157"/>
      <c r="Q198" s="157"/>
      <c r="R198" s="159"/>
      <c r="S198" s="159"/>
      <c r="T198" s="159"/>
      <c r="U198" s="152">
        <f t="shared" si="92"/>
        <v>0</v>
      </c>
      <c r="V198" s="161"/>
      <c r="W198" s="24"/>
      <c r="X198" s="24"/>
      <c r="Y198" s="152">
        <f t="shared" si="93"/>
        <v>0</v>
      </c>
      <c r="Z198" s="24"/>
      <c r="AA198" s="24"/>
      <c r="AB198" s="24"/>
      <c r="AC198" s="152">
        <f t="shared" si="94"/>
        <v>0</v>
      </c>
      <c r="AD198" s="24"/>
      <c r="AE198" s="24"/>
      <c r="AF198" s="45">
        <v>9500000</v>
      </c>
      <c r="AG198" s="25">
        <f t="shared" si="95"/>
        <v>9500000</v>
      </c>
      <c r="AH198" s="25">
        <f t="shared" si="96"/>
        <v>9500000</v>
      </c>
      <c r="AI198" s="26">
        <f t="shared" si="97"/>
        <v>3.7661050545094152E-2</v>
      </c>
      <c r="AJ198" s="27">
        <f t="shared" si="98"/>
        <v>3.0684942853773938E-3</v>
      </c>
    </row>
    <row r="199" spans="1:36" ht="24.95" customHeight="1" outlineLevel="1" x14ac:dyDescent="0.25">
      <c r="A199" s="156">
        <v>8</v>
      </c>
      <c r="B199" s="156"/>
      <c r="C199" s="46" t="s">
        <v>1528</v>
      </c>
      <c r="D199" s="41">
        <v>45579</v>
      </c>
      <c r="E199" s="59" t="s">
        <v>578</v>
      </c>
      <c r="F199" s="64" t="s">
        <v>1383</v>
      </c>
      <c r="G199" s="64" t="s">
        <v>1384</v>
      </c>
      <c r="H199" s="158"/>
      <c r="I199" s="293"/>
      <c r="J199" s="413"/>
      <c r="K199" s="45">
        <v>14250000</v>
      </c>
      <c r="L199" s="64" t="s">
        <v>1385</v>
      </c>
      <c r="M199" s="159"/>
      <c r="N199" s="159"/>
      <c r="O199" s="159"/>
      <c r="P199" s="157"/>
      <c r="Q199" s="157"/>
      <c r="R199" s="159"/>
      <c r="S199" s="159"/>
      <c r="T199" s="159"/>
      <c r="U199" s="152">
        <f t="shared" si="92"/>
        <v>0</v>
      </c>
      <c r="V199" s="161"/>
      <c r="W199" s="24"/>
      <c r="X199" s="24"/>
      <c r="Y199" s="152">
        <f t="shared" si="93"/>
        <v>0</v>
      </c>
      <c r="Z199" s="24"/>
      <c r="AA199" s="24"/>
      <c r="AB199" s="24"/>
      <c r="AC199" s="152">
        <f t="shared" si="94"/>
        <v>0</v>
      </c>
      <c r="AD199" s="24"/>
      <c r="AE199" s="24"/>
      <c r="AF199" s="45">
        <v>14250000</v>
      </c>
      <c r="AG199" s="25">
        <f t="shared" si="95"/>
        <v>14250000</v>
      </c>
      <c r="AH199" s="25">
        <f t="shared" si="96"/>
        <v>14250000</v>
      </c>
      <c r="AI199" s="26">
        <f t="shared" si="97"/>
        <v>5.6491575817641228E-2</v>
      </c>
      <c r="AJ199" s="27">
        <f t="shared" si="98"/>
        <v>4.6027414280660909E-3</v>
      </c>
    </row>
    <row r="200" spans="1:36" ht="24.95" customHeight="1" outlineLevel="1" x14ac:dyDescent="0.25">
      <c r="A200" s="156">
        <v>9</v>
      </c>
      <c r="B200" s="156"/>
      <c r="C200" s="46" t="s">
        <v>1529</v>
      </c>
      <c r="D200" s="41">
        <v>45602</v>
      </c>
      <c r="E200" s="59" t="s">
        <v>1530</v>
      </c>
      <c r="F200" s="64" t="s">
        <v>1383</v>
      </c>
      <c r="G200" s="64" t="s">
        <v>1384</v>
      </c>
      <c r="H200" s="158"/>
      <c r="I200" s="293"/>
      <c r="J200" s="413"/>
      <c r="K200" s="45">
        <v>9500000</v>
      </c>
      <c r="L200" s="64" t="s">
        <v>1385</v>
      </c>
      <c r="M200" s="159"/>
      <c r="N200" s="159"/>
      <c r="O200" s="159"/>
      <c r="P200" s="157"/>
      <c r="Q200" s="157"/>
      <c r="R200" s="159"/>
      <c r="S200" s="159"/>
      <c r="T200" s="159"/>
      <c r="U200" s="152">
        <f t="shared" si="92"/>
        <v>0</v>
      </c>
      <c r="V200" s="161"/>
      <c r="W200" s="24"/>
      <c r="X200" s="24"/>
      <c r="Y200" s="152">
        <f t="shared" si="93"/>
        <v>0</v>
      </c>
      <c r="Z200" s="24"/>
      <c r="AA200" s="24"/>
      <c r="AB200" s="24"/>
      <c r="AC200" s="152">
        <f t="shared" si="94"/>
        <v>0</v>
      </c>
      <c r="AD200" s="24"/>
      <c r="AE200" s="24"/>
      <c r="AF200" s="45">
        <v>9500000</v>
      </c>
      <c r="AG200" s="25">
        <f t="shared" si="95"/>
        <v>9500000</v>
      </c>
      <c r="AH200" s="25">
        <f t="shared" si="96"/>
        <v>9500000</v>
      </c>
      <c r="AI200" s="26">
        <f t="shared" si="97"/>
        <v>3.7661050545094152E-2</v>
      </c>
      <c r="AJ200" s="27">
        <f t="shared" si="98"/>
        <v>3.0684942853773938E-3</v>
      </c>
    </row>
    <row r="201" spans="1:36" ht="24.95" customHeight="1" outlineLevel="1" x14ac:dyDescent="0.25">
      <c r="A201" s="156">
        <v>10</v>
      </c>
      <c r="B201" s="156"/>
      <c r="C201" s="46" t="s">
        <v>1531</v>
      </c>
      <c r="D201" s="41">
        <v>45579</v>
      </c>
      <c r="E201" s="59" t="s">
        <v>563</v>
      </c>
      <c r="F201" s="64" t="s">
        <v>1383</v>
      </c>
      <c r="G201" s="64" t="s">
        <v>1384</v>
      </c>
      <c r="H201" s="158"/>
      <c r="I201" s="293"/>
      <c r="J201" s="413"/>
      <c r="K201" s="45">
        <v>9500000</v>
      </c>
      <c r="L201" s="64" t="s">
        <v>1385</v>
      </c>
      <c r="M201" s="159"/>
      <c r="N201" s="159"/>
      <c r="O201" s="159"/>
      <c r="P201" s="157"/>
      <c r="Q201" s="157"/>
      <c r="R201" s="159"/>
      <c r="S201" s="159"/>
      <c r="T201" s="159"/>
      <c r="U201" s="152">
        <f>SUM(R201:T201)</f>
        <v>0</v>
      </c>
      <c r="V201" s="161"/>
      <c r="W201" s="24"/>
      <c r="X201" s="24"/>
      <c r="Y201" s="152">
        <f>SUM(V201:X201)</f>
        <v>0</v>
      </c>
      <c r="Z201" s="24"/>
      <c r="AA201" s="24"/>
      <c r="AB201" s="24"/>
      <c r="AC201" s="152">
        <f t="shared" si="94"/>
        <v>0</v>
      </c>
      <c r="AD201" s="24"/>
      <c r="AE201" s="24"/>
      <c r="AF201" s="45">
        <v>9500000</v>
      </c>
      <c r="AG201" s="25">
        <f t="shared" si="95"/>
        <v>9500000</v>
      </c>
      <c r="AH201" s="25">
        <f t="shared" si="96"/>
        <v>9500000</v>
      </c>
      <c r="AI201" s="26">
        <f t="shared" si="97"/>
        <v>3.7661050545094152E-2</v>
      </c>
      <c r="AJ201" s="27">
        <f t="shared" si="98"/>
        <v>3.0684942853773938E-3</v>
      </c>
    </row>
    <row r="202" spans="1:36" ht="24.95" customHeight="1" outlineLevel="1" x14ac:dyDescent="0.25">
      <c r="A202" s="156">
        <v>11</v>
      </c>
      <c r="B202" s="156"/>
      <c r="C202" s="46" t="s">
        <v>1532</v>
      </c>
      <c r="D202" s="41">
        <v>45600</v>
      </c>
      <c r="E202" s="59" t="s">
        <v>1192</v>
      </c>
      <c r="F202" s="64" t="s">
        <v>1383</v>
      </c>
      <c r="G202" s="64" t="s">
        <v>1384</v>
      </c>
      <c r="H202" s="158"/>
      <c r="I202" s="293"/>
      <c r="J202" s="413"/>
      <c r="K202" s="45">
        <v>10000000</v>
      </c>
      <c r="L202" s="64" t="s">
        <v>1385</v>
      </c>
      <c r="M202" s="159"/>
      <c r="N202" s="159"/>
      <c r="O202" s="159"/>
      <c r="P202" s="157"/>
      <c r="Q202" s="157"/>
      <c r="R202" s="159"/>
      <c r="S202" s="159"/>
      <c r="T202" s="159"/>
      <c r="U202" s="152">
        <f t="shared" si="92"/>
        <v>0</v>
      </c>
      <c r="V202" s="161"/>
      <c r="W202" s="24"/>
      <c r="X202" s="24"/>
      <c r="Y202" s="152">
        <f t="shared" si="93"/>
        <v>0</v>
      </c>
      <c r="Z202" s="24"/>
      <c r="AA202" s="24"/>
      <c r="AB202" s="24"/>
      <c r="AC202" s="152">
        <f>SUM(Z202:AB202)</f>
        <v>0</v>
      </c>
      <c r="AD202" s="24"/>
      <c r="AE202" s="24"/>
      <c r="AF202" s="45">
        <v>10000000</v>
      </c>
      <c r="AG202" s="25">
        <f t="shared" si="95"/>
        <v>10000000</v>
      </c>
      <c r="AH202" s="25">
        <f t="shared" si="96"/>
        <v>10000000</v>
      </c>
      <c r="AI202" s="26">
        <f t="shared" si="97"/>
        <v>3.9643211100099107E-2</v>
      </c>
      <c r="AJ202" s="27">
        <f t="shared" si="98"/>
        <v>3.2299939846077829E-3</v>
      </c>
    </row>
    <row r="203" spans="1:36" ht="24.95" customHeight="1" outlineLevel="1" x14ac:dyDescent="0.25">
      <c r="A203" s="205">
        <v>12</v>
      </c>
      <c r="B203" s="205"/>
      <c r="C203" s="46" t="s">
        <v>1533</v>
      </c>
      <c r="D203" s="41">
        <v>45600</v>
      </c>
      <c r="E203" s="59" t="s">
        <v>1194</v>
      </c>
      <c r="F203" s="64" t="s">
        <v>1383</v>
      </c>
      <c r="G203" s="64" t="s">
        <v>1384</v>
      </c>
      <c r="H203" s="247"/>
      <c r="I203" s="294"/>
      <c r="J203" s="413"/>
      <c r="K203" s="45">
        <v>14250000</v>
      </c>
      <c r="L203" s="64" t="s">
        <v>1385</v>
      </c>
      <c r="M203" s="159"/>
      <c r="N203" s="159"/>
      <c r="O203" s="159"/>
      <c r="P203" s="157"/>
      <c r="Q203" s="157"/>
      <c r="R203" s="159"/>
      <c r="S203" s="159"/>
      <c r="T203" s="159"/>
      <c r="U203" s="152">
        <f t="shared" si="92"/>
        <v>0</v>
      </c>
      <c r="V203" s="161"/>
      <c r="W203" s="24"/>
      <c r="X203" s="24"/>
      <c r="Y203" s="152">
        <f t="shared" si="93"/>
        <v>0</v>
      </c>
      <c r="Z203" s="24"/>
      <c r="AA203" s="24"/>
      <c r="AB203" s="24"/>
      <c r="AC203" s="152">
        <f t="shared" si="94"/>
        <v>0</v>
      </c>
      <c r="AD203" s="24"/>
      <c r="AE203" s="24"/>
      <c r="AF203" s="45">
        <v>14250000</v>
      </c>
      <c r="AG203" s="25">
        <f t="shared" si="95"/>
        <v>14250000</v>
      </c>
      <c r="AH203" s="25">
        <f t="shared" si="96"/>
        <v>14250000</v>
      </c>
      <c r="AI203" s="26">
        <f t="shared" si="97"/>
        <v>5.6491575817641228E-2</v>
      </c>
      <c r="AJ203" s="27">
        <f t="shared" si="98"/>
        <v>4.6027414280660909E-3</v>
      </c>
    </row>
    <row r="204" spans="1:36" ht="24.95" customHeight="1" outlineLevel="1" x14ac:dyDescent="0.25">
      <c r="A204" s="205">
        <v>13</v>
      </c>
      <c r="B204" s="205"/>
      <c r="C204" s="46" t="s">
        <v>1534</v>
      </c>
      <c r="D204" s="41">
        <v>45600</v>
      </c>
      <c r="E204" s="59" t="s">
        <v>565</v>
      </c>
      <c r="F204" s="64" t="s">
        <v>1383</v>
      </c>
      <c r="G204" s="64" t="s">
        <v>1384</v>
      </c>
      <c r="H204" s="247"/>
      <c r="I204" s="294"/>
      <c r="J204" s="413"/>
      <c r="K204" s="45">
        <v>14250000</v>
      </c>
      <c r="L204" s="64" t="s">
        <v>1385</v>
      </c>
      <c r="M204" s="159"/>
      <c r="N204" s="159"/>
      <c r="O204" s="159"/>
      <c r="P204" s="157"/>
      <c r="Q204" s="157"/>
      <c r="R204" s="159"/>
      <c r="S204" s="159"/>
      <c r="T204" s="159"/>
      <c r="U204" s="152">
        <f t="shared" si="92"/>
        <v>0</v>
      </c>
      <c r="V204" s="161"/>
      <c r="W204" s="24"/>
      <c r="X204" s="24"/>
      <c r="Y204" s="152">
        <f t="shared" si="93"/>
        <v>0</v>
      </c>
      <c r="Z204" s="24"/>
      <c r="AA204" s="24"/>
      <c r="AB204" s="24"/>
      <c r="AC204" s="152">
        <f t="shared" si="94"/>
        <v>0</v>
      </c>
      <c r="AD204" s="24"/>
      <c r="AE204" s="24"/>
      <c r="AF204" s="45">
        <v>14250000</v>
      </c>
      <c r="AG204" s="25">
        <f t="shared" si="95"/>
        <v>14250000</v>
      </c>
      <c r="AH204" s="25">
        <f t="shared" si="96"/>
        <v>14250000</v>
      </c>
      <c r="AI204" s="26">
        <f t="shared" si="97"/>
        <v>5.6491575817641228E-2</v>
      </c>
      <c r="AJ204" s="27">
        <f t="shared" si="98"/>
        <v>4.6027414280660909E-3</v>
      </c>
    </row>
    <row r="205" spans="1:36" ht="24.95" customHeight="1" outlineLevel="1" x14ac:dyDescent="0.25">
      <c r="A205" s="205">
        <v>14</v>
      </c>
      <c r="B205" s="205"/>
      <c r="C205" s="46" t="s">
        <v>1535</v>
      </c>
      <c r="D205" s="41">
        <v>45579</v>
      </c>
      <c r="E205" s="59" t="s">
        <v>583</v>
      </c>
      <c r="F205" s="64" t="s">
        <v>1383</v>
      </c>
      <c r="G205" s="64" t="s">
        <v>1384</v>
      </c>
      <c r="H205" s="247"/>
      <c r="I205" s="294"/>
      <c r="J205" s="413"/>
      <c r="K205" s="45">
        <v>14250000</v>
      </c>
      <c r="L205" s="64" t="s">
        <v>1385</v>
      </c>
      <c r="M205" s="159"/>
      <c r="N205" s="159"/>
      <c r="O205" s="159"/>
      <c r="P205" s="157"/>
      <c r="Q205" s="157"/>
      <c r="R205" s="159"/>
      <c r="S205" s="159"/>
      <c r="T205" s="159"/>
      <c r="U205" s="152">
        <f t="shared" si="92"/>
        <v>0</v>
      </c>
      <c r="V205" s="161"/>
      <c r="W205" s="24"/>
      <c r="X205" s="24"/>
      <c r="Y205" s="152">
        <f t="shared" si="93"/>
        <v>0</v>
      </c>
      <c r="Z205" s="24"/>
      <c r="AA205" s="24"/>
      <c r="AB205" s="24"/>
      <c r="AC205" s="152">
        <f t="shared" si="94"/>
        <v>0</v>
      </c>
      <c r="AD205" s="24"/>
      <c r="AE205" s="45">
        <v>14250000</v>
      </c>
      <c r="AF205" s="24"/>
      <c r="AG205" s="25">
        <f t="shared" si="95"/>
        <v>14250000</v>
      </c>
      <c r="AH205" s="25">
        <f t="shared" si="96"/>
        <v>14250000</v>
      </c>
      <c r="AI205" s="26">
        <f t="shared" si="97"/>
        <v>5.6491575817641228E-2</v>
      </c>
      <c r="AJ205" s="27">
        <f t="shared" si="98"/>
        <v>4.6027414280660909E-3</v>
      </c>
    </row>
    <row r="206" spans="1:36" ht="24.95" customHeight="1" outlineLevel="1" x14ac:dyDescent="0.25">
      <c r="A206" s="205">
        <v>15</v>
      </c>
      <c r="B206" s="205"/>
      <c r="C206" s="46" t="s">
        <v>1536</v>
      </c>
      <c r="D206" s="41">
        <v>45600</v>
      </c>
      <c r="E206" s="59" t="s">
        <v>570</v>
      </c>
      <c r="F206" s="64" t="s">
        <v>1383</v>
      </c>
      <c r="G206" s="64" t="s">
        <v>1384</v>
      </c>
      <c r="H206" s="247"/>
      <c r="I206" s="294"/>
      <c r="J206" s="413"/>
      <c r="K206" s="45">
        <v>14250000</v>
      </c>
      <c r="L206" s="64" t="s">
        <v>1385</v>
      </c>
      <c r="M206" s="159"/>
      <c r="N206" s="159"/>
      <c r="O206" s="159"/>
      <c r="P206" s="157"/>
      <c r="Q206" s="157"/>
      <c r="R206" s="159"/>
      <c r="S206" s="159"/>
      <c r="T206" s="159"/>
      <c r="U206" s="152">
        <f t="shared" si="92"/>
        <v>0</v>
      </c>
      <c r="V206" s="161"/>
      <c r="W206" s="24"/>
      <c r="X206" s="24"/>
      <c r="Y206" s="152">
        <f t="shared" si="93"/>
        <v>0</v>
      </c>
      <c r="Z206" s="24"/>
      <c r="AA206" s="24"/>
      <c r="AB206" s="24"/>
      <c r="AC206" s="152">
        <f t="shared" si="94"/>
        <v>0</v>
      </c>
      <c r="AD206" s="24"/>
      <c r="AE206" s="45">
        <v>14250000</v>
      </c>
      <c r="AF206" s="24"/>
      <c r="AG206" s="25">
        <f t="shared" si="95"/>
        <v>14250000</v>
      </c>
      <c r="AH206" s="25">
        <f t="shared" si="96"/>
        <v>14250000</v>
      </c>
      <c r="AI206" s="26">
        <f t="shared" si="97"/>
        <v>5.6491575817641228E-2</v>
      </c>
      <c r="AJ206" s="27">
        <f t="shared" si="98"/>
        <v>4.6027414280660909E-3</v>
      </c>
    </row>
    <row r="207" spans="1:36" ht="24.95" customHeight="1" outlineLevel="1" x14ac:dyDescent="0.25">
      <c r="A207" s="205">
        <v>16</v>
      </c>
      <c r="B207" s="205"/>
      <c r="C207" s="46" t="s">
        <v>1537</v>
      </c>
      <c r="D207" s="41">
        <v>45602</v>
      </c>
      <c r="E207" s="59" t="s">
        <v>1538</v>
      </c>
      <c r="F207" s="64" t="s">
        <v>1383</v>
      </c>
      <c r="G207" s="64" t="s">
        <v>1384</v>
      </c>
      <c r="H207" s="247"/>
      <c r="I207" s="294"/>
      <c r="J207" s="413"/>
      <c r="K207" s="45">
        <v>9500000</v>
      </c>
      <c r="L207" s="64" t="s">
        <v>1385</v>
      </c>
      <c r="M207" s="159"/>
      <c r="N207" s="159"/>
      <c r="O207" s="159"/>
      <c r="P207" s="157"/>
      <c r="Q207" s="157"/>
      <c r="R207" s="159"/>
      <c r="S207" s="159"/>
      <c r="T207" s="159"/>
      <c r="U207" s="152">
        <f>SUM(R207:T207)</f>
        <v>0</v>
      </c>
      <c r="V207" s="161"/>
      <c r="W207" s="24"/>
      <c r="X207" s="24"/>
      <c r="Y207" s="152">
        <f t="shared" si="93"/>
        <v>0</v>
      </c>
      <c r="Z207" s="24"/>
      <c r="AA207" s="24"/>
      <c r="AB207" s="24"/>
      <c r="AC207" s="152">
        <f t="shared" si="94"/>
        <v>0</v>
      </c>
      <c r="AD207" s="24"/>
      <c r="AE207" s="45">
        <v>9500000</v>
      </c>
      <c r="AF207" s="24"/>
      <c r="AG207" s="25">
        <f t="shared" si="95"/>
        <v>9500000</v>
      </c>
      <c r="AH207" s="25">
        <f t="shared" si="96"/>
        <v>9500000</v>
      </c>
      <c r="AI207" s="26">
        <f t="shared" si="97"/>
        <v>3.7661050545094152E-2</v>
      </c>
      <c r="AJ207" s="27">
        <f t="shared" si="98"/>
        <v>3.0684942853773938E-3</v>
      </c>
    </row>
    <row r="208" spans="1:36" ht="24.95" customHeight="1" outlineLevel="1" x14ac:dyDescent="0.25">
      <c r="A208" s="156">
        <v>17</v>
      </c>
      <c r="B208" s="156"/>
      <c r="C208" s="46" t="s">
        <v>1539</v>
      </c>
      <c r="D208" s="41">
        <v>45579</v>
      </c>
      <c r="E208" s="59" t="s">
        <v>559</v>
      </c>
      <c r="F208" s="64" t="s">
        <v>1383</v>
      </c>
      <c r="G208" s="64" t="s">
        <v>1384</v>
      </c>
      <c r="H208" s="158"/>
      <c r="I208" s="293"/>
      <c r="J208" s="413"/>
      <c r="K208" s="45">
        <v>14250000</v>
      </c>
      <c r="L208" s="64" t="s">
        <v>1385</v>
      </c>
      <c r="M208" s="159"/>
      <c r="N208" s="159"/>
      <c r="O208" s="159"/>
      <c r="P208" s="157"/>
      <c r="Q208" s="157"/>
      <c r="R208" s="159"/>
      <c r="S208" s="159"/>
      <c r="T208" s="159"/>
      <c r="U208" s="152">
        <f t="shared" si="92"/>
        <v>0</v>
      </c>
      <c r="V208" s="161"/>
      <c r="W208" s="24"/>
      <c r="X208" s="24"/>
      <c r="Y208" s="152">
        <f t="shared" si="93"/>
        <v>0</v>
      </c>
      <c r="Z208" s="24"/>
      <c r="AA208" s="24"/>
      <c r="AB208" s="24"/>
      <c r="AC208" s="152">
        <f t="shared" si="94"/>
        <v>0</v>
      </c>
      <c r="AD208" s="24"/>
      <c r="AE208" s="45">
        <v>14250000</v>
      </c>
      <c r="AF208" s="24"/>
      <c r="AG208" s="25">
        <f t="shared" si="95"/>
        <v>14250000</v>
      </c>
      <c r="AH208" s="25">
        <f t="shared" si="96"/>
        <v>14250000</v>
      </c>
      <c r="AI208" s="26">
        <f t="shared" si="97"/>
        <v>5.6491575817641228E-2</v>
      </c>
      <c r="AJ208" s="27">
        <f t="shared" si="98"/>
        <v>4.6027414280660909E-3</v>
      </c>
    </row>
    <row r="209" spans="1:36" ht="24.95" customHeight="1" outlineLevel="1" x14ac:dyDescent="0.25">
      <c r="A209" s="156">
        <v>18</v>
      </c>
      <c r="B209" s="156"/>
      <c r="C209" s="46" t="s">
        <v>1414</v>
      </c>
      <c r="D209" s="41">
        <v>45579</v>
      </c>
      <c r="E209" s="59" t="s">
        <v>561</v>
      </c>
      <c r="F209" s="64" t="s">
        <v>1383</v>
      </c>
      <c r="G209" s="64" t="s">
        <v>1384</v>
      </c>
      <c r="H209" s="158"/>
      <c r="I209" s="293"/>
      <c r="J209" s="413"/>
      <c r="K209" s="45">
        <v>9500000</v>
      </c>
      <c r="L209" s="64" t="s">
        <v>1385</v>
      </c>
      <c r="M209" s="159"/>
      <c r="N209" s="159"/>
      <c r="O209" s="159"/>
      <c r="P209" s="157"/>
      <c r="Q209" s="157"/>
      <c r="R209" s="159"/>
      <c r="S209" s="159"/>
      <c r="T209" s="159"/>
      <c r="U209" s="152">
        <f t="shared" si="92"/>
        <v>0</v>
      </c>
      <c r="V209" s="161"/>
      <c r="W209" s="24"/>
      <c r="X209" s="24"/>
      <c r="Y209" s="152">
        <f>SUM(V209:X209)</f>
        <v>0</v>
      </c>
      <c r="Z209" s="24"/>
      <c r="AA209" s="24"/>
      <c r="AB209" s="24"/>
      <c r="AC209" s="152">
        <f>SUM(Z209:AB209)</f>
        <v>0</v>
      </c>
      <c r="AD209" s="24"/>
      <c r="AE209" s="45">
        <v>9500000</v>
      </c>
      <c r="AF209" s="24"/>
      <c r="AG209" s="25">
        <f t="shared" si="95"/>
        <v>9500000</v>
      </c>
      <c r="AH209" s="25">
        <f t="shared" si="96"/>
        <v>9500000</v>
      </c>
      <c r="AI209" s="26">
        <f>IF(ISERROR(AH209/$J$191),0,AH209/$J$191)</f>
        <v>3.7661050545094152E-2</v>
      </c>
      <c r="AJ209" s="27">
        <f t="shared" si="98"/>
        <v>3.0684942853773938E-3</v>
      </c>
    </row>
    <row r="210" spans="1:36" ht="24.95" customHeight="1" outlineLevel="1" x14ac:dyDescent="0.25">
      <c r="A210" s="156">
        <v>19</v>
      </c>
      <c r="B210" s="156"/>
      <c r="C210" s="46" t="s">
        <v>1540</v>
      </c>
      <c r="D210" s="41">
        <v>45579</v>
      </c>
      <c r="E210" s="59" t="s">
        <v>567</v>
      </c>
      <c r="F210" s="64" t="s">
        <v>1383</v>
      </c>
      <c r="G210" s="64" t="s">
        <v>1384</v>
      </c>
      <c r="H210" s="158"/>
      <c r="I210" s="293"/>
      <c r="J210" s="413"/>
      <c r="K210" s="45">
        <v>14250000</v>
      </c>
      <c r="L210" s="64" t="s">
        <v>1385</v>
      </c>
      <c r="M210" s="159"/>
      <c r="N210" s="159"/>
      <c r="O210" s="159"/>
      <c r="P210" s="157"/>
      <c r="Q210" s="157"/>
      <c r="R210" s="159"/>
      <c r="S210" s="159"/>
      <c r="T210" s="159"/>
      <c r="U210" s="152">
        <f t="shared" si="92"/>
        <v>0</v>
      </c>
      <c r="V210" s="161"/>
      <c r="W210" s="24"/>
      <c r="X210" s="24"/>
      <c r="Y210" s="152">
        <f t="shared" si="93"/>
        <v>0</v>
      </c>
      <c r="Z210" s="24"/>
      <c r="AA210" s="24"/>
      <c r="AB210" s="24"/>
      <c r="AC210" s="152">
        <f t="shared" si="94"/>
        <v>0</v>
      </c>
      <c r="AD210" s="24"/>
      <c r="AE210" s="45">
        <v>14250000</v>
      </c>
      <c r="AF210" s="24"/>
      <c r="AG210" s="25">
        <f t="shared" si="95"/>
        <v>14250000</v>
      </c>
      <c r="AH210" s="25">
        <f t="shared" si="96"/>
        <v>14250000</v>
      </c>
      <c r="AI210" s="26">
        <f t="shared" si="97"/>
        <v>5.6491575817641228E-2</v>
      </c>
      <c r="AJ210" s="27">
        <f t="shared" si="98"/>
        <v>4.6027414280660909E-3</v>
      </c>
    </row>
    <row r="211" spans="1:36" ht="24.95" customHeight="1" outlineLevel="1" x14ac:dyDescent="0.25">
      <c r="A211" s="156">
        <v>20</v>
      </c>
      <c r="B211" s="156"/>
      <c r="C211" s="46" t="s">
        <v>1406</v>
      </c>
      <c r="D211" s="41">
        <v>45579</v>
      </c>
      <c r="E211" s="59" t="s">
        <v>1541</v>
      </c>
      <c r="F211" s="64" t="s">
        <v>1383</v>
      </c>
      <c r="G211" s="64" t="s">
        <v>1384</v>
      </c>
      <c r="H211" s="158"/>
      <c r="I211" s="293"/>
      <c r="J211" s="413"/>
      <c r="K211" s="45">
        <v>14250000</v>
      </c>
      <c r="L211" s="64" t="s">
        <v>1385</v>
      </c>
      <c r="M211" s="159"/>
      <c r="N211" s="159"/>
      <c r="O211" s="159"/>
      <c r="P211" s="157"/>
      <c r="Q211" s="157"/>
      <c r="R211" s="159"/>
      <c r="S211" s="159"/>
      <c r="T211" s="159"/>
      <c r="U211" s="152">
        <f t="shared" si="92"/>
        <v>0</v>
      </c>
      <c r="V211" s="161"/>
      <c r="W211" s="24"/>
      <c r="X211" s="24"/>
      <c r="Y211" s="152">
        <f t="shared" si="93"/>
        <v>0</v>
      </c>
      <c r="Z211" s="24"/>
      <c r="AA211" s="24"/>
      <c r="AB211" s="24"/>
      <c r="AC211" s="152">
        <f t="shared" si="94"/>
        <v>0</v>
      </c>
      <c r="AD211" s="24"/>
      <c r="AE211" s="45">
        <v>14250000</v>
      </c>
      <c r="AF211" s="24"/>
      <c r="AG211" s="25">
        <f t="shared" si="95"/>
        <v>14250000</v>
      </c>
      <c r="AH211" s="25">
        <f t="shared" si="96"/>
        <v>14250000</v>
      </c>
      <c r="AI211" s="26">
        <f t="shared" si="97"/>
        <v>5.6491575817641228E-2</v>
      </c>
      <c r="AJ211" s="27">
        <f t="shared" si="98"/>
        <v>4.6027414280660909E-3</v>
      </c>
    </row>
    <row r="212" spans="1:36" s="37" customFormat="1" ht="12.75" customHeight="1" x14ac:dyDescent="0.25">
      <c r="A212" s="404" t="s">
        <v>1542</v>
      </c>
      <c r="B212" s="377"/>
      <c r="C212" s="377"/>
      <c r="D212" s="377"/>
      <c r="E212" s="377"/>
      <c r="F212" s="377"/>
      <c r="G212" s="377"/>
      <c r="H212" s="377"/>
      <c r="I212" s="405"/>
      <c r="J212" s="162">
        <f>+J191</f>
        <v>252250000</v>
      </c>
      <c r="K212" s="174">
        <f>SUM(K192:K211)</f>
        <v>252250000</v>
      </c>
      <c r="L212" s="195"/>
      <c r="M212" s="183"/>
      <c r="N212" s="183"/>
      <c r="O212" s="183"/>
      <c r="P212" s="184"/>
      <c r="Q212" s="185"/>
      <c r="R212" s="162"/>
      <c r="S212" s="162"/>
      <c r="T212" s="162"/>
      <c r="U212" s="162"/>
      <c r="V212" s="33"/>
      <c r="W212" s="33"/>
      <c r="X212" s="33"/>
      <c r="Y212" s="33"/>
      <c r="Z212" s="33"/>
      <c r="AA212" s="33"/>
      <c r="AB212" s="33"/>
      <c r="AC212" s="33"/>
      <c r="AD212" s="33">
        <f>SUM(AD192:AD211)</f>
        <v>0</v>
      </c>
      <c r="AE212" s="33">
        <f>SUM(AE192:AE211)</f>
        <v>90250000</v>
      </c>
      <c r="AF212" s="33">
        <f>SUM(AF192:AF211)</f>
        <v>162000000</v>
      </c>
      <c r="AG212" s="33">
        <f>SUM(AG192:AG211)</f>
        <v>252250000</v>
      </c>
      <c r="AH212" s="33">
        <f>SUM(AH192:AH211)</f>
        <v>252250000</v>
      </c>
      <c r="AI212" s="36">
        <f>IF(ISERROR(AH212/J212),0,AH212/J212)</f>
        <v>1</v>
      </c>
      <c r="AJ212" s="36">
        <f>IF(ISERROR(AH212/$AH$229),0,AH212/$AH$229)</f>
        <v>8.1476598261731314E-2</v>
      </c>
    </row>
    <row r="213" spans="1:36" ht="12.75" customHeight="1" x14ac:dyDescent="0.25">
      <c r="A213" s="401" t="s">
        <v>74</v>
      </c>
      <c r="B213" s="402"/>
      <c r="C213" s="402"/>
      <c r="D213" s="402"/>
      <c r="E213" s="403"/>
      <c r="F213" s="173"/>
      <c r="G213" s="170"/>
      <c r="H213" s="168"/>
      <c r="I213" s="168"/>
      <c r="J213" s="398">
        <v>113550000</v>
      </c>
      <c r="K213" s="152"/>
      <c r="L213" s="153"/>
      <c r="M213" s="154"/>
      <c r="N213" s="298"/>
      <c r="O213" s="154"/>
      <c r="P213" s="150"/>
      <c r="Q213" s="155"/>
      <c r="R213" s="160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7"/>
      <c r="AJ213" s="17"/>
    </row>
    <row r="214" spans="1:36" ht="24.95" customHeight="1" outlineLevel="1" x14ac:dyDescent="0.25">
      <c r="A214" s="156">
        <v>1</v>
      </c>
      <c r="B214" s="156"/>
      <c r="C214" s="46" t="s">
        <v>1543</v>
      </c>
      <c r="D214" s="41">
        <v>45575</v>
      </c>
      <c r="E214" s="59" t="s">
        <v>644</v>
      </c>
      <c r="F214" s="64" t="s">
        <v>1383</v>
      </c>
      <c r="G214" s="64" t="s">
        <v>1384</v>
      </c>
      <c r="H214" s="158"/>
      <c r="I214" s="158"/>
      <c r="J214" s="399"/>
      <c r="K214" s="188">
        <v>10000000</v>
      </c>
      <c r="L214" s="157" t="s">
        <v>1385</v>
      </c>
      <c r="M214" s="159"/>
      <c r="N214" s="277"/>
      <c r="O214" s="159"/>
      <c r="P214" s="157"/>
      <c r="Q214" s="157"/>
      <c r="R214" s="161"/>
      <c r="S214" s="24"/>
      <c r="T214" s="24"/>
      <c r="U214" s="25">
        <f>SUM(R214:T214)</f>
        <v>0</v>
      </c>
      <c r="V214" s="24"/>
      <c r="W214" s="24"/>
      <c r="X214" s="24"/>
      <c r="Y214" s="25">
        <f>SUM(V214:X214)</f>
        <v>0</v>
      </c>
      <c r="Z214" s="24"/>
      <c r="AA214" s="24"/>
      <c r="AB214" s="24"/>
      <c r="AC214" s="25">
        <f>SUM(Z214:AB214)</f>
        <v>0</v>
      </c>
      <c r="AD214" s="24"/>
      <c r="AE214" s="24"/>
      <c r="AF214" s="188">
        <v>10000000</v>
      </c>
      <c r="AG214" s="25">
        <f>SUM(AD214:AF214)</f>
        <v>10000000</v>
      </c>
      <c r="AH214" s="25">
        <f>SUM(U214,Y214,AC214,AG214)</f>
        <v>10000000</v>
      </c>
      <c r="AI214" s="26">
        <f>IF(ISERROR(AH214/$J$213),0,AH214/$J$213)</f>
        <v>8.8066930867459273E-2</v>
      </c>
      <c r="AJ214" s="27">
        <f>IF(ISERROR(AH214/$AH$229),"-",AH214/$AH$229)</f>
        <v>3.2299939846077829E-3</v>
      </c>
    </row>
    <row r="215" spans="1:36" ht="24.95" customHeight="1" outlineLevel="1" x14ac:dyDescent="0.25">
      <c r="A215" s="156">
        <v>2</v>
      </c>
      <c r="B215" s="156"/>
      <c r="C215" s="46" t="s">
        <v>1544</v>
      </c>
      <c r="D215" s="41">
        <v>45513</v>
      </c>
      <c r="E215" s="59" t="s">
        <v>626</v>
      </c>
      <c r="F215" s="64" t="s">
        <v>1383</v>
      </c>
      <c r="G215" s="64" t="s">
        <v>1384</v>
      </c>
      <c r="H215" s="158"/>
      <c r="I215" s="158"/>
      <c r="J215" s="399"/>
      <c r="K215" s="188">
        <v>12350000</v>
      </c>
      <c r="L215" s="157" t="s">
        <v>1385</v>
      </c>
      <c r="M215" s="159"/>
      <c r="N215" s="277"/>
      <c r="O215" s="159"/>
      <c r="P215" s="157"/>
      <c r="Q215" s="157"/>
      <c r="R215" s="161"/>
      <c r="S215" s="24"/>
      <c r="T215" s="24"/>
      <c r="U215" s="25">
        <f t="shared" ref="U215:U224" si="99">SUM(R215:T215)</f>
        <v>0</v>
      </c>
      <c r="V215" s="24"/>
      <c r="W215" s="24"/>
      <c r="X215" s="24"/>
      <c r="Y215" s="25">
        <f t="shared" ref="Y215:Y224" si="100">SUM(V215:X215)</f>
        <v>0</v>
      </c>
      <c r="Z215" s="24"/>
      <c r="AA215" s="24"/>
      <c r="AB215" s="24"/>
      <c r="AC215" s="25">
        <f t="shared" ref="AC215:AC224" si="101">SUM(Z215:AB215)</f>
        <v>0</v>
      </c>
      <c r="AD215" s="24"/>
      <c r="AE215" s="24"/>
      <c r="AF215" s="188">
        <v>12350000</v>
      </c>
      <c r="AG215" s="25">
        <f t="shared" ref="AG215:AG224" si="102">SUM(AD215:AF215)</f>
        <v>12350000</v>
      </c>
      <c r="AH215" s="25">
        <f t="shared" ref="AH215:AH224" si="103">SUM(U215,Y215,AC215,AG215)</f>
        <v>12350000</v>
      </c>
      <c r="AI215" s="26">
        <f t="shared" ref="AI215:AI224" si="104">IF(ISERROR(AH215/$J$213),0,AH215/$J$213)</f>
        <v>0.10876265962131219</v>
      </c>
      <c r="AJ215" s="27">
        <f t="shared" ref="AJ215:AJ224" si="105">IF(ISERROR(AH215/$AH$229),"-",AH215/$AH$229)</f>
        <v>3.9890425709906115E-3</v>
      </c>
    </row>
    <row r="216" spans="1:36" ht="24.95" customHeight="1" outlineLevel="1" x14ac:dyDescent="0.25">
      <c r="A216" s="205">
        <v>3</v>
      </c>
      <c r="B216" s="205"/>
      <c r="C216" s="276" t="s">
        <v>1545</v>
      </c>
      <c r="D216" s="112">
        <v>45513</v>
      </c>
      <c r="E216" s="286" t="s">
        <v>657</v>
      </c>
      <c r="F216" s="139" t="s">
        <v>1383</v>
      </c>
      <c r="G216" s="139" t="s">
        <v>1384</v>
      </c>
      <c r="H216" s="247"/>
      <c r="I216" s="247"/>
      <c r="J216" s="399"/>
      <c r="K216" s="188">
        <v>11400000</v>
      </c>
      <c r="L216" s="157" t="s">
        <v>1385</v>
      </c>
      <c r="M216" s="159"/>
      <c r="N216" s="277"/>
      <c r="O216" s="159"/>
      <c r="P216" s="157"/>
      <c r="Q216" s="157"/>
      <c r="R216" s="161"/>
      <c r="S216" s="24"/>
      <c r="T216" s="24"/>
      <c r="U216" s="25">
        <f t="shared" si="99"/>
        <v>0</v>
      </c>
      <c r="V216" s="24"/>
      <c r="W216" s="24"/>
      <c r="X216" s="24"/>
      <c r="Y216" s="25">
        <f t="shared" si="100"/>
        <v>0</v>
      </c>
      <c r="Z216" s="24"/>
      <c r="AA216" s="24"/>
      <c r="AB216" s="24"/>
      <c r="AC216" s="25">
        <f t="shared" si="101"/>
        <v>0</v>
      </c>
      <c r="AD216" s="24"/>
      <c r="AE216" s="188">
        <v>11400000</v>
      </c>
      <c r="AF216" s="24"/>
      <c r="AG216" s="25">
        <f t="shared" si="102"/>
        <v>11400000</v>
      </c>
      <c r="AH216" s="25">
        <f t="shared" si="103"/>
        <v>11400000</v>
      </c>
      <c r="AI216" s="26">
        <f t="shared" si="104"/>
        <v>0.10039630118890357</v>
      </c>
      <c r="AJ216" s="27">
        <f t="shared" si="105"/>
        <v>3.6821931424528723E-3</v>
      </c>
    </row>
    <row r="217" spans="1:36" ht="24.95" customHeight="1" outlineLevel="1" x14ac:dyDescent="0.25">
      <c r="A217" s="156">
        <v>4</v>
      </c>
      <c r="B217" s="156"/>
      <c r="C217" s="212" t="s">
        <v>1546</v>
      </c>
      <c r="D217" s="187">
        <v>45566</v>
      </c>
      <c r="E217" s="221" t="s">
        <v>640</v>
      </c>
      <c r="F217" s="157" t="s">
        <v>1383</v>
      </c>
      <c r="G217" s="157" t="s">
        <v>1384</v>
      </c>
      <c r="H217" s="158"/>
      <c r="I217" s="158"/>
      <c r="J217" s="399"/>
      <c r="K217" s="188">
        <v>9500000</v>
      </c>
      <c r="L217" s="157" t="s">
        <v>1385</v>
      </c>
      <c r="M217" s="159"/>
      <c r="N217" s="277"/>
      <c r="O217" s="159"/>
      <c r="P217" s="157"/>
      <c r="Q217" s="157"/>
      <c r="R217" s="161"/>
      <c r="S217" s="24"/>
      <c r="T217" s="24"/>
      <c r="U217" s="25">
        <f t="shared" si="99"/>
        <v>0</v>
      </c>
      <c r="V217" s="24"/>
      <c r="W217" s="24"/>
      <c r="X217" s="24"/>
      <c r="Y217" s="25">
        <f t="shared" si="100"/>
        <v>0</v>
      </c>
      <c r="Z217" s="24"/>
      <c r="AA217" s="24"/>
      <c r="AB217" s="24"/>
      <c r="AC217" s="25">
        <f t="shared" si="101"/>
        <v>0</v>
      </c>
      <c r="AD217" s="24"/>
      <c r="AE217" s="188">
        <v>9500000</v>
      </c>
      <c r="AF217" s="24"/>
      <c r="AG217" s="25">
        <f t="shared" si="102"/>
        <v>9500000</v>
      </c>
      <c r="AH217" s="25">
        <f t="shared" si="103"/>
        <v>9500000</v>
      </c>
      <c r="AI217" s="26">
        <f t="shared" si="104"/>
        <v>8.3663584324086313E-2</v>
      </c>
      <c r="AJ217" s="27">
        <f t="shared" si="105"/>
        <v>3.0684942853773938E-3</v>
      </c>
    </row>
    <row r="218" spans="1:36" ht="24.95" customHeight="1" outlineLevel="1" x14ac:dyDescent="0.25">
      <c r="A218" s="156">
        <v>5</v>
      </c>
      <c r="B218" s="156"/>
      <c r="C218" s="212" t="s">
        <v>1547</v>
      </c>
      <c r="D218" s="187">
        <v>45513</v>
      </c>
      <c r="E218" s="221" t="s">
        <v>632</v>
      </c>
      <c r="F218" s="157" t="s">
        <v>1383</v>
      </c>
      <c r="G218" s="157" t="s">
        <v>1384</v>
      </c>
      <c r="H218" s="158"/>
      <c r="I218" s="158"/>
      <c r="J218" s="399"/>
      <c r="K218" s="188">
        <v>9500000</v>
      </c>
      <c r="L218" s="157" t="s">
        <v>1385</v>
      </c>
      <c r="M218" s="159"/>
      <c r="N218" s="277"/>
      <c r="O218" s="159"/>
      <c r="P218" s="157"/>
      <c r="Q218" s="157"/>
      <c r="R218" s="161"/>
      <c r="S218" s="24"/>
      <c r="T218" s="24"/>
      <c r="U218" s="25">
        <f t="shared" si="99"/>
        <v>0</v>
      </c>
      <c r="V218" s="24"/>
      <c r="W218" s="24"/>
      <c r="X218" s="24"/>
      <c r="Y218" s="25">
        <f t="shared" si="100"/>
        <v>0</v>
      </c>
      <c r="Z218" s="24"/>
      <c r="AA218" s="24"/>
      <c r="AB218" s="24"/>
      <c r="AC218" s="25">
        <f t="shared" si="101"/>
        <v>0</v>
      </c>
      <c r="AD218" s="24"/>
      <c r="AE218" s="188">
        <v>9500000</v>
      </c>
      <c r="AF218" s="24"/>
      <c r="AG218" s="25">
        <f t="shared" si="102"/>
        <v>9500000</v>
      </c>
      <c r="AH218" s="25">
        <f t="shared" si="103"/>
        <v>9500000</v>
      </c>
      <c r="AI218" s="26">
        <f t="shared" si="104"/>
        <v>8.3663584324086313E-2</v>
      </c>
      <c r="AJ218" s="27">
        <f t="shared" si="105"/>
        <v>3.0684942853773938E-3</v>
      </c>
    </row>
    <row r="219" spans="1:36" ht="24.95" customHeight="1" outlineLevel="1" x14ac:dyDescent="0.25">
      <c r="A219" s="156">
        <v>6</v>
      </c>
      <c r="B219" s="156"/>
      <c r="C219" s="212" t="s">
        <v>1101</v>
      </c>
      <c r="D219" s="187">
        <v>45516</v>
      </c>
      <c r="E219" s="221" t="s">
        <v>1265</v>
      </c>
      <c r="F219" s="157" t="s">
        <v>1383</v>
      </c>
      <c r="G219" s="157" t="s">
        <v>1384</v>
      </c>
      <c r="H219" s="158"/>
      <c r="I219" s="158"/>
      <c r="J219" s="399"/>
      <c r="K219" s="188">
        <v>9500000</v>
      </c>
      <c r="L219" s="157" t="s">
        <v>1385</v>
      </c>
      <c r="M219" s="159"/>
      <c r="N219" s="277"/>
      <c r="O219" s="159"/>
      <c r="P219" s="157"/>
      <c r="Q219" s="157"/>
      <c r="R219" s="161"/>
      <c r="S219" s="24"/>
      <c r="T219" s="24"/>
      <c r="U219" s="25">
        <f t="shared" si="99"/>
        <v>0</v>
      </c>
      <c r="V219" s="24"/>
      <c r="W219" s="24"/>
      <c r="X219" s="24"/>
      <c r="Y219" s="25">
        <f t="shared" si="100"/>
        <v>0</v>
      </c>
      <c r="Z219" s="24"/>
      <c r="AA219" s="24"/>
      <c r="AB219" s="24"/>
      <c r="AC219" s="25">
        <f>SUM(Z219:AB219)</f>
        <v>0</v>
      </c>
      <c r="AD219" s="24"/>
      <c r="AE219" s="188">
        <v>9500000</v>
      </c>
      <c r="AF219" s="24"/>
      <c r="AG219" s="25">
        <f t="shared" si="102"/>
        <v>9500000</v>
      </c>
      <c r="AH219" s="25">
        <f t="shared" si="103"/>
        <v>9500000</v>
      </c>
      <c r="AI219" s="26">
        <f t="shared" si="104"/>
        <v>8.3663584324086313E-2</v>
      </c>
      <c r="AJ219" s="27">
        <f t="shared" si="105"/>
        <v>3.0684942853773938E-3</v>
      </c>
    </row>
    <row r="220" spans="1:36" ht="24.95" customHeight="1" outlineLevel="1" x14ac:dyDescent="0.25">
      <c r="A220" s="156">
        <v>7</v>
      </c>
      <c r="B220" s="156"/>
      <c r="C220" s="212" t="s">
        <v>1548</v>
      </c>
      <c r="D220" s="187">
        <v>45533</v>
      </c>
      <c r="E220" s="221" t="s">
        <v>669</v>
      </c>
      <c r="F220" s="157" t="s">
        <v>1383</v>
      </c>
      <c r="G220" s="157" t="s">
        <v>1384</v>
      </c>
      <c r="H220" s="158"/>
      <c r="I220" s="158"/>
      <c r="J220" s="399"/>
      <c r="K220" s="188">
        <v>10450000</v>
      </c>
      <c r="L220" s="157" t="s">
        <v>1385</v>
      </c>
      <c r="M220" s="159"/>
      <c r="N220" s="277"/>
      <c r="O220" s="159"/>
      <c r="P220" s="157"/>
      <c r="Q220" s="157"/>
      <c r="R220" s="161"/>
      <c r="S220" s="24"/>
      <c r="T220" s="24"/>
      <c r="U220" s="25">
        <f t="shared" si="99"/>
        <v>0</v>
      </c>
      <c r="V220" s="24"/>
      <c r="W220" s="24"/>
      <c r="X220" s="24"/>
      <c r="Y220" s="25">
        <f t="shared" si="100"/>
        <v>0</v>
      </c>
      <c r="Z220" s="24"/>
      <c r="AA220" s="24"/>
      <c r="AB220" s="24"/>
      <c r="AC220" s="25">
        <f t="shared" si="101"/>
        <v>0</v>
      </c>
      <c r="AD220" s="24"/>
      <c r="AE220" s="24"/>
      <c r="AF220" s="188">
        <v>10450000</v>
      </c>
      <c r="AG220" s="25">
        <f t="shared" si="102"/>
        <v>10450000</v>
      </c>
      <c r="AH220" s="25">
        <f t="shared" si="103"/>
        <v>10450000</v>
      </c>
      <c r="AI220" s="26">
        <f t="shared" si="104"/>
        <v>9.202994275649494E-2</v>
      </c>
      <c r="AJ220" s="27">
        <f t="shared" si="105"/>
        <v>3.375343713915133E-3</v>
      </c>
    </row>
    <row r="221" spans="1:36" ht="24.95" customHeight="1" outlineLevel="1" x14ac:dyDescent="0.25">
      <c r="A221" s="156">
        <v>8</v>
      </c>
      <c r="B221" s="156"/>
      <c r="C221" s="212" t="s">
        <v>1549</v>
      </c>
      <c r="D221" s="187">
        <v>45509</v>
      </c>
      <c r="E221" s="221" t="s">
        <v>673</v>
      </c>
      <c r="F221" s="157" t="s">
        <v>1383</v>
      </c>
      <c r="G221" s="157" t="s">
        <v>1384</v>
      </c>
      <c r="H221" s="158"/>
      <c r="I221" s="158"/>
      <c r="J221" s="399"/>
      <c r="K221" s="211">
        <v>9500000</v>
      </c>
      <c r="L221" s="224" t="s">
        <v>1385</v>
      </c>
      <c r="M221" s="227"/>
      <c r="N221" s="299"/>
      <c r="O221" s="227"/>
      <c r="P221" s="224"/>
      <c r="Q221" s="224"/>
      <c r="R221" s="300"/>
      <c r="S221" s="126"/>
      <c r="T221" s="126"/>
      <c r="U221" s="114">
        <f t="shared" si="99"/>
        <v>0</v>
      </c>
      <c r="V221" s="126"/>
      <c r="W221" s="126"/>
      <c r="X221" s="126"/>
      <c r="Y221" s="114">
        <f t="shared" si="100"/>
        <v>0</v>
      </c>
      <c r="Z221" s="126"/>
      <c r="AA221" s="126"/>
      <c r="AB221" s="126"/>
      <c r="AC221" s="114">
        <f t="shared" si="101"/>
        <v>0</v>
      </c>
      <c r="AD221" s="126"/>
      <c r="AE221" s="211">
        <v>9500000</v>
      </c>
      <c r="AF221" s="126"/>
      <c r="AG221" s="25">
        <f t="shared" si="102"/>
        <v>9500000</v>
      </c>
      <c r="AH221" s="25">
        <f t="shared" si="103"/>
        <v>9500000</v>
      </c>
      <c r="AI221" s="26">
        <f t="shared" si="104"/>
        <v>8.3663584324086313E-2</v>
      </c>
      <c r="AJ221" s="27">
        <f t="shared" si="105"/>
        <v>3.0684942853773938E-3</v>
      </c>
    </row>
    <row r="222" spans="1:36" ht="24.95" customHeight="1" outlineLevel="1" x14ac:dyDescent="0.25">
      <c r="A222" s="156">
        <v>9</v>
      </c>
      <c r="B222" s="156"/>
      <c r="C222" s="212" t="s">
        <v>1550</v>
      </c>
      <c r="D222" s="187">
        <v>45509</v>
      </c>
      <c r="E222" s="221" t="s">
        <v>667</v>
      </c>
      <c r="F222" s="157" t="s">
        <v>1383</v>
      </c>
      <c r="G222" s="157" t="s">
        <v>1384</v>
      </c>
      <c r="H222" s="158"/>
      <c r="I222" s="158"/>
      <c r="J222" s="399"/>
      <c r="K222" s="188">
        <v>9500000</v>
      </c>
      <c r="L222" s="157" t="s">
        <v>1385</v>
      </c>
      <c r="M222" s="159"/>
      <c r="N222" s="159"/>
      <c r="O222" s="159"/>
      <c r="P222" s="157"/>
      <c r="Q222" s="157"/>
      <c r="R222" s="159"/>
      <c r="S222" s="159"/>
      <c r="T222" s="159"/>
      <c r="U222" s="152">
        <f t="shared" si="99"/>
        <v>0</v>
      </c>
      <c r="V222" s="159"/>
      <c r="W222" s="159"/>
      <c r="X222" s="159"/>
      <c r="Y222" s="152">
        <f>SUM(V222:X222)</f>
        <v>0</v>
      </c>
      <c r="Z222" s="159"/>
      <c r="AA222" s="159"/>
      <c r="AB222" s="159"/>
      <c r="AC222" s="152">
        <f t="shared" si="101"/>
        <v>0</v>
      </c>
      <c r="AD222" s="159"/>
      <c r="AE222" s="188">
        <v>9500000</v>
      </c>
      <c r="AF222" s="159"/>
      <c r="AG222" s="25">
        <f t="shared" si="102"/>
        <v>9500000</v>
      </c>
      <c r="AH222" s="25">
        <f t="shared" si="103"/>
        <v>9500000</v>
      </c>
      <c r="AI222" s="26">
        <f t="shared" si="104"/>
        <v>8.3663584324086313E-2</v>
      </c>
      <c r="AJ222" s="27">
        <f t="shared" si="105"/>
        <v>3.0684942853773938E-3</v>
      </c>
    </row>
    <row r="223" spans="1:36" ht="24.95" customHeight="1" outlineLevel="1" x14ac:dyDescent="0.25">
      <c r="A223" s="156">
        <v>10</v>
      </c>
      <c r="B223" s="156"/>
      <c r="C223" s="212" t="s">
        <v>1551</v>
      </c>
      <c r="D223" s="187">
        <v>45513</v>
      </c>
      <c r="E223" s="221" t="s">
        <v>610</v>
      </c>
      <c r="F223" s="157" t="s">
        <v>1383</v>
      </c>
      <c r="G223" s="157" t="s">
        <v>1384</v>
      </c>
      <c r="H223" s="158"/>
      <c r="I223" s="158"/>
      <c r="J223" s="399"/>
      <c r="K223" s="188">
        <v>12350000</v>
      </c>
      <c r="L223" s="157" t="s">
        <v>1385</v>
      </c>
      <c r="M223" s="159"/>
      <c r="N223" s="159"/>
      <c r="O223" s="159"/>
      <c r="P223" s="157"/>
      <c r="Q223" s="157"/>
      <c r="R223" s="159"/>
      <c r="S223" s="159"/>
      <c r="T223" s="159"/>
      <c r="U223" s="152">
        <f t="shared" si="99"/>
        <v>0</v>
      </c>
      <c r="V223" s="159"/>
      <c r="W223" s="159"/>
      <c r="X223" s="159"/>
      <c r="Y223" s="152">
        <f t="shared" si="100"/>
        <v>0</v>
      </c>
      <c r="Z223" s="159"/>
      <c r="AA223" s="159"/>
      <c r="AB223" s="159"/>
      <c r="AC223" s="152">
        <f t="shared" si="101"/>
        <v>0</v>
      </c>
      <c r="AD223" s="188">
        <v>12350000</v>
      </c>
      <c r="AE223" s="159"/>
      <c r="AF223" s="159"/>
      <c r="AG223" s="25">
        <f t="shared" si="102"/>
        <v>12350000</v>
      </c>
      <c r="AH223" s="25">
        <f t="shared" si="103"/>
        <v>12350000</v>
      </c>
      <c r="AI223" s="26">
        <f t="shared" si="104"/>
        <v>0.10876265962131219</v>
      </c>
      <c r="AJ223" s="27">
        <f t="shared" si="105"/>
        <v>3.9890425709906115E-3</v>
      </c>
    </row>
    <row r="224" spans="1:36" ht="24.95" customHeight="1" outlineLevel="1" x14ac:dyDescent="0.25">
      <c r="A224" s="156">
        <v>11</v>
      </c>
      <c r="B224" s="156"/>
      <c r="C224" s="212" t="s">
        <v>1552</v>
      </c>
      <c r="D224" s="187">
        <v>45509</v>
      </c>
      <c r="E224" s="221" t="s">
        <v>1256</v>
      </c>
      <c r="F224" s="157" t="s">
        <v>1383</v>
      </c>
      <c r="G224" s="157" t="s">
        <v>1384</v>
      </c>
      <c r="H224" s="158"/>
      <c r="I224" s="158"/>
      <c r="J224" s="425"/>
      <c r="K224" s="188">
        <v>9500000</v>
      </c>
      <c r="L224" s="157" t="s">
        <v>1385</v>
      </c>
      <c r="M224" s="159"/>
      <c r="N224" s="159"/>
      <c r="O224" s="159"/>
      <c r="P224" s="157"/>
      <c r="Q224" s="157"/>
      <c r="R224" s="159"/>
      <c r="S224" s="159"/>
      <c r="T224" s="159"/>
      <c r="U224" s="152">
        <f t="shared" si="99"/>
        <v>0</v>
      </c>
      <c r="V224" s="159"/>
      <c r="W224" s="159"/>
      <c r="X224" s="159"/>
      <c r="Y224" s="152">
        <f t="shared" si="100"/>
        <v>0</v>
      </c>
      <c r="Z224" s="159"/>
      <c r="AA224" s="159"/>
      <c r="AB224" s="159"/>
      <c r="AC224" s="152">
        <f t="shared" si="101"/>
        <v>0</v>
      </c>
      <c r="AD224" s="188">
        <v>9500000</v>
      </c>
      <c r="AE224" s="159"/>
      <c r="AF224" s="159"/>
      <c r="AG224" s="25">
        <f t="shared" si="102"/>
        <v>9500000</v>
      </c>
      <c r="AH224" s="25">
        <f t="shared" si="103"/>
        <v>9500000</v>
      </c>
      <c r="AI224" s="26">
        <f t="shared" si="104"/>
        <v>8.3663584324086313E-2</v>
      </c>
      <c r="AJ224" s="27">
        <f t="shared" si="105"/>
        <v>3.0684942853773938E-3</v>
      </c>
    </row>
    <row r="225" spans="1:36 16384:16384" s="37" customFormat="1" ht="12.75" customHeight="1" x14ac:dyDescent="0.25">
      <c r="A225" s="404" t="s">
        <v>75</v>
      </c>
      <c r="B225" s="377"/>
      <c r="C225" s="377"/>
      <c r="D225" s="377"/>
      <c r="E225" s="377"/>
      <c r="F225" s="377"/>
      <c r="G225" s="377"/>
      <c r="H225" s="377"/>
      <c r="I225" s="405"/>
      <c r="J225" s="33">
        <f>+J213</f>
        <v>113550000</v>
      </c>
      <c r="K225" s="162">
        <f>SUM(K214:K224)</f>
        <v>113550000</v>
      </c>
      <c r="L225" s="146"/>
      <c r="M225" s="162">
        <f>SUM(M214:M214)</f>
        <v>0</v>
      </c>
      <c r="N225" s="162">
        <f>SUM(N214:N214)</f>
        <v>0</v>
      </c>
      <c r="O225" s="162">
        <f>SUM(O214:O214)</f>
        <v>0</v>
      </c>
      <c r="P225" s="163"/>
      <c r="Q225" s="164"/>
      <c r="R225" s="162">
        <f t="shared" ref="R225:AC225" si="106">SUM(R214:R214)</f>
        <v>0</v>
      </c>
      <c r="S225" s="162">
        <f t="shared" si="106"/>
        <v>0</v>
      </c>
      <c r="T225" s="162">
        <f t="shared" si="106"/>
        <v>0</v>
      </c>
      <c r="U225" s="162">
        <f t="shared" si="106"/>
        <v>0</v>
      </c>
      <c r="V225" s="162">
        <f t="shared" si="106"/>
        <v>0</v>
      </c>
      <c r="W225" s="162">
        <f t="shared" si="106"/>
        <v>0</v>
      </c>
      <c r="X225" s="162">
        <f t="shared" si="106"/>
        <v>0</v>
      </c>
      <c r="Y225" s="162">
        <f t="shared" si="106"/>
        <v>0</v>
      </c>
      <c r="Z225" s="162">
        <f t="shared" si="106"/>
        <v>0</v>
      </c>
      <c r="AA225" s="162">
        <f t="shared" si="106"/>
        <v>0</v>
      </c>
      <c r="AB225" s="162">
        <f t="shared" si="106"/>
        <v>0</v>
      </c>
      <c r="AC225" s="162">
        <f t="shared" si="106"/>
        <v>0</v>
      </c>
      <c r="AD225" s="162">
        <f>SUM(AD214:AD224)</f>
        <v>21850000</v>
      </c>
      <c r="AE225" s="162">
        <f>SUM(AE214:AE224)</f>
        <v>58900000</v>
      </c>
      <c r="AF225" s="162">
        <f>SUM(AF214:AF224)</f>
        <v>32800000</v>
      </c>
      <c r="AG225" s="162">
        <f>SUM(AG214:AG224)</f>
        <v>113550000</v>
      </c>
      <c r="AH225" s="162">
        <f>SUM(AH214:AH224)</f>
        <v>113550000</v>
      </c>
      <c r="AI225" s="301">
        <f>IF(ISERROR(AH225/J225),0,AH225/J225)</f>
        <v>1</v>
      </c>
      <c r="AJ225" s="301">
        <f>IF(ISERROR(AH225/$AH$229),0,AH225/$AH$229)</f>
        <v>3.6676581695221373E-2</v>
      </c>
      <c r="XFD225" s="162">
        <f>SUM(XFD214:XFD224)</f>
        <v>0</v>
      </c>
    </row>
    <row r="226" spans="1:36 16384:16384" ht="12.75" customHeight="1" x14ac:dyDescent="0.25">
      <c r="A226" s="383" t="s">
        <v>76</v>
      </c>
      <c r="B226" s="384"/>
      <c r="C226" s="384"/>
      <c r="D226" s="384"/>
      <c r="E226" s="385"/>
      <c r="F226" s="9"/>
      <c r="G226" s="10"/>
      <c r="H226" s="11"/>
      <c r="I226" s="11"/>
      <c r="J226" s="381">
        <v>828000002</v>
      </c>
      <c r="K226" s="13"/>
      <c r="L226" s="14"/>
      <c r="M226" s="15"/>
      <c r="N226" s="15"/>
      <c r="O226" s="15"/>
      <c r="P226" s="10"/>
      <c r="Q226" s="16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7"/>
      <c r="AJ226" s="17"/>
    </row>
    <row r="227" spans="1:36 16384:16384" ht="49.5" customHeight="1" outlineLevel="1" x14ac:dyDescent="0.25">
      <c r="A227" s="19">
        <v>1</v>
      </c>
      <c r="B227" s="19"/>
      <c r="C227" s="50" t="s">
        <v>1553</v>
      </c>
      <c r="D227" s="51">
        <v>45313</v>
      </c>
      <c r="E227" s="69" t="s">
        <v>1554</v>
      </c>
      <c r="F227" s="69" t="s">
        <v>1555</v>
      </c>
      <c r="G227" s="71" t="s">
        <v>1556</v>
      </c>
      <c r="H227" s="53">
        <v>45292</v>
      </c>
      <c r="I227" s="55">
        <v>45657</v>
      </c>
      <c r="J227" s="395"/>
      <c r="K227" s="24">
        <v>828000000</v>
      </c>
      <c r="L227" s="97" t="s">
        <v>1385</v>
      </c>
      <c r="M227" s="47"/>
      <c r="N227" s="73"/>
      <c r="O227" s="47"/>
      <c r="P227" s="74"/>
      <c r="Q227" s="74"/>
      <c r="R227" s="24">
        <v>414000000</v>
      </c>
      <c r="S227" s="24">
        <v>0</v>
      </c>
      <c r="T227" s="24"/>
      <c r="U227" s="25">
        <f>SUM(R227:T227)</f>
        <v>414000000</v>
      </c>
      <c r="V227" s="24"/>
      <c r="W227" s="24"/>
      <c r="X227" s="24">
        <v>414000000</v>
      </c>
      <c r="Y227" s="25">
        <f>SUM(V227:X227)</f>
        <v>414000000</v>
      </c>
      <c r="Z227" s="24"/>
      <c r="AA227" s="24"/>
      <c r="AB227" s="24"/>
      <c r="AC227" s="25">
        <f>SUM(Z227:AB227)</f>
        <v>0</v>
      </c>
      <c r="AD227" s="24"/>
      <c r="AE227" s="24">
        <v>0</v>
      </c>
      <c r="AF227" s="24">
        <v>0</v>
      </c>
      <c r="AG227" s="25">
        <f>SUM(AD227:AF227)</f>
        <v>0</v>
      </c>
      <c r="AH227" s="25">
        <f>SUM(U227,Y227,AC227,AG227)</f>
        <v>828000000</v>
      </c>
      <c r="AI227" s="26">
        <f>IF(ISERROR(AH227/J226),0,AH227/J226)</f>
        <v>0.99999999758454106</v>
      </c>
      <c r="AJ227" s="27">
        <f>IF(ISERROR(AH227/$AH$229),"-",AH227/$AH$229)</f>
        <v>0.26744350192552441</v>
      </c>
    </row>
    <row r="228" spans="1:36 16384:16384" s="37" customFormat="1" ht="12.75" customHeight="1" x14ac:dyDescent="0.25">
      <c r="A228" s="383" t="s">
        <v>82</v>
      </c>
      <c r="B228" s="384"/>
      <c r="C228" s="384"/>
      <c r="D228" s="384"/>
      <c r="E228" s="385"/>
      <c r="F228" s="383"/>
      <c r="G228" s="384"/>
      <c r="H228" s="384"/>
      <c r="I228" s="384"/>
      <c r="J228" s="75">
        <f>J226</f>
        <v>828000002</v>
      </c>
      <c r="K228" s="75">
        <f>SUM(K227:K227)</f>
        <v>828000000</v>
      </c>
      <c r="L228" s="76"/>
      <c r="M228" s="75">
        <f>SUM(M227:M227)</f>
        <v>0</v>
      </c>
      <c r="N228" s="75">
        <f>SUM(N227:N227)</f>
        <v>0</v>
      </c>
      <c r="O228" s="75">
        <f>SUM(O227:O227)</f>
        <v>0</v>
      </c>
      <c r="P228" s="77"/>
      <c r="Q228" s="38"/>
      <c r="R228" s="75">
        <f t="shared" ref="R228:AH228" si="107">SUM(R227:R227)</f>
        <v>414000000</v>
      </c>
      <c r="S228" s="75">
        <f t="shared" si="107"/>
        <v>0</v>
      </c>
      <c r="T228" s="75">
        <f t="shared" si="107"/>
        <v>0</v>
      </c>
      <c r="U228" s="75">
        <f t="shared" si="107"/>
        <v>414000000</v>
      </c>
      <c r="V228" s="75">
        <f t="shared" si="107"/>
        <v>0</v>
      </c>
      <c r="W228" s="75">
        <f t="shared" si="107"/>
        <v>0</v>
      </c>
      <c r="X228" s="75">
        <f t="shared" si="107"/>
        <v>414000000</v>
      </c>
      <c r="Y228" s="75">
        <f t="shared" si="107"/>
        <v>414000000</v>
      </c>
      <c r="Z228" s="75">
        <f t="shared" si="107"/>
        <v>0</v>
      </c>
      <c r="AA228" s="75">
        <f t="shared" si="107"/>
        <v>0</v>
      </c>
      <c r="AB228" s="75">
        <f t="shared" si="107"/>
        <v>0</v>
      </c>
      <c r="AC228" s="75">
        <f t="shared" si="107"/>
        <v>0</v>
      </c>
      <c r="AD228" s="75">
        <f t="shared" si="107"/>
        <v>0</v>
      </c>
      <c r="AE228" s="75">
        <f t="shared" si="107"/>
        <v>0</v>
      </c>
      <c r="AF228" s="75">
        <f t="shared" si="107"/>
        <v>0</v>
      </c>
      <c r="AG228" s="75">
        <f t="shared" si="107"/>
        <v>0</v>
      </c>
      <c r="AH228" s="75">
        <f t="shared" si="107"/>
        <v>828000000</v>
      </c>
      <c r="AI228" s="78">
        <f>IF(ISERROR(AH228/J228),0,AH228/J228)</f>
        <v>0.99999999758454106</v>
      </c>
      <c r="AJ228" s="78">
        <f>IF(ISERROR(AH228/$AH$229),0,AH228/$AH$229)</f>
        <v>0.26744350192552441</v>
      </c>
    </row>
    <row r="229" spans="1:36 16384:16384" s="79" customFormat="1" ht="15" customHeight="1" x14ac:dyDescent="0.25">
      <c r="A229" s="391" t="str">
        <f>"TOTAL ASIG."&amp;" "&amp;$A$5</f>
        <v>TOTAL ASIG. 24-03-344 "Programa de Apoyo a Familias para el Autoconsumo"</v>
      </c>
      <c r="B229" s="392"/>
      <c r="C229" s="392"/>
      <c r="D229" s="392"/>
      <c r="E229" s="392"/>
      <c r="F229" s="392"/>
      <c r="G229" s="392"/>
      <c r="H229" s="392"/>
      <c r="I229" s="393"/>
      <c r="J229" s="33">
        <f>SUM(J13,J16,J19,J36,J56,J78,J108,J125,J155,J165,J170,J173,J186,J190,J212,J225,J228)</f>
        <v>3095981000</v>
      </c>
      <c r="K229" s="33">
        <f>SUM(K13,K16,K19,K36,K56,K78,K108,K125,K155,K165,K170,K173,K186,K190,K212,K225,K228)</f>
        <v>3095980998</v>
      </c>
      <c r="L229" s="32"/>
      <c r="M229" s="33">
        <f>+M13+M16+M19+M36+M56+M78+M108+M125+M155+M165+M170+M173+M225+M186+M190+M228</f>
        <v>0</v>
      </c>
      <c r="N229" s="33">
        <f>+N13+N16+N19+N36+N56+N78+N108+N125+N155+N165+N170+N173+N225+N186+N190+N228</f>
        <v>0</v>
      </c>
      <c r="O229" s="33">
        <f>+O13+O16+O19+O36+O56+O78+O108+O125+O155+O165+O170+O173+O225+O186+O190+O228</f>
        <v>0</v>
      </c>
      <c r="P229" s="93"/>
      <c r="Q229" s="94"/>
      <c r="R229" s="33">
        <f>+R13+R16+R19+R36+R56+R78+R108+R125+R155+R165+R170+R173+R225+R186+R190+R228</f>
        <v>414000000</v>
      </c>
      <c r="S229" s="33">
        <f>+S13+S16+S19+S36+S56+S78+S108+S125+S155+S165+S170+S173+S225+S186+S190+S228</f>
        <v>0</v>
      </c>
      <c r="T229" s="33">
        <f>+T13+T16+T19+T36+T56+T78+T108+T125+T155+T165+T170+T173+T225+T186+T190+T228</f>
        <v>0</v>
      </c>
      <c r="U229" s="33">
        <f>SUM(U13,U16,U19,U36,U56,U78,U108,U125,U155,U165,U170,U173,U186,U190,U212,U225,U228)</f>
        <v>414000000</v>
      </c>
      <c r="V229" s="33">
        <f>+V13+V16+V19+V36+V56+V78+V108+V125+V155+V165+V170+V173+V225+V186+V190+V228</f>
        <v>0</v>
      </c>
      <c r="W229" s="33">
        <f>+W13+W16+W19+W36+W56+W78+W108+W125+W155+W165+W170+W173+W225+W186+W190+W228</f>
        <v>0</v>
      </c>
      <c r="X229" s="33">
        <f>+X13+X16+X19+X36+X56+X78+X108+X125+X155+X165+X170+X173+X225+X186+X190+X228</f>
        <v>414000000</v>
      </c>
      <c r="Y229" s="33">
        <f>SUM(Y13,Y16,Y19,Y36,Y56,Y78,Y108,Y125,Y155,Y165,Y170,Y173,Y186,Y190,Y212,Y225,Y228)</f>
        <v>414000000</v>
      </c>
      <c r="Z229" s="33">
        <f>SUM(Z13,Z16,Z19,Z36,Z56,Z78,Z108,Z125,Z155,Z165,Z170,Z173,Z186,Z190,Z212,Z225,Z228)</f>
        <v>0</v>
      </c>
      <c r="AA229" s="33">
        <f>SUM(AA13,AA16,AA19,AA36,AA56,AA78,AA108,AA125,AA155,AA165,AA170,AA173,AA186,AA190,AA212,AA225,AA228)</f>
        <v>78000000</v>
      </c>
      <c r="AB229" s="33">
        <f>SUM(AB13,AB16,AB19,AB36,AB56,AB78,AB108,AB125,AB155,AB165,AB170,AB173,AB186,AB190,AB212,AB225,AB228)</f>
        <v>395620000</v>
      </c>
      <c r="AC229" s="33">
        <f>SUM(AC13,AC16,AC19,AC36,AC56,AC78,AC108,AC125,AC155,AC165,AC170,AC173,AC186,AC190,AC212,AC225,AC228)</f>
        <v>473620000</v>
      </c>
      <c r="AD229" s="33">
        <f>+AD13+AD16+AD19+AD36+AD56+AD78+AD108+AD125+AD155+AD165+AD170+AD173+AD225+AD186+AD190+AD228</f>
        <v>658430000</v>
      </c>
      <c r="AE229" s="33">
        <f>+AE13+AE16+AE19+AE36+AE56+AE78+AE108+AE125+AE155+AE165+AE170+AE173+AE225+AE186+AE190+AE228</f>
        <v>590760998</v>
      </c>
      <c r="AF229" s="33">
        <f>+AF13+AF16+AF19+AF36+AF56+AF78+AF108+AF125+AF155+AF165+AF170+AF173+AF225+AF186+AF190+AF228</f>
        <v>292920000</v>
      </c>
      <c r="AG229" s="33">
        <f>SUM(AG13,AG16,AG19,AG36,AG56,AG78,AG108,AG125,AG155,AG165,AG170,AG173,AG186,AG190,AG212,AG225,AG228)</f>
        <v>1794360998</v>
      </c>
      <c r="AH229" s="33">
        <f>SUM(AH13,AH16,AH19,AH36,AH56,AH78,AH108,AH125,AH155,AH165,AH170,AH173,AH186,AH190,AH212,AH225,AH228)</f>
        <v>3095980998</v>
      </c>
      <c r="AI229" s="36">
        <f>IF(ISERROR(AH229/J229),0,AH229/J229)</f>
        <v>0.99999999935400119</v>
      </c>
      <c r="AJ229" s="36">
        <f>IF(ISERROR(AH229/$AH$229),0,AH229/$AH$229)</f>
        <v>1</v>
      </c>
    </row>
    <row r="232" spans="1:36 16384:16384" x14ac:dyDescent="0.25">
      <c r="K232" s="83"/>
    </row>
    <row r="234" spans="1:36 16384:16384" x14ac:dyDescent="0.25">
      <c r="K234" s="83"/>
    </row>
  </sheetData>
  <mergeCells count="81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6:I16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A13:I13"/>
    <mergeCell ref="A14:E14"/>
    <mergeCell ref="J14:J15"/>
    <mergeCell ref="J8:J12"/>
    <mergeCell ref="J17:J18"/>
    <mergeCell ref="J57:J73"/>
    <mergeCell ref="A155:I155"/>
    <mergeCell ref="A78:I78"/>
    <mergeCell ref="A17:E17"/>
    <mergeCell ref="A19:I19"/>
    <mergeCell ref="A20:E20"/>
    <mergeCell ref="A36:I36"/>
    <mergeCell ref="A37:E37"/>
    <mergeCell ref="A56:I56"/>
    <mergeCell ref="A57:E57"/>
    <mergeCell ref="J20:J35"/>
    <mergeCell ref="J37:J55"/>
    <mergeCell ref="A165:I165"/>
    <mergeCell ref="J174:J185"/>
    <mergeCell ref="A156:E156"/>
    <mergeCell ref="J79:J107"/>
    <mergeCell ref="J109:J124"/>
    <mergeCell ref="A79:E79"/>
    <mergeCell ref="A108:I108"/>
    <mergeCell ref="A109:E109"/>
    <mergeCell ref="A125:I125"/>
    <mergeCell ref="A126:E126"/>
    <mergeCell ref="J126:J154"/>
    <mergeCell ref="J156:J164"/>
    <mergeCell ref="J226:J227"/>
    <mergeCell ref="J191:J211"/>
    <mergeCell ref="J213:J224"/>
    <mergeCell ref="A190:I190"/>
    <mergeCell ref="A166:E166"/>
    <mergeCell ref="A170:I170"/>
    <mergeCell ref="A171:E171"/>
    <mergeCell ref="A173:I173"/>
    <mergeCell ref="A174:E174"/>
    <mergeCell ref="A186:I186"/>
    <mergeCell ref="A187:E187"/>
    <mergeCell ref="J166:J169"/>
    <mergeCell ref="J171:J172"/>
    <mergeCell ref="J187:J189"/>
    <mergeCell ref="A191:E191"/>
    <mergeCell ref="A212:I212"/>
    <mergeCell ref="A229:I229"/>
    <mergeCell ref="A213:E213"/>
    <mergeCell ref="A225:I225"/>
    <mergeCell ref="A226:E226"/>
    <mergeCell ref="A228:E228"/>
    <mergeCell ref="F228:I228"/>
  </mergeCells>
  <dataValidations count="8">
    <dataValidation type="decimal" allowBlank="1" showInputMessage="1" showErrorMessage="1" errorTitle="Sólo números" error="Sólo ingresar números sin letras_x000a_" sqref="M214:N224 M188:N189 R188:T189 AD188:AF189 AD167:AF169 V188:X189 M172:N172 R172:T172 AD172:AF172 Z172:AB172 V172:X172 M157:M164 R157:T164 Z157:AB164 AD127:AD141 V157:X164 R15:T15 Z15:AB15 AD15:AF15 V15:X15 M15:N15 Z9:AB12 AB188:AB189 R9:T12 V9:X12 M9:N12 M18:N18 V18:X18 Z18:AB18 AD18:AF18 R18:T18 V80:X107 M58:N77 AB103:AB104 R80:T107 M80:N107 M127 V167:X169 AE81:AE107 AB167:AB169 R167:T169 M167:N169 V214:X224 Z214:AB224 AE176:AE178 R214:T224 M227 V227:X227 Z227:AB227 R227:T227 AD227:AF227 R21:T35 AB27 M21:N35 V21:X35 Z21:AA35 AB21:AB22 AB24:AB25 AB29 AB31 AF9:AF12 R38:T55 M38:M55 Z38:AA55 V38:X55 AE22:AE33 V58:X77 Z58:AB77 AE55 R58:T77 Z80:AA107 AB93 AB90 AB80 AB82:AB85 AB88 AB96 AB107 AB98:AB101 AF58:AF77 V110:X124 Z110:AB124 M110:N124 R110:T124 Z167:Z169 Z188:Z189 AD9:AD12 AD30 AD21 AD32:AD34 AD23 AD26 AD28 AF21:AF35 AE35 AD38:AD50 AD54:AD55 AF38:AF55 AE38:AE53 AD58:AD77 AD105:AD106 AD91:AD92 AD81 AD97 AD86:AD87 AD94:AD95 AD102 AD89 AF80:AF107 AF119:AF122 AF124 AF110 AF114:AF117 AE120:AE124 AE110:AE118 AD111:AD113 AD123 AD118:AD119 M128:N154 R127:T154 V127:X154 Z127:AB154 AF133:AF154 AF127:AF128 AE142:AE154 AE127:AE132 AD157:AE164 M175:N185 R175:T185 V175:X185 Z175:AB185 AE180:AE185 AF175:AF185 AD214:AD222 AE223:AE224 AE214:AE215 AF216:AF219 AE220 AF221:AF224" xr:uid="{29681CAD-05D1-44D3-8512-4C2E60C4E1C7}">
      <formula1>-100000000</formula1>
      <formula2>10000000000</formula2>
    </dataValidation>
    <dataValidation type="textLength" operator="lessThanOrEqual" allowBlank="1" showInputMessage="1" showErrorMessage="1" sqref="K214:K224 K188:K189 K172 K157:K164 AB38:AB55 K15 AA188:AA189 K18 K80:K107 K167:K169 K227 K21:K35 AB23 AB26 AB32:AB35 AB30 AB28 K38:K55 K58:K77 AB94:AB95 AB91:AB92 AB81 AB86:AB87 AB89 AB97 AB105:AB106 AB102 K110:K124 AA167:AA169 K9:K12 AE9:AE12 AD22 AD31 AD35 AD24:AD25 AD27 AD29 AE34 AE21 AD51:AD53 AE54 AE58:AE77 AD80:AE80 AD82:AD85 AD88 AD93 AD98:AD101 AD96 AD103:AD104 AD90 AD107 AF123 AF111:AF113 AF118 AE119 AD120:AD122 AD114:AD117 AD124 AD110 K127:K154 AF129:AF132 AE133:AE141 AD142:AD154 AF157:AF164 K175:K185 AE175 AE179 AD175:AD185 AD223:AD224 AE216:AE219 AE221:AE222 AF214:AF215 AF220" xr:uid="{48BE4F93-A8C2-4695-A68C-7EDF68862D26}">
      <formula1>255</formula1>
    </dataValidation>
    <dataValidation type="textLength" operator="lessThanOrEqual" allowBlank="1" showInputMessage="1" showErrorMessage="1" errorTitle="MÁXIMO DE CARACTERES SOBREPASADO" error="Sólo 255 caracteres por celdas" sqref="P214:Q224 P188:Q189 P175:Q185 C188:C189 E167:G169 P172:Q172 E172:G172 E157:G164 C172 P127:Q154 N157:N164 P157:Q164 C80:C107 P38:Q55 E227:G227 P15:Q15 C58:C77 E9:G12 C15 E110:G124 E38:G55 P9:Q12 C9:C12 C18 E15:G15 E58:G77 P18:Q18 E80:G107 P58:Q77 C110:C124 P80:Q107 P110:Q124 E188:G189 N38:N55 N127 P169:Q169 C167:C169 Q167:Q168 E127:G154 C214:C224 C192:C211 E192:G211 N227 P227:Q227 P21:Q35 E18:G18 C21:C35 E21:G35 C128:C154 E175:G185 C175:C185 E214:G224" xr:uid="{8DE0C1D3-E512-479A-821C-90797FF41A28}">
      <formula1>255</formula1>
    </dataValidation>
    <dataValidation allowBlank="1" showInputMessage="1" showErrorMessage="1" errorTitle="Sólo números" error="Sólo ingresar números sin letras_x000a_" sqref="O213:O224 O187:O189 O171:O172 O156:O164 O14:O15 O8:O12 O17:O18 O79:O107 O166:O169 P167:P168 O226:O227 O20:O35 O37:O55 O57:O77 O109:O124 O126:O154 O174:O185" xr:uid="{3283E2D3-DE77-47FE-B0ED-B7332E52A401}"/>
    <dataValidation type="date" errorStyle="information" operator="greaterThan" allowBlank="1" showInputMessage="1" showErrorMessage="1" errorTitle="SÓLO FECHAS" error="Las fechas corresponden al presupuesto 2014" sqref="H214:I224 H188:I189 H172:I172 H15:I15 H18:I18 H80:I107 H167:I169 H21:I35 H58:I77 H110:I124 H128:I154 H175:I185 H192:I211" xr:uid="{D23B7F2D-5760-4A81-B574-48A7787B3DBE}">
      <formula1>42005</formula1>
    </dataValidation>
    <dataValidation type="date" operator="greaterThan" allowBlank="1" showInputMessage="1" showErrorMessage="1" errorTitle="Error en Ingresos de Fechas" error="La fecha debe corresponder al Año 2014." sqref="D192:D211 D188:D189 D172 D80:D107 D21:D35 D128:D154 D15 D9:D12 D18 D58:D77 D167:D169 D110:D124 D175:D185 D214:D224" xr:uid="{787CF354-FC4A-4BEF-923E-9007D812CEFA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2" xr:uid="{6D11EFFC-C958-465A-85AA-03B7B6B14981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2" xr:uid="{C06D5D1E-854C-4055-9733-BE001954DB74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U229" formula="1"/>
  </ignoredErrors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50B11-9FFD-4F90-BEAE-702E83A14E8B}">
  <sheetPr>
    <tabColor rgb="FF33CCFF"/>
    <pageSetUpPr fitToPage="1"/>
  </sheetPr>
  <dimension ref="A1:Y25"/>
  <sheetViews>
    <sheetView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hidden="1" customWidth="1"/>
    <col min="5" max="5" width="10.28515625" style="80" hidden="1" customWidth="1"/>
    <col min="6" max="6" width="9.85546875" style="80" hidden="1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</row>
    <row r="2" spans="1:25" s="1" customFormat="1" ht="1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</row>
    <row r="3" spans="1:25" s="1" customFormat="1" ht="15" customHeight="1" x14ac:dyDescent="0.25">
      <c r="A3" s="349" t="s">
        <v>2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</row>
    <row r="4" spans="1:25" s="1" customFormat="1" ht="1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</row>
    <row r="5" spans="1:25" ht="18" customHeight="1" x14ac:dyDescent="0.25">
      <c r="A5" s="367" t="str">
        <f>'24-03-344 Ind. Autoconsumo'!A5:U5</f>
        <v>24-03-344 "Programa de Apoyo a Familias para el Autoconsumo"</v>
      </c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9"/>
    </row>
    <row r="6" spans="1:25" s="80" customFormat="1" x14ac:dyDescent="0.25">
      <c r="A6" s="355" t="s">
        <v>7</v>
      </c>
      <c r="B6" s="362" t="s">
        <v>13</v>
      </c>
      <c r="C6" s="362" t="s">
        <v>83</v>
      </c>
      <c r="D6" s="364" t="s">
        <v>16</v>
      </c>
      <c r="E6" s="365"/>
      <c r="F6" s="366"/>
      <c r="G6" s="353" t="s">
        <v>19</v>
      </c>
      <c r="H6" s="353"/>
      <c r="I6" s="353"/>
      <c r="J6" s="362" t="s">
        <v>20</v>
      </c>
      <c r="K6" s="353" t="s">
        <v>19</v>
      </c>
      <c r="L6" s="353"/>
      <c r="M6" s="353"/>
      <c r="N6" s="362" t="s">
        <v>21</v>
      </c>
      <c r="O6" s="353" t="s">
        <v>19</v>
      </c>
      <c r="P6" s="353"/>
      <c r="Q6" s="353"/>
      <c r="R6" s="362" t="s">
        <v>22</v>
      </c>
      <c r="S6" s="353" t="s">
        <v>19</v>
      </c>
      <c r="T6" s="353"/>
      <c r="U6" s="353"/>
      <c r="V6" s="362" t="s">
        <v>23</v>
      </c>
      <c r="W6" s="362" t="s">
        <v>24</v>
      </c>
      <c r="X6" s="370" t="s">
        <v>84</v>
      </c>
      <c r="Y6" s="370"/>
    </row>
    <row r="7" spans="1:25" s="80" customFormat="1" ht="25.5" x14ac:dyDescent="0.25">
      <c r="A7" s="355"/>
      <c r="B7" s="363"/>
      <c r="C7" s="36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363"/>
      <c r="K7" s="5" t="s">
        <v>35</v>
      </c>
      <c r="L7" s="5" t="s">
        <v>36</v>
      </c>
      <c r="M7" s="5" t="s">
        <v>37</v>
      </c>
      <c r="N7" s="363"/>
      <c r="O7" s="5" t="s">
        <v>38</v>
      </c>
      <c r="P7" s="5" t="s">
        <v>39</v>
      </c>
      <c r="Q7" s="5" t="s">
        <v>40</v>
      </c>
      <c r="R7" s="363"/>
      <c r="S7" s="5" t="s">
        <v>41</v>
      </c>
      <c r="T7" s="5" t="s">
        <v>42</v>
      </c>
      <c r="U7" s="5" t="s">
        <v>43</v>
      </c>
      <c r="V7" s="363"/>
      <c r="W7" s="363"/>
      <c r="X7" s="7" t="s">
        <v>44</v>
      </c>
      <c r="Y7" s="7" t="s">
        <v>85</v>
      </c>
    </row>
    <row r="8" spans="1:25" ht="24.75" customHeight="1" x14ac:dyDescent="0.25">
      <c r="A8" s="85" t="s">
        <v>46</v>
      </c>
      <c r="B8" s="63">
        <f>+'24-03-344 Ind. Autoconsumo'!J13</f>
        <v>48000000</v>
      </c>
      <c r="C8" s="63">
        <f>+'24-03-344 Ind. Autoconsumo'!K13</f>
        <v>48000000</v>
      </c>
      <c r="D8" s="63">
        <f>+'24-03-344 Ind. Autoconsumo'!M13</f>
        <v>0</v>
      </c>
      <c r="E8" s="63">
        <f>+'24-03-344 Ind. Autoconsumo'!N13</f>
        <v>0</v>
      </c>
      <c r="F8" s="63">
        <f>+'24-03-344 Ind. Autoconsumo'!O13</f>
        <v>0</v>
      </c>
      <c r="G8" s="63">
        <f>+'24-03-344 Ind. Autoconsumo'!R13</f>
        <v>0</v>
      </c>
      <c r="H8" s="63">
        <f>+'24-03-344 Ind. Autoconsumo'!S13</f>
        <v>0</v>
      </c>
      <c r="I8" s="63">
        <f>+'24-03-344 Ind. Autoconsumo'!T13</f>
        <v>0</v>
      </c>
      <c r="J8" s="63">
        <f>+'24-03-344 Ind. Autoconsumo'!U13</f>
        <v>0</v>
      </c>
      <c r="K8" s="63">
        <f>+'24-03-344 Ind. Autoconsumo'!V13</f>
        <v>0</v>
      </c>
      <c r="L8" s="63">
        <f>+'24-03-344 Ind. Autoconsumo'!W13</f>
        <v>0</v>
      </c>
      <c r="M8" s="63">
        <f>+'24-03-344 Ind. Autoconsumo'!X13</f>
        <v>0</v>
      </c>
      <c r="N8" s="63">
        <f>+'24-03-344 Ind. Autoconsumo'!Y13</f>
        <v>0</v>
      </c>
      <c r="O8" s="63">
        <f>+'24-03-344 Ind. Autoconsumo'!Z13</f>
        <v>0</v>
      </c>
      <c r="P8" s="63">
        <f>+'24-03-344 Ind. Autoconsumo'!AA13</f>
        <v>0</v>
      </c>
      <c r="Q8" s="63">
        <f>+'24-03-344 Ind. Autoconsumo'!AB13</f>
        <v>0</v>
      </c>
      <c r="R8" s="63">
        <f>+'24-03-344 Ind. Autoconsumo'!AC13</f>
        <v>0</v>
      </c>
      <c r="S8" s="63">
        <f>+'24-03-344 Ind. Autoconsumo'!AD13</f>
        <v>0</v>
      </c>
      <c r="T8" s="63">
        <f>+'24-03-344 Ind. Autoconsumo'!AE13</f>
        <v>48000000</v>
      </c>
      <c r="U8" s="63">
        <f>+'24-03-344 Ind. Autoconsumo'!AF13</f>
        <v>0</v>
      </c>
      <c r="V8" s="63">
        <f>+'24-03-344 Ind. Autoconsumo'!AG13</f>
        <v>48000000</v>
      </c>
      <c r="W8" s="63">
        <f>+'24-03-344 Ind. Autoconsumo'!AH13</f>
        <v>48000000</v>
      </c>
      <c r="X8" s="86">
        <f>+'24-03-344 Ind. Autoconsumo'!AI13</f>
        <v>1</v>
      </c>
      <c r="Y8" s="86">
        <f>+'24-03-344 Ind. Autoconsumo'!AJ13</f>
        <v>1.5503971126117358E-2</v>
      </c>
    </row>
    <row r="9" spans="1:25" ht="24.75" customHeight="1" x14ac:dyDescent="0.25">
      <c r="A9" s="85" t="s">
        <v>48</v>
      </c>
      <c r="B9" s="63">
        <f>+'24-03-344 Ind. Autoconsumo'!J16</f>
        <v>16790998</v>
      </c>
      <c r="C9" s="63">
        <f>+'24-03-344 Ind. Autoconsumo'!K16</f>
        <v>16790998</v>
      </c>
      <c r="D9" s="63">
        <f>+'24-03-344 Ind. Autoconsumo'!M16</f>
        <v>0</v>
      </c>
      <c r="E9" s="63">
        <f>+'24-03-344 Ind. Autoconsumo'!N16</f>
        <v>0</v>
      </c>
      <c r="F9" s="63">
        <f>+'24-03-344 Ind. Autoconsumo'!O16</f>
        <v>0</v>
      </c>
      <c r="G9" s="63">
        <f>+'24-03-344 Ind. Autoconsumo'!R16</f>
        <v>0</v>
      </c>
      <c r="H9" s="63">
        <f>+'24-03-344 Ind. Autoconsumo'!S16</f>
        <v>0</v>
      </c>
      <c r="I9" s="63">
        <f>+'24-03-344 Ind. Autoconsumo'!T16</f>
        <v>0</v>
      </c>
      <c r="J9" s="63">
        <f>+'24-03-344 Ind. Autoconsumo'!U16</f>
        <v>0</v>
      </c>
      <c r="K9" s="63">
        <f>+'24-03-344 Ind. Autoconsumo'!V16</f>
        <v>0</v>
      </c>
      <c r="L9" s="63">
        <f>+'24-03-344 Ind. Autoconsumo'!W16</f>
        <v>0</v>
      </c>
      <c r="M9" s="63">
        <f>+'24-03-344 Ind. Autoconsumo'!X16</f>
        <v>0</v>
      </c>
      <c r="N9" s="63">
        <f>+'24-03-344 Ind. Autoconsumo'!Y16</f>
        <v>0</v>
      </c>
      <c r="O9" s="63">
        <f>+'24-03-344 Ind. Autoconsumo'!Z16</f>
        <v>0</v>
      </c>
      <c r="P9" s="63">
        <f>+'24-03-344 Ind. Autoconsumo'!AA16</f>
        <v>0</v>
      </c>
      <c r="Q9" s="63">
        <f>+'24-03-344 Ind. Autoconsumo'!AB16</f>
        <v>0</v>
      </c>
      <c r="R9" s="63">
        <f>+'24-03-344 Ind. Autoconsumo'!AC16</f>
        <v>0</v>
      </c>
      <c r="S9" s="63">
        <f>+'24-03-344 Ind. Autoconsumo'!AD16</f>
        <v>0</v>
      </c>
      <c r="T9" s="63">
        <f>+'24-03-344 Ind. Autoconsumo'!AE16</f>
        <v>16790998</v>
      </c>
      <c r="U9" s="63">
        <f>+'24-03-344 Ind. Autoconsumo'!AF16</f>
        <v>0</v>
      </c>
      <c r="V9" s="63">
        <f>+'24-03-344 Ind. Autoconsumo'!AG16</f>
        <v>16790998</v>
      </c>
      <c r="W9" s="63">
        <f>+'24-03-344 Ind. Autoconsumo'!AH16</f>
        <v>16790998</v>
      </c>
      <c r="X9" s="86">
        <f>+'24-03-344 Ind. Autoconsumo'!AI16</f>
        <v>1</v>
      </c>
      <c r="Y9" s="86">
        <f>+'24-03-344 Ind. Autoconsumo'!AJ16</f>
        <v>5.4234822535561313E-3</v>
      </c>
    </row>
    <row r="10" spans="1:25" ht="24.75" customHeight="1" x14ac:dyDescent="0.25">
      <c r="A10" s="85" t="s">
        <v>50</v>
      </c>
      <c r="B10" s="63">
        <f>+'24-03-344 Ind. Autoconsumo'!J19</f>
        <v>16800000</v>
      </c>
      <c r="C10" s="63">
        <f>+'24-03-344 Ind. Autoconsumo'!K19</f>
        <v>16800000</v>
      </c>
      <c r="D10" s="63">
        <f>+'24-03-344 Ind. Autoconsumo'!M19</f>
        <v>0</v>
      </c>
      <c r="E10" s="63">
        <f>+'24-03-344 Ind. Autoconsumo'!N19</f>
        <v>0</v>
      </c>
      <c r="F10" s="63">
        <f>+'24-03-344 Ind. Autoconsumo'!O19</f>
        <v>0</v>
      </c>
      <c r="G10" s="63">
        <f>+'24-03-344 Ind. Autoconsumo'!R19</f>
        <v>0</v>
      </c>
      <c r="H10" s="63">
        <f>+'24-03-344 Ind. Autoconsumo'!S19</f>
        <v>0</v>
      </c>
      <c r="I10" s="63">
        <f>+'24-03-344 Ind. Autoconsumo'!T19</f>
        <v>0</v>
      </c>
      <c r="J10" s="63">
        <f>+'24-03-344 Ind. Autoconsumo'!U19</f>
        <v>0</v>
      </c>
      <c r="K10" s="63">
        <f>+'24-03-344 Ind. Autoconsumo'!V19</f>
        <v>0</v>
      </c>
      <c r="L10" s="63">
        <f>+'24-03-344 Ind. Autoconsumo'!W19</f>
        <v>0</v>
      </c>
      <c r="M10" s="63">
        <f>+'24-03-344 Ind. Autoconsumo'!X19</f>
        <v>0</v>
      </c>
      <c r="N10" s="63">
        <f>+'24-03-344 Ind. Autoconsumo'!Y19</f>
        <v>0</v>
      </c>
      <c r="O10" s="63">
        <f>+'24-03-344 Ind. Autoconsumo'!Z19</f>
        <v>0</v>
      </c>
      <c r="P10" s="63">
        <f>+'24-03-344 Ind. Autoconsumo'!AA19</f>
        <v>0</v>
      </c>
      <c r="Q10" s="63">
        <f>+'24-03-344 Ind. Autoconsumo'!AB19</f>
        <v>0</v>
      </c>
      <c r="R10" s="63">
        <f>+'24-03-344 Ind. Autoconsumo'!AC19</f>
        <v>0</v>
      </c>
      <c r="S10" s="63">
        <f>+'24-03-344 Ind. Autoconsumo'!AD19</f>
        <v>0</v>
      </c>
      <c r="T10" s="63">
        <f>+'24-03-344 Ind. Autoconsumo'!AE19</f>
        <v>16800000</v>
      </c>
      <c r="U10" s="63">
        <f>+'24-03-344 Ind. Autoconsumo'!AF19</f>
        <v>0</v>
      </c>
      <c r="V10" s="63">
        <f>+'24-03-344 Ind. Autoconsumo'!AG19</f>
        <v>16800000</v>
      </c>
      <c r="W10" s="63">
        <f>+'24-03-344 Ind. Autoconsumo'!AH19</f>
        <v>16800000</v>
      </c>
      <c r="X10" s="86">
        <f>+'24-03-344 Ind. Autoconsumo'!AI19</f>
        <v>1</v>
      </c>
      <c r="Y10" s="86">
        <f>+'24-03-344 Ind. Autoconsumo'!AJ19</f>
        <v>5.4263898941410748E-3</v>
      </c>
    </row>
    <row r="11" spans="1:25" ht="24.75" customHeight="1" x14ac:dyDescent="0.25">
      <c r="A11" s="85" t="s">
        <v>52</v>
      </c>
      <c r="B11" s="63">
        <f>+'24-03-344 Ind. Autoconsumo'!J36</f>
        <v>153900000</v>
      </c>
      <c r="C11" s="63">
        <f>+'24-03-344 Ind. Autoconsumo'!K36</f>
        <v>153900000</v>
      </c>
      <c r="D11" s="63">
        <f>+'24-03-344 Ind. Autoconsumo'!M36</f>
        <v>0</v>
      </c>
      <c r="E11" s="63">
        <f>+'24-03-344 Ind. Autoconsumo'!N36</f>
        <v>0</v>
      </c>
      <c r="F11" s="63">
        <f>+'24-03-344 Ind. Autoconsumo'!O36</f>
        <v>0</v>
      </c>
      <c r="G11" s="63">
        <f>+'24-03-344 Ind. Autoconsumo'!R36</f>
        <v>0</v>
      </c>
      <c r="H11" s="63">
        <f>+'24-03-344 Ind. Autoconsumo'!S36</f>
        <v>0</v>
      </c>
      <c r="I11" s="63">
        <f>+'24-03-344 Ind. Autoconsumo'!T36</f>
        <v>0</v>
      </c>
      <c r="J11" s="63">
        <f>+'24-03-344 Ind. Autoconsumo'!U36</f>
        <v>0</v>
      </c>
      <c r="K11" s="63">
        <f>+'24-03-344 Ind. Autoconsumo'!V36</f>
        <v>0</v>
      </c>
      <c r="L11" s="63">
        <f>+'24-03-344 Ind. Autoconsumo'!W36</f>
        <v>0</v>
      </c>
      <c r="M11" s="63">
        <f>+'24-03-344 Ind. Autoconsumo'!X36</f>
        <v>0</v>
      </c>
      <c r="N11" s="63">
        <f>+'24-03-344 Ind. Autoconsumo'!Y36</f>
        <v>0</v>
      </c>
      <c r="O11" s="63">
        <f>+'24-03-344 Ind. Autoconsumo'!Z36</f>
        <v>0</v>
      </c>
      <c r="P11" s="63">
        <f>+'24-03-344 Ind. Autoconsumo'!AA36</f>
        <v>0</v>
      </c>
      <c r="Q11" s="63">
        <f>+'24-03-344 Ind. Autoconsumo'!AB36</f>
        <v>57950000</v>
      </c>
      <c r="R11" s="63">
        <f>+'24-03-344 Ind. Autoconsumo'!AC36</f>
        <v>57950000</v>
      </c>
      <c r="S11" s="63">
        <f>+'24-03-344 Ind. Autoconsumo'!AD36</f>
        <v>72200000</v>
      </c>
      <c r="T11" s="63">
        <f>+'24-03-344 Ind. Autoconsumo'!AE36</f>
        <v>23750000</v>
      </c>
      <c r="U11" s="63">
        <f>+'24-03-344 Ind. Autoconsumo'!AF36</f>
        <v>0</v>
      </c>
      <c r="V11" s="63">
        <f>+'24-03-344 Ind. Autoconsumo'!AG36</f>
        <v>95950000</v>
      </c>
      <c r="W11" s="63">
        <f>+'24-03-344 Ind. Autoconsumo'!AH36</f>
        <v>153900000</v>
      </c>
      <c r="X11" s="86">
        <f>+'24-03-344 Ind. Autoconsumo'!AI36</f>
        <v>1</v>
      </c>
      <c r="Y11" s="86">
        <f>+'24-03-344 Ind. Autoconsumo'!AJ36</f>
        <v>4.9709607423113776E-2</v>
      </c>
    </row>
    <row r="12" spans="1:25" ht="24.75" customHeight="1" x14ac:dyDescent="0.25">
      <c r="A12" s="85" t="s">
        <v>54</v>
      </c>
      <c r="B12" s="63">
        <f>+'24-03-344 Ind. Autoconsumo'!J56</f>
        <v>293350000</v>
      </c>
      <c r="C12" s="63">
        <f>+'24-03-344 Ind. Autoconsumo'!K56</f>
        <v>293350000</v>
      </c>
      <c r="D12" s="63">
        <f>+'24-03-344 Ind. Autoconsumo'!M56</f>
        <v>0</v>
      </c>
      <c r="E12" s="63">
        <f>+'24-03-344 Ind. Autoconsumo'!N56</f>
        <v>0</v>
      </c>
      <c r="F12" s="63">
        <f>+'24-03-344 Ind. Autoconsumo'!O56</f>
        <v>0</v>
      </c>
      <c r="G12" s="63">
        <f>+'24-03-344 Ind. Autoconsumo'!R56</f>
        <v>0</v>
      </c>
      <c r="H12" s="63">
        <f>+'24-03-344 Ind. Autoconsumo'!S56</f>
        <v>0</v>
      </c>
      <c r="I12" s="63">
        <f>+'24-03-344 Ind. Autoconsumo'!T56</f>
        <v>0</v>
      </c>
      <c r="J12" s="63">
        <f>+'24-03-344 Ind. Autoconsumo'!U56</f>
        <v>0</v>
      </c>
      <c r="K12" s="63">
        <f>+'24-03-344 Ind. Autoconsumo'!V56</f>
        <v>0</v>
      </c>
      <c r="L12" s="63">
        <f>+'24-03-344 Ind. Autoconsumo'!W56</f>
        <v>0</v>
      </c>
      <c r="M12" s="63">
        <f>+'24-03-344 Ind. Autoconsumo'!X56</f>
        <v>0</v>
      </c>
      <c r="N12" s="63">
        <f>+'24-03-344 Ind. Autoconsumo'!Y56</f>
        <v>0</v>
      </c>
      <c r="O12" s="63">
        <f>+'24-03-344 Ind. Autoconsumo'!Z56</f>
        <v>0</v>
      </c>
      <c r="P12" s="63">
        <f>+'24-03-344 Ind. Autoconsumo'!AA56</f>
        <v>0</v>
      </c>
      <c r="Q12" s="63">
        <f>+'24-03-344 Ind. Autoconsumo'!AB56</f>
        <v>186200000</v>
      </c>
      <c r="R12" s="63">
        <f>+'24-03-344 Ind. Autoconsumo'!AC56</f>
        <v>186200000</v>
      </c>
      <c r="S12" s="63">
        <f>+'24-03-344 Ind. Autoconsumo'!AD56</f>
        <v>49400000</v>
      </c>
      <c r="T12" s="63">
        <f>+'24-03-344 Ind. Autoconsumo'!AE56</f>
        <v>54150000</v>
      </c>
      <c r="U12" s="63">
        <f>+'24-03-344 Ind. Autoconsumo'!AF56</f>
        <v>3600000</v>
      </c>
      <c r="V12" s="63">
        <f>+'24-03-344 Ind. Autoconsumo'!AG56</f>
        <v>107150000</v>
      </c>
      <c r="W12" s="63">
        <f>+'24-03-344 Ind. Autoconsumo'!AH56</f>
        <v>293350000</v>
      </c>
      <c r="X12" s="86">
        <f>+'24-03-344 Ind. Autoconsumo'!AI56</f>
        <v>1</v>
      </c>
      <c r="Y12" s="86">
        <f>+'24-03-344 Ind. Autoconsumo'!AJ56</f>
        <v>9.4751873538469311E-2</v>
      </c>
    </row>
    <row r="13" spans="1:25" ht="24.75" customHeight="1" x14ac:dyDescent="0.25">
      <c r="A13" s="85" t="s">
        <v>56</v>
      </c>
      <c r="B13" s="63">
        <f>+'24-03-344 Ind. Autoconsumo'!J78</f>
        <v>224200000</v>
      </c>
      <c r="C13" s="63">
        <f>+'24-03-344 Ind. Autoconsumo'!K78</f>
        <v>224200000</v>
      </c>
      <c r="D13" s="63">
        <f>+'24-03-344 Ind. Autoconsumo'!M78</f>
        <v>0</v>
      </c>
      <c r="E13" s="63">
        <f>+'24-03-344 Ind. Autoconsumo'!N78</f>
        <v>0</v>
      </c>
      <c r="F13" s="63">
        <f>+'24-03-344 Ind. Autoconsumo'!O78</f>
        <v>0</v>
      </c>
      <c r="G13" s="63">
        <f>+'24-03-344 Ind. Autoconsumo'!R78</f>
        <v>0</v>
      </c>
      <c r="H13" s="63">
        <f>+'24-03-344 Ind. Autoconsumo'!S78</f>
        <v>0</v>
      </c>
      <c r="I13" s="63">
        <f>+'24-03-344 Ind. Autoconsumo'!T78</f>
        <v>0</v>
      </c>
      <c r="J13" s="63">
        <f>+'24-03-344 Ind. Autoconsumo'!U78</f>
        <v>0</v>
      </c>
      <c r="K13" s="63">
        <f>+'24-03-344 Ind. Autoconsumo'!V78</f>
        <v>0</v>
      </c>
      <c r="L13" s="63">
        <f>+'24-03-344 Ind. Autoconsumo'!W78</f>
        <v>0</v>
      </c>
      <c r="M13" s="63">
        <f>+'24-03-344 Ind. Autoconsumo'!X78</f>
        <v>0</v>
      </c>
      <c r="N13" s="63">
        <f>+'24-03-344 Ind. Autoconsumo'!Y78</f>
        <v>0</v>
      </c>
      <c r="O13" s="63">
        <f>+'24-03-344 Ind. Autoconsumo'!Z78</f>
        <v>0</v>
      </c>
      <c r="P13" s="63">
        <f>+'24-03-344 Ind. Autoconsumo'!AA78</f>
        <v>0</v>
      </c>
      <c r="Q13" s="63">
        <f>+'24-03-344 Ind. Autoconsumo'!AB78</f>
        <v>0</v>
      </c>
      <c r="R13" s="63">
        <f>+'24-03-344 Ind. Autoconsumo'!AC78</f>
        <v>0</v>
      </c>
      <c r="S13" s="63">
        <f>+'24-03-344 Ind. Autoconsumo'!AD78</f>
        <v>0</v>
      </c>
      <c r="T13" s="63">
        <f>+'24-03-344 Ind. Autoconsumo'!AE78</f>
        <v>224200000</v>
      </c>
      <c r="U13" s="63">
        <f>+'24-03-344 Ind. Autoconsumo'!AF78</f>
        <v>0</v>
      </c>
      <c r="V13" s="63">
        <f>+'24-03-344 Ind. Autoconsumo'!AG78</f>
        <v>224200000</v>
      </c>
      <c r="W13" s="63">
        <f>+'24-03-344 Ind. Autoconsumo'!AH78</f>
        <v>224200000</v>
      </c>
      <c r="X13" s="86">
        <f>+'24-03-344 Ind. Autoconsumo'!AI78</f>
        <v>1</v>
      </c>
      <c r="Y13" s="86">
        <f>+'24-03-344 Ind. Autoconsumo'!AJ78</f>
        <v>7.2416465134906488E-2</v>
      </c>
    </row>
    <row r="14" spans="1:25" ht="24.75" customHeight="1" x14ac:dyDescent="0.25">
      <c r="A14" s="85" t="s">
        <v>58</v>
      </c>
      <c r="B14" s="63">
        <f>+'24-03-344 Ind. Autoconsumo'!J108</f>
        <v>315400000</v>
      </c>
      <c r="C14" s="63">
        <f>+'24-03-344 Ind. Autoconsumo'!K108</f>
        <v>315400000</v>
      </c>
      <c r="D14" s="63">
        <f>+'24-03-344 Ind. Autoconsumo'!M108</f>
        <v>0</v>
      </c>
      <c r="E14" s="63">
        <f>+'24-03-344 Ind. Autoconsumo'!N108</f>
        <v>0</v>
      </c>
      <c r="F14" s="63">
        <f>+'24-03-344 Ind. Autoconsumo'!O108</f>
        <v>0</v>
      </c>
      <c r="G14" s="63">
        <f>+'24-03-344 Ind. Autoconsumo'!R108</f>
        <v>0</v>
      </c>
      <c r="H14" s="63">
        <f>+'24-03-344 Ind. Autoconsumo'!S108</f>
        <v>0</v>
      </c>
      <c r="I14" s="63">
        <f>+'24-03-344 Ind. Autoconsumo'!T108</f>
        <v>0</v>
      </c>
      <c r="J14" s="63">
        <f>+'24-03-344 Ind. Autoconsumo'!U108</f>
        <v>0</v>
      </c>
      <c r="K14" s="63">
        <f>+'24-03-344 Ind. Autoconsumo'!V108</f>
        <v>0</v>
      </c>
      <c r="L14" s="63">
        <f>+'24-03-344 Ind. Autoconsumo'!W108</f>
        <v>0</v>
      </c>
      <c r="M14" s="63">
        <f>+'24-03-344 Ind. Autoconsumo'!X108</f>
        <v>0</v>
      </c>
      <c r="N14" s="63">
        <f>+'24-03-344 Ind. Autoconsumo'!Y108</f>
        <v>0</v>
      </c>
      <c r="O14" s="63">
        <f>+'24-03-344 Ind. Autoconsumo'!Z108</f>
        <v>0</v>
      </c>
      <c r="P14" s="63">
        <f>+'24-03-344 Ind. Autoconsumo'!AA108</f>
        <v>0</v>
      </c>
      <c r="Q14" s="63">
        <f>+'24-03-344 Ind. Autoconsumo'!AB108</f>
        <v>128250000</v>
      </c>
      <c r="R14" s="63">
        <f>+'24-03-344 Ind. Autoconsumo'!AC108</f>
        <v>128250000</v>
      </c>
      <c r="S14" s="63">
        <f>+'24-03-344 Ind. Autoconsumo'!AD108</f>
        <v>177650000</v>
      </c>
      <c r="T14" s="63">
        <f>+'24-03-344 Ind. Autoconsumo'!AE108</f>
        <v>9500000</v>
      </c>
      <c r="U14" s="63">
        <f>+'24-03-344 Ind. Autoconsumo'!AF108</f>
        <v>0</v>
      </c>
      <c r="V14" s="63">
        <f>+'24-03-344 Ind. Autoconsumo'!AG108</f>
        <v>187150000</v>
      </c>
      <c r="W14" s="63">
        <f>+'24-03-344 Ind. Autoconsumo'!AH108</f>
        <v>315400000</v>
      </c>
      <c r="X14" s="86">
        <f>+'24-03-344 Ind. Autoconsumo'!AI108</f>
        <v>1</v>
      </c>
      <c r="Y14" s="86">
        <f>+'24-03-344 Ind. Autoconsumo'!AJ108</f>
        <v>0.10187401027452947</v>
      </c>
    </row>
    <row r="15" spans="1:25" ht="24.75" customHeight="1" x14ac:dyDescent="0.25">
      <c r="A15" s="85" t="s">
        <v>60</v>
      </c>
      <c r="B15" s="63">
        <f>+'24-03-344 Ind. Autoconsumo'!J125</f>
        <v>163200000</v>
      </c>
      <c r="C15" s="63">
        <f>+'24-03-344 Ind. Autoconsumo'!K125</f>
        <v>163200000</v>
      </c>
      <c r="D15" s="63">
        <f>+'24-03-344 Ind. Autoconsumo'!M125</f>
        <v>0</v>
      </c>
      <c r="E15" s="63">
        <f>+'24-03-344 Ind. Autoconsumo'!N125</f>
        <v>0</v>
      </c>
      <c r="F15" s="63">
        <f>+'24-03-344 Ind. Autoconsumo'!O125</f>
        <v>0</v>
      </c>
      <c r="G15" s="63">
        <f>+'24-03-344 Ind. Autoconsumo'!R125</f>
        <v>0</v>
      </c>
      <c r="H15" s="63">
        <f>+'24-03-344 Ind. Autoconsumo'!S125</f>
        <v>0</v>
      </c>
      <c r="I15" s="63">
        <f>+'24-03-344 Ind. Autoconsumo'!T125</f>
        <v>0</v>
      </c>
      <c r="J15" s="63">
        <f>+'24-03-344 Ind. Autoconsumo'!U125</f>
        <v>0</v>
      </c>
      <c r="K15" s="63">
        <f>+'24-03-344 Ind. Autoconsumo'!V125</f>
        <v>0</v>
      </c>
      <c r="L15" s="63">
        <f>+'24-03-344 Ind. Autoconsumo'!W125</f>
        <v>0</v>
      </c>
      <c r="M15" s="63">
        <f>+'24-03-344 Ind. Autoconsumo'!X125</f>
        <v>0</v>
      </c>
      <c r="N15" s="63">
        <f>+'24-03-344 Ind. Autoconsumo'!Y125</f>
        <v>0</v>
      </c>
      <c r="O15" s="63">
        <f>+'24-03-344 Ind. Autoconsumo'!Z125</f>
        <v>0</v>
      </c>
      <c r="P15" s="63">
        <f>+'24-03-344 Ind. Autoconsumo'!AA125</f>
        <v>0</v>
      </c>
      <c r="Q15" s="63">
        <f>+'24-03-344 Ind. Autoconsumo'!AB125</f>
        <v>0</v>
      </c>
      <c r="R15" s="63">
        <f>+'24-03-344 Ind. Autoconsumo'!AC125</f>
        <v>0</v>
      </c>
      <c r="S15" s="63">
        <f>+'24-03-344 Ind. Autoconsumo'!AD125</f>
        <v>97650000</v>
      </c>
      <c r="T15" s="63">
        <f>+'24-03-344 Ind. Autoconsumo'!AE125</f>
        <v>14250000</v>
      </c>
      <c r="U15" s="63">
        <f>+'24-03-344 Ind. Autoconsumo'!AF125</f>
        <v>51300000</v>
      </c>
      <c r="V15" s="63">
        <f>+'24-03-344 Ind. Autoconsumo'!AG125</f>
        <v>163200000</v>
      </c>
      <c r="W15" s="63">
        <f>+'24-03-344 Ind. Autoconsumo'!AH125</f>
        <v>163200000</v>
      </c>
      <c r="X15" s="86">
        <f>+'24-03-344 Ind. Autoconsumo'!AI125</f>
        <v>1</v>
      </c>
      <c r="Y15" s="86">
        <f>+'24-03-344 Ind. Autoconsumo'!AJ125</f>
        <v>5.2713501828799018E-2</v>
      </c>
    </row>
    <row r="16" spans="1:25" ht="24.75" customHeight="1" x14ac:dyDescent="0.25">
      <c r="A16" s="85" t="s">
        <v>62</v>
      </c>
      <c r="B16" s="63">
        <f>+'24-03-344 Ind. Autoconsumo'!J155</f>
        <v>326740000</v>
      </c>
      <c r="C16" s="63">
        <f>+'24-03-344 Ind. Autoconsumo'!K155</f>
        <v>326740000</v>
      </c>
      <c r="D16" s="63">
        <f>+'24-03-344 Ind. Autoconsumo'!M155</f>
        <v>0</v>
      </c>
      <c r="E16" s="63">
        <f>+'24-03-344 Ind. Autoconsumo'!N155</f>
        <v>0</v>
      </c>
      <c r="F16" s="63">
        <f>+'24-03-344 Ind. Autoconsumo'!O155</f>
        <v>0</v>
      </c>
      <c r="G16" s="63">
        <f>+'24-03-344 Ind. Autoconsumo'!R155</f>
        <v>0</v>
      </c>
      <c r="H16" s="63">
        <f>+'24-03-344 Ind. Autoconsumo'!S155</f>
        <v>0</v>
      </c>
      <c r="I16" s="63">
        <f>+'24-03-344 Ind. Autoconsumo'!T155</f>
        <v>0</v>
      </c>
      <c r="J16" s="63">
        <f>+'24-03-344 Ind. Autoconsumo'!U155</f>
        <v>0</v>
      </c>
      <c r="K16" s="63">
        <f>+'24-03-344 Ind. Autoconsumo'!V155</f>
        <v>0</v>
      </c>
      <c r="L16" s="63">
        <f>+'24-03-344 Ind. Autoconsumo'!W155</f>
        <v>0</v>
      </c>
      <c r="M16" s="63">
        <f>+'24-03-344 Ind. Autoconsumo'!X155</f>
        <v>0</v>
      </c>
      <c r="N16" s="63">
        <f>+'24-03-344 Ind. Autoconsumo'!Y155</f>
        <v>0</v>
      </c>
      <c r="O16" s="63">
        <f>+'24-03-344 Ind. Autoconsumo'!Z155</f>
        <v>0</v>
      </c>
      <c r="P16" s="63">
        <f>+'24-03-344 Ind. Autoconsumo'!AA155</f>
        <v>0</v>
      </c>
      <c r="Q16" s="63">
        <f>+'24-03-344 Ind. Autoconsumo'!AB155</f>
        <v>23220000</v>
      </c>
      <c r="R16" s="63">
        <f>+'24-03-344 Ind. Autoconsumo'!AC155</f>
        <v>23220000</v>
      </c>
      <c r="S16" s="63">
        <f>+'24-03-344 Ind. Autoconsumo'!AD155</f>
        <v>152180000</v>
      </c>
      <c r="T16" s="63">
        <f>+'24-03-344 Ind. Autoconsumo'!AE155</f>
        <v>105620000</v>
      </c>
      <c r="U16" s="63">
        <f>+'24-03-344 Ind. Autoconsumo'!AF155</f>
        <v>45720000</v>
      </c>
      <c r="V16" s="63">
        <f>+'24-03-344 Ind. Autoconsumo'!AG155</f>
        <v>303520000</v>
      </c>
      <c r="W16" s="63">
        <f>+'24-03-344 Ind. Autoconsumo'!AH155</f>
        <v>326740000</v>
      </c>
      <c r="X16" s="86">
        <f>+'24-03-344 Ind. Autoconsumo'!AI155</f>
        <v>1</v>
      </c>
      <c r="Y16" s="86">
        <f>+'24-03-344 Ind. Autoconsumo'!AJ155</f>
        <v>0.10553682345307469</v>
      </c>
    </row>
    <row r="17" spans="1:25" ht="24.75" customHeight="1" x14ac:dyDescent="0.25">
      <c r="A17" s="85" t="s">
        <v>64</v>
      </c>
      <c r="B17" s="63">
        <f>+'24-03-344 Ind. Autoconsumo'!J165</f>
        <v>145100000</v>
      </c>
      <c r="C17" s="63">
        <f>+'24-03-344 Ind. Autoconsumo'!K165</f>
        <v>145100000</v>
      </c>
      <c r="D17" s="63">
        <f>+'24-03-344 Ind. Autoconsumo'!M165</f>
        <v>0</v>
      </c>
      <c r="E17" s="63">
        <f>+'24-03-344 Ind. Autoconsumo'!N165</f>
        <v>0</v>
      </c>
      <c r="F17" s="63">
        <f>+'24-03-344 Ind. Autoconsumo'!O165</f>
        <v>0</v>
      </c>
      <c r="G17" s="63">
        <f>+'24-03-344 Ind. Autoconsumo'!R165</f>
        <v>0</v>
      </c>
      <c r="H17" s="63">
        <f>+'24-03-344 Ind. Autoconsumo'!S165</f>
        <v>0</v>
      </c>
      <c r="I17" s="63">
        <f>+'24-03-344 Ind. Autoconsumo'!T165</f>
        <v>0</v>
      </c>
      <c r="J17" s="63">
        <f>+'24-03-344 Ind. Autoconsumo'!U165</f>
        <v>0</v>
      </c>
      <c r="K17" s="63">
        <f>+'24-03-344 Ind. Autoconsumo'!V165</f>
        <v>0</v>
      </c>
      <c r="L17" s="63">
        <f>+'24-03-344 Ind. Autoconsumo'!W165</f>
        <v>0</v>
      </c>
      <c r="M17" s="63">
        <f>+'24-03-344 Ind. Autoconsumo'!X165</f>
        <v>0</v>
      </c>
      <c r="N17" s="63">
        <f>+'24-03-344 Ind. Autoconsumo'!Y165</f>
        <v>0</v>
      </c>
      <c r="O17" s="63">
        <f>+'24-03-344 Ind. Autoconsumo'!Z165</f>
        <v>0</v>
      </c>
      <c r="P17" s="63">
        <f>+'24-03-344 Ind. Autoconsumo'!AA165</f>
        <v>0</v>
      </c>
      <c r="Q17" s="63">
        <f>+'24-03-344 Ind. Autoconsumo'!AB165</f>
        <v>0</v>
      </c>
      <c r="R17" s="63">
        <f>+'24-03-344 Ind. Autoconsumo'!AC165</f>
        <v>0</v>
      </c>
      <c r="S17" s="63">
        <f>+'24-03-344 Ind. Autoconsumo'!AD165</f>
        <v>0</v>
      </c>
      <c r="T17" s="63">
        <f>+'24-03-344 Ind. Autoconsumo'!AE165</f>
        <v>0</v>
      </c>
      <c r="U17" s="63">
        <f>+'24-03-344 Ind. Autoconsumo'!AF165</f>
        <v>145100000</v>
      </c>
      <c r="V17" s="63">
        <f>+'24-03-344 Ind. Autoconsumo'!AG165</f>
        <v>145100000</v>
      </c>
      <c r="W17" s="63">
        <f>+'24-03-344 Ind. Autoconsumo'!AH165</f>
        <v>145100000</v>
      </c>
      <c r="X17" s="86">
        <f>+'24-03-344 Ind. Autoconsumo'!AI165</f>
        <v>1</v>
      </c>
      <c r="Y17" s="86">
        <f>+'24-03-344 Ind. Autoconsumo'!AJ156</f>
        <v>0</v>
      </c>
    </row>
    <row r="18" spans="1:25" ht="24.75" customHeight="1" x14ac:dyDescent="0.25">
      <c r="A18" s="85" t="s">
        <v>66</v>
      </c>
      <c r="B18" s="63">
        <f>+'24-03-344 Ind. Autoconsumo'!J170</f>
        <v>49200000</v>
      </c>
      <c r="C18" s="63">
        <f>+'24-03-344 Ind. Autoconsumo'!K170</f>
        <v>49200000</v>
      </c>
      <c r="D18" s="63">
        <f>+'24-03-344 Ind. Autoconsumo'!M170</f>
        <v>0</v>
      </c>
      <c r="E18" s="63">
        <f>+'24-03-344 Ind. Autoconsumo'!N170</f>
        <v>0</v>
      </c>
      <c r="F18" s="63">
        <f>+'24-03-344 Ind. Autoconsumo'!O170</f>
        <v>0</v>
      </c>
      <c r="G18" s="63">
        <f>+'24-03-344 Ind. Autoconsumo'!R170</f>
        <v>0</v>
      </c>
      <c r="H18" s="63">
        <f>+'24-03-344 Ind. Autoconsumo'!S170</f>
        <v>0</v>
      </c>
      <c r="I18" s="63">
        <f>+'24-03-344 Ind. Autoconsumo'!T170</f>
        <v>0</v>
      </c>
      <c r="J18" s="63">
        <f>+'24-03-344 Ind. Autoconsumo'!U170</f>
        <v>0</v>
      </c>
      <c r="K18" s="63">
        <f>+'24-03-344 Ind. Autoconsumo'!V170</f>
        <v>0</v>
      </c>
      <c r="L18" s="63">
        <f>+'24-03-344 Ind. Autoconsumo'!W170</f>
        <v>0</v>
      </c>
      <c r="M18" s="63">
        <f>+'24-03-344 Ind. Autoconsumo'!X170</f>
        <v>0</v>
      </c>
      <c r="N18" s="63">
        <f>+'24-03-344 Ind. Autoconsumo'!Y170</f>
        <v>0</v>
      </c>
      <c r="O18" s="63">
        <f>+'24-03-344 Ind. Autoconsumo'!Z170</f>
        <v>0</v>
      </c>
      <c r="P18" s="63">
        <f>+'24-03-344 Ind. Autoconsumo'!AA170</f>
        <v>49200000</v>
      </c>
      <c r="Q18" s="63">
        <f>+'24-03-344 Ind. Autoconsumo'!AB170</f>
        <v>0</v>
      </c>
      <c r="R18" s="63">
        <f>+'24-03-344 Ind. Autoconsumo'!AC170</f>
        <v>49200000</v>
      </c>
      <c r="S18" s="63">
        <f>+'24-03-344 Ind. Autoconsumo'!AD170</f>
        <v>0</v>
      </c>
      <c r="T18" s="63">
        <f>+'24-03-344 Ind. Autoconsumo'!AE170</f>
        <v>0</v>
      </c>
      <c r="U18" s="63">
        <f>+'24-03-344 Ind. Autoconsumo'!AF170</f>
        <v>0</v>
      </c>
      <c r="V18" s="63">
        <f>+'24-03-344 Ind. Autoconsumo'!AG170</f>
        <v>0</v>
      </c>
      <c r="W18" s="63">
        <f>+'24-03-344 Ind. Autoconsumo'!AH170</f>
        <v>49200000</v>
      </c>
      <c r="X18" s="86">
        <f>+'24-03-344 Ind. Autoconsumo'!AI170</f>
        <v>1</v>
      </c>
      <c r="Y18" s="86">
        <f>+'24-03-344 Ind. Autoconsumo'!AJ170</f>
        <v>1.5891570404270292E-2</v>
      </c>
    </row>
    <row r="19" spans="1:25" ht="24.75" customHeight="1" x14ac:dyDescent="0.25">
      <c r="A19" s="85" t="s">
        <v>68</v>
      </c>
      <c r="B19" s="63">
        <f>+'24-03-344 Ind. Autoconsumo'!J173</f>
        <v>14400000</v>
      </c>
      <c r="C19" s="63">
        <f>+'24-03-344 Ind. Autoconsumo'!K173</f>
        <v>14400000</v>
      </c>
      <c r="D19" s="63">
        <f>+'24-03-344 Ind. Autoconsumo'!M173</f>
        <v>0</v>
      </c>
      <c r="E19" s="63">
        <f>+'24-03-344 Ind. Autoconsumo'!N173</f>
        <v>0</v>
      </c>
      <c r="F19" s="63">
        <f>+'24-03-344 Ind. Autoconsumo'!O173</f>
        <v>0</v>
      </c>
      <c r="G19" s="63">
        <f>+'24-03-344 Ind. Autoconsumo'!R173</f>
        <v>0</v>
      </c>
      <c r="H19" s="63">
        <f>+'24-03-344 Ind. Autoconsumo'!S173</f>
        <v>0</v>
      </c>
      <c r="I19" s="63">
        <f>+'24-03-344 Ind. Autoconsumo'!T173</f>
        <v>0</v>
      </c>
      <c r="J19" s="63">
        <f>+'24-03-344 Ind. Autoconsumo'!U173</f>
        <v>0</v>
      </c>
      <c r="K19" s="63">
        <f>+'24-03-344 Ind. Autoconsumo'!V173</f>
        <v>0</v>
      </c>
      <c r="L19" s="63">
        <f>+'24-03-344 Ind. Autoconsumo'!W173</f>
        <v>0</v>
      </c>
      <c r="M19" s="63">
        <f>+'24-03-344 Ind. Autoconsumo'!X173</f>
        <v>0</v>
      </c>
      <c r="N19" s="63">
        <f>+'24-03-344 Ind. Autoconsumo'!Y173</f>
        <v>0</v>
      </c>
      <c r="O19" s="63">
        <f>+'24-03-344 Ind. Autoconsumo'!Z173</f>
        <v>0</v>
      </c>
      <c r="P19" s="63">
        <f>+'24-03-344 Ind. Autoconsumo'!AA173</f>
        <v>0</v>
      </c>
      <c r="Q19" s="63">
        <f>+'24-03-344 Ind. Autoconsumo'!AB173</f>
        <v>0</v>
      </c>
      <c r="R19" s="63">
        <f>+'24-03-344 Ind. Autoconsumo'!AC173</f>
        <v>0</v>
      </c>
      <c r="S19" s="63">
        <f>+'24-03-344 Ind. Autoconsumo'!AD173</f>
        <v>0</v>
      </c>
      <c r="T19" s="63">
        <f>+'24-03-344 Ind. Autoconsumo'!AE173</f>
        <v>0</v>
      </c>
      <c r="U19" s="63">
        <f>+'24-03-344 Ind. Autoconsumo'!AF173</f>
        <v>14400000</v>
      </c>
      <c r="V19" s="63">
        <f>+'24-03-344 Ind. Autoconsumo'!AG173</f>
        <v>14400000</v>
      </c>
      <c r="W19" s="63">
        <f>+'24-03-344 Ind. Autoconsumo'!AH173</f>
        <v>14400000</v>
      </c>
      <c r="X19" s="86">
        <f>+'24-03-344 Ind. Autoconsumo'!AI173</f>
        <v>1</v>
      </c>
      <c r="Y19" s="86">
        <f>+'24-03-344 Ind. Autoconsumo'!AJ173</f>
        <v>4.6511913378352076E-3</v>
      </c>
    </row>
    <row r="20" spans="1:25" ht="24.75" customHeight="1" x14ac:dyDescent="0.25">
      <c r="A20" s="87" t="s">
        <v>70</v>
      </c>
      <c r="B20" s="63">
        <f>+'24-03-344 Ind. Autoconsumo'!J186</f>
        <v>106300000</v>
      </c>
      <c r="C20" s="63">
        <f>+'24-03-344 Ind. Autoconsumo'!K186</f>
        <v>106300000</v>
      </c>
      <c r="D20" s="63">
        <f>+'24-03-344 Ind. Autoconsumo'!M186</f>
        <v>0</v>
      </c>
      <c r="E20" s="63">
        <f>+'24-03-344 Ind. Autoconsumo'!N186</f>
        <v>0</v>
      </c>
      <c r="F20" s="63">
        <f>+'24-03-344 Ind. Autoconsumo'!O186</f>
        <v>0</v>
      </c>
      <c r="G20" s="63">
        <f>+'24-03-344 Ind. Autoconsumo'!R186</f>
        <v>0</v>
      </c>
      <c r="H20" s="63">
        <f>+'24-03-344 Ind. Autoconsumo'!S186</f>
        <v>0</v>
      </c>
      <c r="I20" s="63">
        <f>+'24-03-344 Ind. Autoconsumo'!T186</f>
        <v>0</v>
      </c>
      <c r="J20" s="63">
        <f>+'24-03-344 Ind. Autoconsumo'!U186</f>
        <v>0</v>
      </c>
      <c r="K20" s="63">
        <f>+'24-03-344 Ind. Autoconsumo'!V186</f>
        <v>0</v>
      </c>
      <c r="L20" s="63">
        <f>+'24-03-344 Ind. Autoconsumo'!W186</f>
        <v>0</v>
      </c>
      <c r="M20" s="63">
        <f>+'24-03-344 Ind. Autoconsumo'!X186</f>
        <v>0</v>
      </c>
      <c r="N20" s="63">
        <f>+'24-03-344 Ind. Autoconsumo'!Y186</f>
        <v>0</v>
      </c>
      <c r="O20" s="63">
        <f>+'24-03-344 Ind. Autoconsumo'!Z186</f>
        <v>0</v>
      </c>
      <c r="P20" s="63">
        <f>+'24-03-344 Ind. Autoconsumo'!AA186</f>
        <v>0</v>
      </c>
      <c r="Q20" s="63">
        <f>+'24-03-344 Ind. Autoconsumo'!AB186</f>
        <v>0</v>
      </c>
      <c r="R20" s="63">
        <f>+'24-03-344 Ind. Autoconsumo'!AC186</f>
        <v>0</v>
      </c>
      <c r="S20" s="63">
        <f>+'24-03-344 Ind. Autoconsumo'!AD186</f>
        <v>87500000</v>
      </c>
      <c r="T20" s="63">
        <f>+'24-03-344 Ind. Autoconsumo'!AE186</f>
        <v>18800000</v>
      </c>
      <c r="U20" s="63">
        <f>+'24-03-344 Ind. Autoconsumo'!AF186</f>
        <v>0</v>
      </c>
      <c r="V20" s="63">
        <f>+'24-03-344 Ind. Autoconsumo'!AG186</f>
        <v>106300000</v>
      </c>
      <c r="W20" s="63">
        <f>+'24-03-344 Ind. Autoconsumo'!AH186</f>
        <v>106300000</v>
      </c>
      <c r="X20" s="86">
        <f>+'24-03-344 Ind. Autoconsumo'!AI186</f>
        <v>1</v>
      </c>
      <c r="Y20" s="86">
        <f>+'24-03-344 Ind. Autoconsumo'!AJ186</f>
        <v>3.4334836056380734E-2</v>
      </c>
    </row>
    <row r="21" spans="1:25" ht="24.75" customHeight="1" x14ac:dyDescent="0.25">
      <c r="A21" s="87" t="s">
        <v>72</v>
      </c>
      <c r="B21" s="63">
        <f>+'24-03-344 Ind. Autoconsumo'!J190</f>
        <v>28800000</v>
      </c>
      <c r="C21" s="63">
        <f>+'24-03-344 Ind. Autoconsumo'!K190</f>
        <v>28800000</v>
      </c>
      <c r="D21" s="63">
        <f>+'24-03-344 Ind. Autoconsumo'!M190</f>
        <v>0</v>
      </c>
      <c r="E21" s="63">
        <f>+'24-03-344 Ind. Autoconsumo'!N190</f>
        <v>0</v>
      </c>
      <c r="F21" s="63">
        <f>+'24-03-344 Ind. Autoconsumo'!O190</f>
        <v>0</v>
      </c>
      <c r="G21" s="63">
        <f>+'24-03-344 Ind. Autoconsumo'!R190</f>
        <v>0</v>
      </c>
      <c r="H21" s="63">
        <f>+'24-03-344 Ind. Autoconsumo'!S190</f>
        <v>0</v>
      </c>
      <c r="I21" s="63">
        <f>+'24-03-344 Ind. Autoconsumo'!T190</f>
        <v>0</v>
      </c>
      <c r="J21" s="63">
        <f>+'24-03-344 Ind. Autoconsumo'!U190</f>
        <v>0</v>
      </c>
      <c r="K21" s="63">
        <f>+'24-03-344 Ind. Autoconsumo'!V190</f>
        <v>0</v>
      </c>
      <c r="L21" s="63">
        <f>+'24-03-344 Ind. Autoconsumo'!W190</f>
        <v>0</v>
      </c>
      <c r="M21" s="63">
        <f>+'24-03-344 Ind. Autoconsumo'!X190</f>
        <v>0</v>
      </c>
      <c r="N21" s="63">
        <f>+'24-03-344 Ind. Autoconsumo'!Y190</f>
        <v>0</v>
      </c>
      <c r="O21" s="63">
        <f>+'24-03-344 Ind. Autoconsumo'!Z190</f>
        <v>0</v>
      </c>
      <c r="P21" s="63">
        <f>+'24-03-344 Ind. Autoconsumo'!AA190</f>
        <v>28800000</v>
      </c>
      <c r="Q21" s="63">
        <f>+'24-03-344 Ind. Autoconsumo'!AB190</f>
        <v>0</v>
      </c>
      <c r="R21" s="63">
        <f>+'24-03-344 Ind. Autoconsumo'!AC190</f>
        <v>28800000</v>
      </c>
      <c r="S21" s="63">
        <f>+'24-03-344 Ind. Autoconsumo'!AD190</f>
        <v>0</v>
      </c>
      <c r="T21" s="63">
        <f>+'24-03-344 Ind. Autoconsumo'!AE190</f>
        <v>0</v>
      </c>
      <c r="U21" s="63">
        <f>+'24-03-344 Ind. Autoconsumo'!AF190</f>
        <v>0</v>
      </c>
      <c r="V21" s="63">
        <f>+'24-03-344 Ind. Autoconsumo'!AG190</f>
        <v>0</v>
      </c>
      <c r="W21" s="63">
        <f>+'24-03-344 Ind. Autoconsumo'!AH190</f>
        <v>28800000</v>
      </c>
      <c r="X21" s="86">
        <f>+'24-03-344 Ind. Autoconsumo'!AI190</f>
        <v>1</v>
      </c>
      <c r="Y21" s="86">
        <f>+'24-03-344 Ind. Autoconsumo'!AJ190</f>
        <v>9.3023826756704151E-3</v>
      </c>
    </row>
    <row r="22" spans="1:25" ht="24.75" customHeight="1" x14ac:dyDescent="0.25">
      <c r="A22" s="87" t="s">
        <v>550</v>
      </c>
      <c r="B22" s="63">
        <f>+'24-03-344 Ind. Autoconsumo'!J212</f>
        <v>252250000</v>
      </c>
      <c r="C22" s="63">
        <f>+'24-03-344 Ind. Autoconsumo'!K212</f>
        <v>252250000</v>
      </c>
      <c r="D22" s="63">
        <f>+'24-03-344 Ind. Autoconsumo'!M212</f>
        <v>0</v>
      </c>
      <c r="E22" s="63">
        <f>+'24-03-344 Ind. Autoconsumo'!N212</f>
        <v>0</v>
      </c>
      <c r="F22" s="63">
        <f>+'24-03-344 Ind. Autoconsumo'!O212</f>
        <v>0</v>
      </c>
      <c r="G22" s="63">
        <f>+'24-03-344 Ind. Autoconsumo'!R191</f>
        <v>0</v>
      </c>
      <c r="H22" s="63">
        <f>+'24-03-344 Ind. Autoconsumo'!S191</f>
        <v>0</v>
      </c>
      <c r="I22" s="63">
        <f>+'24-03-344 Ind. Autoconsumo'!T191</f>
        <v>0</v>
      </c>
      <c r="J22" s="63">
        <f>+'24-03-344 Ind. Autoconsumo'!U212</f>
        <v>0</v>
      </c>
      <c r="K22" s="63">
        <f>+'24-03-344 Ind. Autoconsumo'!V212</f>
        <v>0</v>
      </c>
      <c r="L22" s="63">
        <f>+'24-03-344 Ind. Autoconsumo'!W212</f>
        <v>0</v>
      </c>
      <c r="M22" s="63">
        <f>+'24-03-344 Ind. Autoconsumo'!X212</f>
        <v>0</v>
      </c>
      <c r="N22" s="63">
        <f>+'24-03-344 Ind. Autoconsumo'!Y212</f>
        <v>0</v>
      </c>
      <c r="O22" s="63">
        <f>+'24-03-344 Ind. Autoconsumo'!Z191</f>
        <v>0</v>
      </c>
      <c r="P22" s="63">
        <f>+'24-03-344 Ind. Autoconsumo'!AA191</f>
        <v>0</v>
      </c>
      <c r="Q22" s="63">
        <f>+'24-03-344 Ind. Autoconsumo'!AB191</f>
        <v>0</v>
      </c>
      <c r="R22" s="63">
        <f>+'24-03-344 Ind. Autoconsumo'!AC212</f>
        <v>0</v>
      </c>
      <c r="S22" s="63">
        <f>+'24-03-344 Ind. Autoconsumo'!AD191</f>
        <v>0</v>
      </c>
      <c r="T22" s="63">
        <f>+'24-03-344 Ind. Autoconsumo'!AE191</f>
        <v>0</v>
      </c>
      <c r="U22" s="63">
        <f>+'24-03-344 Ind. Autoconsumo'!AF191</f>
        <v>0</v>
      </c>
      <c r="V22" s="63">
        <f>+'24-03-344 Ind. Autoconsumo'!AG212</f>
        <v>252250000</v>
      </c>
      <c r="W22" s="63">
        <f>+'24-03-344 Ind. Autoconsumo'!AH212</f>
        <v>252250000</v>
      </c>
      <c r="X22" s="86">
        <f>+'24-03-344 Ind. Autoconsumo'!AI212</f>
        <v>1</v>
      </c>
      <c r="Y22" s="86">
        <f>+'24-03-344 Ind. Autoconsumo'!AJ212</f>
        <v>8.1476598261731314E-2</v>
      </c>
    </row>
    <row r="23" spans="1:25" ht="24.75" customHeight="1" x14ac:dyDescent="0.25">
      <c r="A23" s="87" t="s">
        <v>74</v>
      </c>
      <c r="B23" s="63">
        <f>+'24-03-344 Ind. Autoconsumo'!J225</f>
        <v>113550000</v>
      </c>
      <c r="C23" s="63">
        <f>+'24-03-344 Ind. Autoconsumo'!K225</f>
        <v>113550000</v>
      </c>
      <c r="D23" s="63">
        <f>+'24-03-344 Ind. Autoconsumo'!M225</f>
        <v>0</v>
      </c>
      <c r="E23" s="63">
        <f>+'24-03-344 Ind. Autoconsumo'!N225</f>
        <v>0</v>
      </c>
      <c r="F23" s="63">
        <f>+'24-03-344 Ind. Autoconsumo'!O225</f>
        <v>0</v>
      </c>
      <c r="G23" s="63">
        <f>+'24-03-344 Ind. Autoconsumo'!R225</f>
        <v>0</v>
      </c>
      <c r="H23" s="63">
        <f>+'24-03-344 Ind. Autoconsumo'!S225</f>
        <v>0</v>
      </c>
      <c r="I23" s="63">
        <f>+'24-03-344 Ind. Autoconsumo'!T225</f>
        <v>0</v>
      </c>
      <c r="J23" s="63">
        <f>+'24-03-344 Ind. Autoconsumo'!U225</f>
        <v>0</v>
      </c>
      <c r="K23" s="63">
        <f>+'24-03-344 Ind. Autoconsumo'!V225</f>
        <v>0</v>
      </c>
      <c r="L23" s="63">
        <f>+'24-03-344 Ind. Autoconsumo'!W225</f>
        <v>0</v>
      </c>
      <c r="M23" s="63">
        <f>+'24-03-344 Ind. Autoconsumo'!X225</f>
        <v>0</v>
      </c>
      <c r="N23" s="63">
        <f>+'24-03-344 Ind. Autoconsumo'!Y225</f>
        <v>0</v>
      </c>
      <c r="O23" s="63">
        <f>+'24-03-344 Ind. Autoconsumo'!Z225</f>
        <v>0</v>
      </c>
      <c r="P23" s="63">
        <f>+'24-03-344 Ind. Autoconsumo'!AA225</f>
        <v>0</v>
      </c>
      <c r="Q23" s="63">
        <f>+'24-03-344 Ind. Autoconsumo'!AB225</f>
        <v>0</v>
      </c>
      <c r="R23" s="63">
        <f>+'24-03-344 Ind. Autoconsumo'!AC225</f>
        <v>0</v>
      </c>
      <c r="S23" s="63">
        <f>+'24-03-344 Ind. Autoconsumo'!AD225</f>
        <v>21850000</v>
      </c>
      <c r="T23" s="63">
        <f>+'24-03-344 Ind. Autoconsumo'!AE225</f>
        <v>58900000</v>
      </c>
      <c r="U23" s="63">
        <f>+'24-03-344 Ind. Autoconsumo'!AF225</f>
        <v>32800000</v>
      </c>
      <c r="V23" s="63">
        <f>+'24-03-344 Ind. Autoconsumo'!AG225</f>
        <v>113550000</v>
      </c>
      <c r="W23" s="63">
        <f>+'24-03-344 Ind. Autoconsumo'!AH225</f>
        <v>113550000</v>
      </c>
      <c r="X23" s="86">
        <f>+'24-03-344 Ind. Autoconsumo'!AI225</f>
        <v>1</v>
      </c>
      <c r="Y23" s="86">
        <f>+'24-03-344 Ind. Autoconsumo'!AJ225</f>
        <v>3.6676581695221373E-2</v>
      </c>
    </row>
    <row r="24" spans="1:25" ht="24.75" customHeight="1" x14ac:dyDescent="0.25">
      <c r="A24" s="88" t="s">
        <v>76</v>
      </c>
      <c r="B24" s="63">
        <f>+'24-03-344 Ind. Autoconsumo'!J228</f>
        <v>828000002</v>
      </c>
      <c r="C24" s="63">
        <f>+'24-03-344 Ind. Autoconsumo'!K228</f>
        <v>828000000</v>
      </c>
      <c r="D24" s="63">
        <f>+'24-03-344 Ind. Autoconsumo'!M228</f>
        <v>0</v>
      </c>
      <c r="E24" s="63">
        <f>+'24-03-344 Ind. Autoconsumo'!N228</f>
        <v>0</v>
      </c>
      <c r="F24" s="63">
        <f>+'24-03-344 Ind. Autoconsumo'!O228</f>
        <v>0</v>
      </c>
      <c r="G24" s="63">
        <f>+'24-03-344 Ind. Autoconsumo'!R228</f>
        <v>414000000</v>
      </c>
      <c r="H24" s="63">
        <f>+'24-03-344 Ind. Autoconsumo'!S228</f>
        <v>0</v>
      </c>
      <c r="I24" s="63">
        <f>+'24-03-344 Ind. Autoconsumo'!T228</f>
        <v>0</v>
      </c>
      <c r="J24" s="63">
        <f>+'24-03-344 Ind. Autoconsumo'!U228</f>
        <v>414000000</v>
      </c>
      <c r="K24" s="63">
        <f>+'24-03-344 Ind. Autoconsumo'!V228</f>
        <v>0</v>
      </c>
      <c r="L24" s="63">
        <f>+'24-03-344 Ind. Autoconsumo'!W228</f>
        <v>0</v>
      </c>
      <c r="M24" s="63">
        <f>+'24-03-344 Ind. Autoconsumo'!X228</f>
        <v>414000000</v>
      </c>
      <c r="N24" s="63">
        <f>+'24-03-344 Ind. Autoconsumo'!Y228</f>
        <v>414000000</v>
      </c>
      <c r="O24" s="63">
        <f>+'24-03-344 Ind. Autoconsumo'!Z228</f>
        <v>0</v>
      </c>
      <c r="P24" s="63">
        <f>+'24-03-344 Ind. Autoconsumo'!AA228</f>
        <v>0</v>
      </c>
      <c r="Q24" s="63">
        <f>+'24-03-344 Ind. Autoconsumo'!AB228</f>
        <v>0</v>
      </c>
      <c r="R24" s="63">
        <f>+'24-03-344 Ind. Autoconsumo'!AC228</f>
        <v>0</v>
      </c>
      <c r="S24" s="63">
        <f>+'24-03-344 Ind. Autoconsumo'!AD228</f>
        <v>0</v>
      </c>
      <c r="T24" s="63">
        <f>+'24-03-344 Ind. Autoconsumo'!AE228</f>
        <v>0</v>
      </c>
      <c r="U24" s="63">
        <f>+'24-03-344 Ind. Autoconsumo'!AF228</f>
        <v>0</v>
      </c>
      <c r="V24" s="63">
        <f>+'24-03-344 Ind. Autoconsumo'!AG228</f>
        <v>0</v>
      </c>
      <c r="W24" s="63">
        <f>+'24-03-344 Ind. Autoconsumo'!AH228</f>
        <v>828000000</v>
      </c>
      <c r="X24" s="86">
        <f>+'24-03-344 Ind. Autoconsumo'!AI228</f>
        <v>0.99999999758454106</v>
      </c>
      <c r="Y24" s="86">
        <f>+'24-03-344 Ind. Autoconsumo'!AJ228</f>
        <v>0.26744350192552441</v>
      </c>
    </row>
    <row r="25" spans="1:25" ht="25.5" x14ac:dyDescent="0.25">
      <c r="A25" s="8" t="str">
        <f>"TOTAL ASIG."&amp;" "&amp;$A$5</f>
        <v>TOTAL ASIG. 24-03-344 "Programa de Apoyo a Familias para el Autoconsumo"</v>
      </c>
      <c r="B25" s="75">
        <f>SUM(B8:B24)</f>
        <v>3095981000</v>
      </c>
      <c r="C25" s="75">
        <f t="shared" ref="C25:V25" si="0">SUM(C8:C24)</f>
        <v>3095980998</v>
      </c>
      <c r="D25" s="75">
        <f t="shared" si="0"/>
        <v>0</v>
      </c>
      <c r="E25" s="75">
        <f>SUM(E8:E24)</f>
        <v>0</v>
      </c>
      <c r="F25" s="75">
        <f t="shared" si="0"/>
        <v>0</v>
      </c>
      <c r="G25" s="75">
        <f t="shared" si="0"/>
        <v>414000000</v>
      </c>
      <c r="H25" s="75">
        <f t="shared" si="0"/>
        <v>0</v>
      </c>
      <c r="I25" s="75">
        <f t="shared" si="0"/>
        <v>0</v>
      </c>
      <c r="J25" s="75">
        <f t="shared" si="0"/>
        <v>414000000</v>
      </c>
      <c r="K25" s="75">
        <f t="shared" si="0"/>
        <v>0</v>
      </c>
      <c r="L25" s="75">
        <f t="shared" si="0"/>
        <v>0</v>
      </c>
      <c r="M25" s="75">
        <f t="shared" si="0"/>
        <v>414000000</v>
      </c>
      <c r="N25" s="75">
        <f t="shared" si="0"/>
        <v>414000000</v>
      </c>
      <c r="O25" s="75">
        <f t="shared" si="0"/>
        <v>0</v>
      </c>
      <c r="P25" s="75">
        <f t="shared" si="0"/>
        <v>78000000</v>
      </c>
      <c r="Q25" s="75">
        <f t="shared" si="0"/>
        <v>395620000</v>
      </c>
      <c r="R25" s="75">
        <f t="shared" si="0"/>
        <v>473620000</v>
      </c>
      <c r="S25" s="75">
        <f t="shared" si="0"/>
        <v>658430000</v>
      </c>
      <c r="T25" s="75">
        <f t="shared" si="0"/>
        <v>590760998</v>
      </c>
      <c r="U25" s="75">
        <f t="shared" si="0"/>
        <v>292920000</v>
      </c>
      <c r="V25" s="75">
        <f t="shared" si="0"/>
        <v>1794360998</v>
      </c>
      <c r="W25" s="75">
        <f>SUM(W8:W24)</f>
        <v>3095980998</v>
      </c>
      <c r="X25" s="89">
        <f>+'24-03-344 Ind. Autoconsumo'!AI229</f>
        <v>0.99999999935400119</v>
      </c>
      <c r="Y25" s="89">
        <f>'24-03-344 Ind. Autoconsumo'!AJ229</f>
        <v>1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6F791-F479-4432-8FC7-C2CF91EFFBDC}">
  <sheetPr>
    <tabColor rgb="FF0070C0"/>
    <pageSetUpPr fitToPage="1"/>
  </sheetPr>
  <dimension ref="A1:AJ366"/>
  <sheetViews>
    <sheetView zoomScale="98" zoomScaleNormal="98" workbookViewId="0">
      <pane xSplit="1" topLeftCell="M1" activePane="topRight" state="frozen"/>
      <selection activeCell="A170" sqref="A170"/>
      <selection pane="topRight" activeCell="U365" sqref="U365:AH365"/>
    </sheetView>
  </sheetViews>
  <sheetFormatPr baseColWidth="10" defaultColWidth="11.42578125" defaultRowHeight="12.75" outlineLevelRow="1" outlineLevelCol="1" x14ac:dyDescent="0.25"/>
  <cols>
    <col min="1" max="1" width="19.28515625" style="80" customWidth="1"/>
    <col min="2" max="2" width="11.140625" style="80" hidden="1" customWidth="1"/>
    <col min="3" max="3" width="13.2851562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4" style="83" customWidth="1"/>
    <col min="11" max="11" width="14" style="81" customWidth="1"/>
    <col min="12" max="12" width="15.28515625" style="2" customWidth="1"/>
    <col min="13" max="13" width="7.5703125" style="80" bestFit="1" customWidth="1"/>
    <col min="14" max="14" width="6.85546875" style="80" bestFit="1" customWidth="1"/>
    <col min="15" max="15" width="9.5703125" style="80" bestFit="1" customWidth="1"/>
    <col min="16" max="16" width="13.5703125" style="80" bestFit="1" customWidth="1"/>
    <col min="17" max="17" width="10.5703125" style="82" bestFit="1" customWidth="1"/>
    <col min="18" max="20" width="12.140625" style="83" hidden="1" customWidth="1" outlineLevel="1"/>
    <col min="21" max="21" width="12.140625" style="83" customWidth="1" collapsed="1"/>
    <col min="22" max="24" width="12.14062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0" width="13.42578125" style="83" customWidth="1" outlineLevel="1"/>
    <col min="31" max="32" width="12.140625" style="83" customWidth="1" outlineLevel="1"/>
    <col min="33" max="33" width="12.140625" style="83" customWidth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</row>
    <row r="2" spans="1:36" s="1" customFormat="1" ht="16.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</row>
    <row r="3" spans="1:36" s="1" customFormat="1" ht="16.5" customHeight="1" x14ac:dyDescent="0.25">
      <c r="A3" s="350" t="s">
        <v>2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350"/>
      <c r="AF3" s="350"/>
      <c r="AG3" s="350"/>
      <c r="AH3" s="350"/>
      <c r="AI3" s="350"/>
      <c r="AJ3" s="350"/>
    </row>
    <row r="4" spans="1:36" s="1" customFormat="1" ht="16.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351"/>
      <c r="AJ4" s="351"/>
    </row>
    <row r="5" spans="1:36" ht="17.25" customHeight="1" x14ac:dyDescent="0.25">
      <c r="A5" s="371" t="s">
        <v>1557</v>
      </c>
      <c r="B5" s="372"/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2"/>
      <c r="T5" s="372"/>
      <c r="U5" s="372"/>
      <c r="V5" s="372"/>
      <c r="W5" s="372"/>
      <c r="X5" s="372"/>
      <c r="Y5" s="372"/>
      <c r="Z5" s="372"/>
      <c r="AA5" s="372"/>
      <c r="AB5" s="372"/>
      <c r="AC5" s="372"/>
      <c r="AD5" s="372"/>
      <c r="AE5" s="372"/>
      <c r="AF5" s="372"/>
      <c r="AG5" s="372"/>
      <c r="AH5" s="372"/>
      <c r="AI5" s="372"/>
      <c r="AJ5" s="373"/>
    </row>
    <row r="6" spans="1:36" s="6" customFormat="1" x14ac:dyDescent="0.25">
      <c r="A6" s="355" t="s">
        <v>5</v>
      </c>
      <c r="B6" s="374" t="s">
        <v>6</v>
      </c>
      <c r="C6" s="4" t="s">
        <v>7</v>
      </c>
      <c r="D6" s="374" t="s">
        <v>8</v>
      </c>
      <c r="E6" s="355" t="s">
        <v>9</v>
      </c>
      <c r="F6" s="374" t="s">
        <v>10</v>
      </c>
      <c r="G6" s="355" t="s">
        <v>11</v>
      </c>
      <c r="H6" s="355" t="s">
        <v>12</v>
      </c>
      <c r="I6" s="355"/>
      <c r="J6" s="362" t="s">
        <v>13</v>
      </c>
      <c r="K6" s="362" t="s">
        <v>14</v>
      </c>
      <c r="L6" s="355" t="s">
        <v>15</v>
      </c>
      <c r="M6" s="364" t="s">
        <v>16</v>
      </c>
      <c r="N6" s="365"/>
      <c r="O6" s="366"/>
      <c r="P6" s="355" t="s">
        <v>17</v>
      </c>
      <c r="Q6" s="374" t="s">
        <v>18</v>
      </c>
      <c r="R6" s="353" t="s">
        <v>19</v>
      </c>
      <c r="S6" s="353"/>
      <c r="T6" s="353"/>
      <c r="U6" s="362" t="s">
        <v>20</v>
      </c>
      <c r="V6" s="353" t="s">
        <v>19</v>
      </c>
      <c r="W6" s="353"/>
      <c r="X6" s="353"/>
      <c r="Y6" s="362" t="s">
        <v>21</v>
      </c>
      <c r="Z6" s="353" t="s">
        <v>19</v>
      </c>
      <c r="AA6" s="353"/>
      <c r="AB6" s="353"/>
      <c r="AC6" s="362" t="s">
        <v>22</v>
      </c>
      <c r="AD6" s="353" t="s">
        <v>19</v>
      </c>
      <c r="AE6" s="353"/>
      <c r="AF6" s="353"/>
      <c r="AG6" s="362" t="s">
        <v>23</v>
      </c>
      <c r="AH6" s="362" t="s">
        <v>24</v>
      </c>
      <c r="AI6" s="370" t="s">
        <v>25</v>
      </c>
      <c r="AJ6" s="370"/>
    </row>
    <row r="7" spans="1:36" s="6" customFormat="1" ht="25.5" x14ac:dyDescent="0.25">
      <c r="A7" s="355"/>
      <c r="B7" s="375"/>
      <c r="C7" s="4" t="s">
        <v>26</v>
      </c>
      <c r="D7" s="375"/>
      <c r="E7" s="355"/>
      <c r="F7" s="375"/>
      <c r="G7" s="355"/>
      <c r="H7" s="3" t="s">
        <v>27</v>
      </c>
      <c r="I7" s="3" t="s">
        <v>28</v>
      </c>
      <c r="J7" s="363"/>
      <c r="K7" s="363"/>
      <c r="L7" s="355"/>
      <c r="M7" s="5" t="s">
        <v>29</v>
      </c>
      <c r="N7" s="5" t="s">
        <v>30</v>
      </c>
      <c r="O7" s="5" t="s">
        <v>31</v>
      </c>
      <c r="P7" s="355"/>
      <c r="Q7" s="375"/>
      <c r="R7" s="5" t="s">
        <v>32</v>
      </c>
      <c r="S7" s="5" t="s">
        <v>33</v>
      </c>
      <c r="T7" s="5" t="s">
        <v>34</v>
      </c>
      <c r="U7" s="363"/>
      <c r="V7" s="5" t="s">
        <v>35</v>
      </c>
      <c r="W7" s="5" t="s">
        <v>36</v>
      </c>
      <c r="X7" s="5" t="s">
        <v>37</v>
      </c>
      <c r="Y7" s="363"/>
      <c r="Z7" s="5" t="s">
        <v>38</v>
      </c>
      <c r="AA7" s="5" t="s">
        <v>39</v>
      </c>
      <c r="AB7" s="5" t="s">
        <v>40</v>
      </c>
      <c r="AC7" s="363"/>
      <c r="AD7" s="5" t="s">
        <v>41</v>
      </c>
      <c r="AE7" s="5" t="s">
        <v>42</v>
      </c>
      <c r="AF7" s="5" t="s">
        <v>43</v>
      </c>
      <c r="AG7" s="363"/>
      <c r="AH7" s="363"/>
      <c r="AI7" s="7" t="s">
        <v>44</v>
      </c>
      <c r="AJ7" s="7" t="s">
        <v>45</v>
      </c>
    </row>
    <row r="8" spans="1:36" ht="12.75" customHeight="1" x14ac:dyDescent="0.25">
      <c r="A8" s="380" t="s">
        <v>46</v>
      </c>
      <c r="B8" s="368"/>
      <c r="C8" s="368"/>
      <c r="D8" s="368"/>
      <c r="E8" s="369"/>
      <c r="F8" s="9"/>
      <c r="G8" s="10"/>
      <c r="H8" s="168"/>
      <c r="I8" s="168"/>
      <c r="J8" s="396">
        <v>18331000</v>
      </c>
      <c r="K8" s="13"/>
      <c r="L8" s="14"/>
      <c r="M8" s="15"/>
      <c r="N8" s="15"/>
      <c r="O8" s="15"/>
      <c r="P8" s="170"/>
      <c r="Q8" s="171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24.95" customHeight="1" outlineLevel="1" x14ac:dyDescent="0.25">
      <c r="A9" s="18">
        <v>1</v>
      </c>
      <c r="B9" s="19"/>
      <c r="C9" s="40"/>
      <c r="D9" s="29"/>
      <c r="E9" s="70"/>
      <c r="F9" s="64"/>
      <c r="G9" s="167"/>
      <c r="H9" s="158"/>
      <c r="I9" s="158"/>
      <c r="J9" s="397"/>
      <c r="K9" s="24">
        <v>6781540</v>
      </c>
      <c r="L9" s="104" t="s">
        <v>107</v>
      </c>
      <c r="M9" s="24"/>
      <c r="N9" s="24"/>
      <c r="O9" s="169"/>
      <c r="P9" s="157"/>
      <c r="Q9" s="157"/>
      <c r="R9" s="161">
        <v>129000</v>
      </c>
      <c r="S9" s="24">
        <v>129000</v>
      </c>
      <c r="T9" s="24">
        <v>163556</v>
      </c>
      <c r="U9" s="25">
        <f>SUM(R9:T9)</f>
        <v>421556</v>
      </c>
      <c r="V9" s="24">
        <v>474100</v>
      </c>
      <c r="W9" s="24">
        <v>283700</v>
      </c>
      <c r="X9" s="24">
        <v>527520</v>
      </c>
      <c r="Y9" s="25">
        <f>SUM(V9:X9)</f>
        <v>1285320</v>
      </c>
      <c r="Z9" s="24">
        <v>2077138</v>
      </c>
      <c r="AA9" s="24"/>
      <c r="AB9" s="24">
        <v>974590</v>
      </c>
      <c r="AC9" s="25">
        <f>SUM(Z9:AB9)</f>
        <v>3051728</v>
      </c>
      <c r="AD9" s="24"/>
      <c r="AE9" s="24">
        <v>528241</v>
      </c>
      <c r="AF9" s="24">
        <v>621704</v>
      </c>
      <c r="AG9" s="25">
        <f>SUM(AD9:AF9)</f>
        <v>1149945</v>
      </c>
      <c r="AH9" s="25">
        <f>SUM(U9,Y9,AC9,AG9)</f>
        <v>5908549</v>
      </c>
      <c r="AI9" s="26">
        <f>IF(ISERROR(AH9/$J$8),0,AH9/$J$8)</f>
        <v>0.32232551415634719</v>
      </c>
      <c r="AJ9" s="27">
        <f>IF(ISERROR(AH9/$AH$365),"-",AH9/$AH$365)</f>
        <v>4.140272777982343E-3</v>
      </c>
    </row>
    <row r="10" spans="1:36" ht="24.95" customHeight="1" outlineLevel="1" x14ac:dyDescent="0.25">
      <c r="A10" s="18">
        <v>2</v>
      </c>
      <c r="B10" s="108"/>
      <c r="C10" s="40" t="s">
        <v>1558</v>
      </c>
      <c r="D10" s="41">
        <v>45541</v>
      </c>
      <c r="E10" s="70" t="s">
        <v>714</v>
      </c>
      <c r="F10" s="70" t="s">
        <v>1559</v>
      </c>
      <c r="G10" s="143" t="s">
        <v>1560</v>
      </c>
      <c r="H10" s="158"/>
      <c r="I10" s="158"/>
      <c r="J10" s="397"/>
      <c r="K10" s="24">
        <v>3485000</v>
      </c>
      <c r="L10" s="64" t="s">
        <v>1561</v>
      </c>
      <c r="M10" s="24"/>
      <c r="N10" s="24"/>
      <c r="O10" s="169"/>
      <c r="P10" s="157"/>
      <c r="Q10" s="157"/>
      <c r="R10" s="161"/>
      <c r="S10" s="24"/>
      <c r="T10" s="24"/>
      <c r="U10" s="25">
        <f t="shared" ref="U10:U13" si="0">SUM(R10:T10)</f>
        <v>0</v>
      </c>
      <c r="V10" s="24"/>
      <c r="W10" s="24"/>
      <c r="X10" s="24"/>
      <c r="Y10" s="25">
        <f t="shared" ref="Y10:Y13" si="1">SUM(V10:X10)</f>
        <v>0</v>
      </c>
      <c r="Z10" s="24"/>
      <c r="AA10" s="24"/>
      <c r="AB10" s="24"/>
      <c r="AC10" s="25">
        <f t="shared" ref="AC10:AC13" si="2">SUM(Z10:AB10)</f>
        <v>0</v>
      </c>
      <c r="AD10" s="24"/>
      <c r="AE10" s="24"/>
      <c r="AF10" s="24">
        <v>3485000</v>
      </c>
      <c r="AG10" s="25">
        <f t="shared" ref="AG10:AG13" si="3">SUM(AD10:AF10)</f>
        <v>3485000</v>
      </c>
      <c r="AH10" s="25">
        <f t="shared" ref="AH10:AH13" si="4">SUM(U10,Y10,AC10,AG10)</f>
        <v>3485000</v>
      </c>
      <c r="AI10" s="26">
        <f t="shared" ref="AI10:AI13" si="5">IF(ISERROR(AH10/$J$8),0,AH10/$J$8)</f>
        <v>0.1901151055588893</v>
      </c>
      <c r="AJ10" s="27">
        <f t="shared" ref="AJ10:AJ13" si="6">IF(ISERROR(AH10/$AH$365),"-",AH10/$AH$365)</f>
        <v>2.4420294443303196E-3</v>
      </c>
    </row>
    <row r="11" spans="1:36" ht="24.95" customHeight="1" outlineLevel="1" x14ac:dyDescent="0.25">
      <c r="A11" s="18">
        <v>3</v>
      </c>
      <c r="B11" s="108"/>
      <c r="C11" s="40" t="s">
        <v>1562</v>
      </c>
      <c r="D11" s="41">
        <v>45545</v>
      </c>
      <c r="E11" s="70" t="s">
        <v>116</v>
      </c>
      <c r="F11" s="70" t="s">
        <v>1559</v>
      </c>
      <c r="G11" s="143" t="s">
        <v>1560</v>
      </c>
      <c r="H11" s="158"/>
      <c r="I11" s="158"/>
      <c r="J11" s="397"/>
      <c r="K11" s="24">
        <v>1112000</v>
      </c>
      <c r="L11" s="64" t="s">
        <v>1561</v>
      </c>
      <c r="M11" s="24"/>
      <c r="N11" s="24"/>
      <c r="O11" s="169"/>
      <c r="P11" s="157"/>
      <c r="Q11" s="157"/>
      <c r="R11" s="161"/>
      <c r="S11" s="24"/>
      <c r="T11" s="24"/>
      <c r="U11" s="25">
        <f t="shared" si="0"/>
        <v>0</v>
      </c>
      <c r="V11" s="24"/>
      <c r="W11" s="24"/>
      <c r="X11" s="24"/>
      <c r="Y11" s="25">
        <f t="shared" si="1"/>
        <v>0</v>
      </c>
      <c r="Z11" s="24"/>
      <c r="AA11" s="24"/>
      <c r="AB11" s="24"/>
      <c r="AC11" s="25">
        <f t="shared" si="2"/>
        <v>0</v>
      </c>
      <c r="AD11" s="24"/>
      <c r="AE11" s="24">
        <v>1112000</v>
      </c>
      <c r="AF11" s="24"/>
      <c r="AG11" s="25">
        <f t="shared" si="3"/>
        <v>1112000</v>
      </c>
      <c r="AH11" s="25">
        <f t="shared" si="4"/>
        <v>1112000</v>
      </c>
      <c r="AI11" s="26">
        <f t="shared" si="5"/>
        <v>6.0662266106595385E-2</v>
      </c>
      <c r="AJ11" s="27">
        <f t="shared" si="6"/>
        <v>7.7920709959693408E-4</v>
      </c>
    </row>
    <row r="12" spans="1:36" ht="24.95" customHeight="1" outlineLevel="1" x14ac:dyDescent="0.25">
      <c r="A12" s="18">
        <v>4</v>
      </c>
      <c r="B12" s="108"/>
      <c r="C12" s="40" t="s">
        <v>1563</v>
      </c>
      <c r="D12" s="41">
        <v>45583</v>
      </c>
      <c r="E12" s="70" t="s">
        <v>708</v>
      </c>
      <c r="F12" s="70" t="s">
        <v>1559</v>
      </c>
      <c r="G12" s="143" t="s">
        <v>1560</v>
      </c>
      <c r="H12" s="158"/>
      <c r="I12" s="158"/>
      <c r="J12" s="397"/>
      <c r="K12" s="24">
        <v>4059000</v>
      </c>
      <c r="L12" s="64" t="s">
        <v>1561</v>
      </c>
      <c r="M12" s="24"/>
      <c r="N12" s="24"/>
      <c r="O12" s="169"/>
      <c r="P12" s="157"/>
      <c r="Q12" s="157"/>
      <c r="R12" s="161"/>
      <c r="S12" s="24"/>
      <c r="T12" s="24"/>
      <c r="U12" s="25">
        <f t="shared" si="0"/>
        <v>0</v>
      </c>
      <c r="V12" s="24"/>
      <c r="W12" s="24"/>
      <c r="X12" s="24"/>
      <c r="Y12" s="25">
        <f t="shared" si="1"/>
        <v>0</v>
      </c>
      <c r="Z12" s="24"/>
      <c r="AA12" s="24"/>
      <c r="AB12" s="24"/>
      <c r="AC12" s="25">
        <f t="shared" si="2"/>
        <v>0</v>
      </c>
      <c r="AD12" s="24"/>
      <c r="AE12" s="24">
        <v>4059000</v>
      </c>
      <c r="AF12" s="24"/>
      <c r="AG12" s="25">
        <f t="shared" si="3"/>
        <v>4059000</v>
      </c>
      <c r="AH12" s="25">
        <f t="shared" si="4"/>
        <v>4059000</v>
      </c>
      <c r="AI12" s="26">
        <f t="shared" si="5"/>
        <v>0.22142818176858872</v>
      </c>
      <c r="AJ12" s="27">
        <f t="shared" si="6"/>
        <v>2.8442460586906074E-3</v>
      </c>
    </row>
    <row r="13" spans="1:36" ht="24.95" customHeight="1" outlineLevel="1" x14ac:dyDescent="0.25">
      <c r="A13" s="18">
        <v>5</v>
      </c>
      <c r="B13" s="108"/>
      <c r="C13" s="40" t="s">
        <v>1564</v>
      </c>
      <c r="D13" s="41">
        <v>45532</v>
      </c>
      <c r="E13" s="70" t="s">
        <v>127</v>
      </c>
      <c r="F13" s="70" t="s">
        <v>1559</v>
      </c>
      <c r="G13" s="143" t="s">
        <v>1560</v>
      </c>
      <c r="H13" s="158"/>
      <c r="I13" s="158"/>
      <c r="J13" s="400"/>
      <c r="K13" s="24">
        <v>1667000</v>
      </c>
      <c r="L13" s="64" t="s">
        <v>1561</v>
      </c>
      <c r="M13" s="24"/>
      <c r="N13" s="24"/>
      <c r="O13" s="169"/>
      <c r="P13" s="157"/>
      <c r="Q13" s="157"/>
      <c r="R13" s="161"/>
      <c r="S13" s="24"/>
      <c r="T13" s="24"/>
      <c r="U13" s="25">
        <f t="shared" si="0"/>
        <v>0</v>
      </c>
      <c r="V13" s="24"/>
      <c r="W13" s="24"/>
      <c r="X13" s="24"/>
      <c r="Y13" s="25">
        <f t="shared" si="1"/>
        <v>0</v>
      </c>
      <c r="Z13" s="24"/>
      <c r="AA13" s="24"/>
      <c r="AB13" s="24"/>
      <c r="AC13" s="25">
        <f t="shared" si="2"/>
        <v>0</v>
      </c>
      <c r="AD13" s="24"/>
      <c r="AE13" s="24">
        <v>1667000</v>
      </c>
      <c r="AF13" s="24"/>
      <c r="AG13" s="25">
        <f t="shared" si="3"/>
        <v>1667000</v>
      </c>
      <c r="AH13" s="25">
        <f t="shared" si="4"/>
        <v>1667000</v>
      </c>
      <c r="AI13" s="26">
        <f t="shared" si="5"/>
        <v>9.0938846762315201E-2</v>
      </c>
      <c r="AJ13" s="27">
        <f t="shared" si="6"/>
        <v>1.1681099235864112E-3</v>
      </c>
    </row>
    <row r="14" spans="1:36" s="37" customFormat="1" ht="12.75" customHeight="1" x14ac:dyDescent="0.25">
      <c r="A14" s="376" t="s">
        <v>47</v>
      </c>
      <c r="B14" s="377"/>
      <c r="C14" s="378"/>
      <c r="D14" s="378"/>
      <c r="E14" s="378"/>
      <c r="F14" s="378"/>
      <c r="G14" s="378"/>
      <c r="H14" s="377"/>
      <c r="I14" s="405"/>
      <c r="J14" s="33">
        <f>+J8</f>
        <v>18331000</v>
      </c>
      <c r="K14" s="33">
        <f>SUM(K9:K13)</f>
        <v>17104540</v>
      </c>
      <c r="L14" s="32"/>
      <c r="M14" s="33">
        <f>SUM(M9:M13)</f>
        <v>0</v>
      </c>
      <c r="N14" s="33">
        <f t="shared" ref="N14:AH14" si="7">SUM(N9:N13)</f>
        <v>0</v>
      </c>
      <c r="O14" s="33">
        <f t="shared" si="7"/>
        <v>0</v>
      </c>
      <c r="P14" s="33">
        <f t="shared" si="7"/>
        <v>0</v>
      </c>
      <c r="Q14" s="33">
        <f t="shared" si="7"/>
        <v>0</v>
      </c>
      <c r="R14" s="33">
        <f t="shared" si="7"/>
        <v>129000</v>
      </c>
      <c r="S14" s="33">
        <f t="shared" si="7"/>
        <v>129000</v>
      </c>
      <c r="T14" s="33">
        <f t="shared" si="7"/>
        <v>163556</v>
      </c>
      <c r="U14" s="33">
        <f t="shared" si="7"/>
        <v>421556</v>
      </c>
      <c r="V14" s="33">
        <f t="shared" si="7"/>
        <v>474100</v>
      </c>
      <c r="W14" s="33">
        <f t="shared" si="7"/>
        <v>283700</v>
      </c>
      <c r="X14" s="33">
        <f t="shared" si="7"/>
        <v>527520</v>
      </c>
      <c r="Y14" s="33">
        <f t="shared" si="7"/>
        <v>1285320</v>
      </c>
      <c r="Z14" s="33">
        <f t="shared" si="7"/>
        <v>2077138</v>
      </c>
      <c r="AA14" s="33">
        <f t="shared" si="7"/>
        <v>0</v>
      </c>
      <c r="AB14" s="33">
        <f t="shared" si="7"/>
        <v>974590</v>
      </c>
      <c r="AC14" s="33">
        <f t="shared" si="7"/>
        <v>3051728</v>
      </c>
      <c r="AD14" s="33">
        <f t="shared" si="7"/>
        <v>0</v>
      </c>
      <c r="AE14" s="33">
        <f t="shared" si="7"/>
        <v>7366241</v>
      </c>
      <c r="AF14" s="33">
        <f t="shared" si="7"/>
        <v>4106704</v>
      </c>
      <c r="AG14" s="33">
        <f t="shared" si="7"/>
        <v>11472945</v>
      </c>
      <c r="AH14" s="33">
        <f t="shared" si="7"/>
        <v>16231549</v>
      </c>
      <c r="AI14" s="36">
        <f>IF(ISERROR(AH14/J14),0,AH14/J14)</f>
        <v>0.88546991435273581</v>
      </c>
      <c r="AJ14" s="36">
        <f>IF(ISERROR(AH14/$AH$365),0,AH14/$AH$365)</f>
        <v>1.1373865304186615E-2</v>
      </c>
    </row>
    <row r="15" spans="1:36" ht="12.75" customHeight="1" x14ac:dyDescent="0.25">
      <c r="A15" s="383" t="s">
        <v>48</v>
      </c>
      <c r="B15" s="384"/>
      <c r="C15" s="384"/>
      <c r="D15" s="384"/>
      <c r="E15" s="385"/>
      <c r="F15" s="9"/>
      <c r="G15" s="10"/>
      <c r="H15" s="11"/>
      <c r="I15" s="11"/>
      <c r="J15" s="396">
        <v>26699000</v>
      </c>
      <c r="K15" s="179"/>
      <c r="L15" s="180"/>
      <c r="M15" s="147"/>
      <c r="N15" s="147"/>
      <c r="O15" s="147"/>
      <c r="P15" s="170"/>
      <c r="Q15" s="171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7"/>
      <c r="AJ15" s="17"/>
    </row>
    <row r="16" spans="1:36" ht="24.95" customHeight="1" outlineLevel="1" x14ac:dyDescent="0.25">
      <c r="A16" s="19">
        <v>1</v>
      </c>
      <c r="B16" s="19"/>
      <c r="C16" s="40"/>
      <c r="D16" s="29"/>
      <c r="E16" s="64"/>
      <c r="F16" s="64"/>
      <c r="G16" s="64"/>
      <c r="H16" s="178"/>
      <c r="I16" s="178"/>
      <c r="J16" s="399"/>
      <c r="K16" s="159">
        <f>24486+777026</f>
        <v>801512</v>
      </c>
      <c r="L16" s="166" t="s">
        <v>1293</v>
      </c>
      <c r="M16" s="159"/>
      <c r="N16" s="159"/>
      <c r="O16" s="159"/>
      <c r="P16" s="157"/>
      <c r="Q16" s="157"/>
      <c r="R16" s="161">
        <v>73458</v>
      </c>
      <c r="S16" s="24">
        <v>24486</v>
      </c>
      <c r="T16" s="24">
        <v>68972</v>
      </c>
      <c r="U16" s="25">
        <f>SUM(R16:T16)</f>
        <v>166916</v>
      </c>
      <c r="V16" s="24">
        <v>155274</v>
      </c>
      <c r="W16" s="24">
        <v>24486</v>
      </c>
      <c r="X16" s="24">
        <v>85702</v>
      </c>
      <c r="Y16" s="25">
        <f>SUM(V16:X16)</f>
        <v>265462</v>
      </c>
      <c r="Z16" s="24">
        <v>24609</v>
      </c>
      <c r="AA16" s="24">
        <v>49218</v>
      </c>
      <c r="AB16" s="24">
        <v>49218</v>
      </c>
      <c r="AC16" s="25">
        <f>SUM(Z16:AB16)</f>
        <v>123045</v>
      </c>
      <c r="AD16" s="24">
        <v>221480</v>
      </c>
      <c r="AE16" s="24">
        <v>24609</v>
      </c>
      <c r="AF16" s="24"/>
      <c r="AG16" s="25">
        <f>SUM(AD16:AF16)</f>
        <v>246089</v>
      </c>
      <c r="AH16" s="25">
        <f>SUM(U16,Y16,AC16,AG16)</f>
        <v>801512</v>
      </c>
      <c r="AI16" s="26">
        <f>IF(ISERROR(AH16/$J$15),0,AH16/$J$15)</f>
        <v>3.0020300385782239E-2</v>
      </c>
      <c r="AJ16" s="27">
        <f>IF(ISERROR(AH16/$AH$365),"-",AH16/$AH$365)</f>
        <v>5.6164014461523187E-4</v>
      </c>
    </row>
    <row r="17" spans="1:36" ht="24.95" customHeight="1" outlineLevel="1" x14ac:dyDescent="0.25">
      <c r="A17" s="19">
        <v>2</v>
      </c>
      <c r="B17" s="19"/>
      <c r="C17" s="64"/>
      <c r="D17" s="29"/>
      <c r="E17" s="64"/>
      <c r="F17" s="64"/>
      <c r="G17" s="167"/>
      <c r="H17" s="158"/>
      <c r="I17" s="158"/>
      <c r="J17" s="399"/>
      <c r="K17" s="159">
        <f>11192019+91900</f>
        <v>11283919</v>
      </c>
      <c r="L17" s="166" t="s">
        <v>107</v>
      </c>
      <c r="M17" s="159"/>
      <c r="N17" s="159"/>
      <c r="O17" s="159"/>
      <c r="P17" s="157"/>
      <c r="Q17" s="157"/>
      <c r="R17" s="161"/>
      <c r="S17" s="24"/>
      <c r="T17" s="24">
        <v>728677</v>
      </c>
      <c r="U17" s="25">
        <f>SUM(R17:T17)</f>
        <v>728677</v>
      </c>
      <c r="V17" s="24"/>
      <c r="W17" s="24">
        <v>20000</v>
      </c>
      <c r="X17" s="24"/>
      <c r="Y17" s="25">
        <f>SUM(V17:X17)</f>
        <v>20000</v>
      </c>
      <c r="Z17" s="24">
        <f>248270+18300</f>
        <v>266570</v>
      </c>
      <c r="AA17" s="24">
        <v>1854556</v>
      </c>
      <c r="AB17" s="24">
        <v>5200</v>
      </c>
      <c r="AC17" s="25">
        <f>SUM(Z17:AB17)</f>
        <v>2126326</v>
      </c>
      <c r="AD17" s="24">
        <v>53600</v>
      </c>
      <c r="AE17" s="24">
        <v>6713126</v>
      </c>
      <c r="AF17" s="24">
        <v>603925</v>
      </c>
      <c r="AG17" s="25">
        <f t="shared" ref="AG17:AG21" si="8">SUM(AD17:AF17)</f>
        <v>7370651</v>
      </c>
      <c r="AH17" s="25">
        <f t="shared" ref="AH17:AH21" si="9">SUM(U17,Y17,AC17,AG17)</f>
        <v>10245654</v>
      </c>
      <c r="AI17" s="26">
        <f t="shared" ref="AI17:AI21" si="10">IF(ISERROR(AH17/$J$15),0,AH17/$J$15)</f>
        <v>0.38374673208734411</v>
      </c>
      <c r="AJ17" s="27">
        <f t="shared" ref="AJ17:AJ21" si="11">IF(ISERROR(AH17/$AH$365),"-",AH17/$AH$365)</f>
        <v>7.1793941877821279E-3</v>
      </c>
    </row>
    <row r="18" spans="1:36" ht="24.95" customHeight="1" outlineLevel="1" x14ac:dyDescent="0.25">
      <c r="A18" s="18">
        <v>3</v>
      </c>
      <c r="B18" s="108"/>
      <c r="C18" s="40" t="s">
        <v>1565</v>
      </c>
      <c r="D18" s="41">
        <v>45637</v>
      </c>
      <c r="E18" s="70" t="s">
        <v>722</v>
      </c>
      <c r="F18" s="70" t="s">
        <v>1559</v>
      </c>
      <c r="G18" s="143" t="s">
        <v>1560</v>
      </c>
      <c r="H18" s="158"/>
      <c r="I18" s="158"/>
      <c r="J18" s="399"/>
      <c r="K18" s="159">
        <v>4151000</v>
      </c>
      <c r="L18" s="64" t="s">
        <v>1561</v>
      </c>
      <c r="M18" s="159"/>
      <c r="N18" s="159"/>
      <c r="O18" s="159"/>
      <c r="P18" s="157"/>
      <c r="Q18" s="157"/>
      <c r="R18" s="161"/>
      <c r="S18" s="24"/>
      <c r="T18" s="24"/>
      <c r="U18" s="25">
        <f t="shared" ref="U18:U21" si="12">SUM(R18:T18)</f>
        <v>0</v>
      </c>
      <c r="V18" s="24"/>
      <c r="W18" s="24"/>
      <c r="X18" s="24"/>
      <c r="Y18" s="25">
        <f t="shared" ref="Y18:Y21" si="13">SUM(V18:X18)</f>
        <v>0</v>
      </c>
      <c r="Z18" s="24"/>
      <c r="AA18" s="24"/>
      <c r="AB18" s="24"/>
      <c r="AC18" s="25">
        <f t="shared" ref="AC18:AC21" si="14">SUM(Z18:AB18)</f>
        <v>0</v>
      </c>
      <c r="AD18" s="24"/>
      <c r="AE18" s="159">
        <v>4151000</v>
      </c>
      <c r="AF18" s="24"/>
      <c r="AG18" s="25">
        <f t="shared" si="8"/>
        <v>4151000</v>
      </c>
      <c r="AH18" s="25">
        <f t="shared" si="9"/>
        <v>4151000</v>
      </c>
      <c r="AI18" s="26">
        <f t="shared" si="10"/>
        <v>0.15547398778980487</v>
      </c>
      <c r="AJ18" s="27">
        <f t="shared" si="11"/>
        <v>2.908712833117692E-3</v>
      </c>
    </row>
    <row r="19" spans="1:36" ht="24.95" customHeight="1" outlineLevel="1" x14ac:dyDescent="0.25">
      <c r="A19" s="18">
        <v>4</v>
      </c>
      <c r="B19" s="108"/>
      <c r="C19" s="40" t="s">
        <v>1566</v>
      </c>
      <c r="D19" s="41">
        <v>45637</v>
      </c>
      <c r="E19" s="70" t="s">
        <v>727</v>
      </c>
      <c r="F19" s="70" t="s">
        <v>1559</v>
      </c>
      <c r="G19" s="143" t="s">
        <v>1560</v>
      </c>
      <c r="H19" s="158"/>
      <c r="I19" s="158"/>
      <c r="J19" s="399"/>
      <c r="K19" s="159">
        <v>1667000</v>
      </c>
      <c r="L19" s="64" t="s">
        <v>1561</v>
      </c>
      <c r="M19" s="159"/>
      <c r="N19" s="159"/>
      <c r="O19" s="159"/>
      <c r="P19" s="157"/>
      <c r="Q19" s="157"/>
      <c r="R19" s="161"/>
      <c r="S19" s="24"/>
      <c r="T19" s="24"/>
      <c r="U19" s="25">
        <f t="shared" si="12"/>
        <v>0</v>
      </c>
      <c r="V19" s="24"/>
      <c r="W19" s="24"/>
      <c r="X19" s="24"/>
      <c r="Y19" s="25">
        <f t="shared" si="13"/>
        <v>0</v>
      </c>
      <c r="Z19" s="24"/>
      <c r="AA19" s="24"/>
      <c r="AB19" s="24"/>
      <c r="AC19" s="25">
        <f t="shared" si="14"/>
        <v>0</v>
      </c>
      <c r="AD19" s="24"/>
      <c r="AE19" s="24"/>
      <c r="AF19" s="159">
        <v>1667000</v>
      </c>
      <c r="AG19" s="25">
        <f t="shared" si="8"/>
        <v>1667000</v>
      </c>
      <c r="AH19" s="25">
        <f t="shared" si="9"/>
        <v>1667000</v>
      </c>
      <c r="AI19" s="26">
        <f t="shared" si="10"/>
        <v>6.2436795385594969E-2</v>
      </c>
      <c r="AJ19" s="27">
        <f t="shared" si="11"/>
        <v>1.1681099235864112E-3</v>
      </c>
    </row>
    <row r="20" spans="1:36" ht="24.95" customHeight="1" outlineLevel="1" x14ac:dyDescent="0.25">
      <c r="A20" s="18">
        <v>5</v>
      </c>
      <c r="B20" s="108"/>
      <c r="C20" s="40" t="s">
        <v>1567</v>
      </c>
      <c r="D20" s="41">
        <v>45637</v>
      </c>
      <c r="E20" s="70" t="s">
        <v>725</v>
      </c>
      <c r="F20" s="70" t="s">
        <v>1559</v>
      </c>
      <c r="G20" s="143" t="s">
        <v>1560</v>
      </c>
      <c r="H20" s="158"/>
      <c r="I20" s="158"/>
      <c r="J20" s="399"/>
      <c r="K20" s="159">
        <v>1992000</v>
      </c>
      <c r="L20" s="64" t="s">
        <v>1561</v>
      </c>
      <c r="M20" s="159"/>
      <c r="N20" s="159"/>
      <c r="O20" s="159"/>
      <c r="P20" s="157"/>
      <c r="Q20" s="157"/>
      <c r="R20" s="161"/>
      <c r="S20" s="24"/>
      <c r="T20" s="24"/>
      <c r="U20" s="25">
        <f t="shared" si="12"/>
        <v>0</v>
      </c>
      <c r="V20" s="24"/>
      <c r="W20" s="24"/>
      <c r="X20" s="24"/>
      <c r="Y20" s="25">
        <f t="shared" si="13"/>
        <v>0</v>
      </c>
      <c r="Z20" s="24"/>
      <c r="AA20" s="24"/>
      <c r="AB20" s="24"/>
      <c r="AC20" s="25">
        <f t="shared" si="14"/>
        <v>0</v>
      </c>
      <c r="AD20" s="24"/>
      <c r="AE20" s="24"/>
      <c r="AF20" s="159">
        <v>1992000</v>
      </c>
      <c r="AG20" s="25">
        <f t="shared" si="8"/>
        <v>1992000</v>
      </c>
      <c r="AH20" s="25">
        <f t="shared" si="9"/>
        <v>1992000</v>
      </c>
      <c r="AI20" s="26">
        <f t="shared" si="10"/>
        <v>7.4609535937675567E-2</v>
      </c>
      <c r="AJ20" s="27">
        <f t="shared" si="11"/>
        <v>1.395845811508177E-3</v>
      </c>
    </row>
    <row r="21" spans="1:36" ht="24.95" customHeight="1" outlineLevel="1" x14ac:dyDescent="0.25">
      <c r="A21" s="18">
        <v>6</v>
      </c>
      <c r="B21" s="108"/>
      <c r="C21" s="40" t="s">
        <v>258</v>
      </c>
      <c r="D21" s="41">
        <v>45637</v>
      </c>
      <c r="E21" s="70" t="s">
        <v>729</v>
      </c>
      <c r="F21" s="70" t="s">
        <v>1559</v>
      </c>
      <c r="G21" s="143" t="s">
        <v>1560</v>
      </c>
      <c r="H21" s="158"/>
      <c r="I21" s="158"/>
      <c r="J21" s="425"/>
      <c r="K21" s="159">
        <v>3889000</v>
      </c>
      <c r="L21" s="64" t="s">
        <v>1561</v>
      </c>
      <c r="M21" s="159"/>
      <c r="N21" s="159"/>
      <c r="O21" s="159"/>
      <c r="P21" s="157"/>
      <c r="Q21" s="157"/>
      <c r="R21" s="161"/>
      <c r="S21" s="24"/>
      <c r="T21" s="24"/>
      <c r="U21" s="25">
        <f t="shared" si="12"/>
        <v>0</v>
      </c>
      <c r="V21" s="24"/>
      <c r="W21" s="24"/>
      <c r="X21" s="24"/>
      <c r="Y21" s="25">
        <f t="shared" si="13"/>
        <v>0</v>
      </c>
      <c r="Z21" s="24"/>
      <c r="AA21" s="24"/>
      <c r="AB21" s="24"/>
      <c r="AC21" s="25">
        <f t="shared" si="14"/>
        <v>0</v>
      </c>
      <c r="AD21" s="24"/>
      <c r="AE21" s="24"/>
      <c r="AF21" s="159">
        <v>3889000</v>
      </c>
      <c r="AG21" s="25">
        <f t="shared" si="8"/>
        <v>3889000</v>
      </c>
      <c r="AH21" s="25">
        <f t="shared" si="9"/>
        <v>3889000</v>
      </c>
      <c r="AI21" s="26">
        <f t="shared" si="10"/>
        <v>0.14566088617551221</v>
      </c>
      <c r="AJ21" s="27">
        <f t="shared" si="11"/>
        <v>2.7251226711622993E-3</v>
      </c>
    </row>
    <row r="22" spans="1:36" s="37" customFormat="1" ht="12.75" customHeight="1" x14ac:dyDescent="0.25">
      <c r="A22" s="376" t="s">
        <v>49</v>
      </c>
      <c r="B22" s="377"/>
      <c r="C22" s="378"/>
      <c r="D22" s="378"/>
      <c r="E22" s="378"/>
      <c r="F22" s="378"/>
      <c r="G22" s="378"/>
      <c r="H22" s="377"/>
      <c r="I22" s="405"/>
      <c r="J22" s="33">
        <f>+J15</f>
        <v>26699000</v>
      </c>
      <c r="K22" s="162">
        <f>SUM(K16:K21)</f>
        <v>23784431</v>
      </c>
      <c r="L22" s="146"/>
      <c r="M22" s="162">
        <f>SUM(M16:M21)</f>
        <v>0</v>
      </c>
      <c r="N22" s="162">
        <f t="shared" ref="N22:AH22" si="15">SUM(N16:N21)</f>
        <v>0</v>
      </c>
      <c r="O22" s="162">
        <f t="shared" si="15"/>
        <v>0</v>
      </c>
      <c r="P22" s="162">
        <f t="shared" si="15"/>
        <v>0</v>
      </c>
      <c r="Q22" s="162">
        <f t="shared" si="15"/>
        <v>0</v>
      </c>
      <c r="R22" s="162">
        <f t="shared" si="15"/>
        <v>73458</v>
      </c>
      <c r="S22" s="162">
        <f t="shared" si="15"/>
        <v>24486</v>
      </c>
      <c r="T22" s="162">
        <f t="shared" si="15"/>
        <v>797649</v>
      </c>
      <c r="U22" s="162">
        <f t="shared" si="15"/>
        <v>895593</v>
      </c>
      <c r="V22" s="162">
        <f t="shared" si="15"/>
        <v>155274</v>
      </c>
      <c r="W22" s="162">
        <f t="shared" si="15"/>
        <v>44486</v>
      </c>
      <c r="X22" s="162">
        <f t="shared" si="15"/>
        <v>85702</v>
      </c>
      <c r="Y22" s="162">
        <f t="shared" si="15"/>
        <v>285462</v>
      </c>
      <c r="Z22" s="162">
        <f t="shared" si="15"/>
        <v>291179</v>
      </c>
      <c r="AA22" s="162">
        <f t="shared" si="15"/>
        <v>1903774</v>
      </c>
      <c r="AB22" s="162">
        <f t="shared" si="15"/>
        <v>54418</v>
      </c>
      <c r="AC22" s="162">
        <f t="shared" si="15"/>
        <v>2249371</v>
      </c>
      <c r="AD22" s="162">
        <f t="shared" si="15"/>
        <v>275080</v>
      </c>
      <c r="AE22" s="162">
        <f t="shared" si="15"/>
        <v>10888735</v>
      </c>
      <c r="AF22" s="162">
        <f t="shared" si="15"/>
        <v>8151925</v>
      </c>
      <c r="AG22" s="162">
        <f t="shared" si="15"/>
        <v>19315740</v>
      </c>
      <c r="AH22" s="162">
        <f t="shared" si="15"/>
        <v>22746166</v>
      </c>
      <c r="AI22" s="36">
        <f>IF(ISERROR(AH22/J22),0,AH22/J22)</f>
        <v>0.85194823776171391</v>
      </c>
      <c r="AJ22" s="36">
        <f>IF(ISERROR(AH22/$AH$365),0,AH22/$AH$365)</f>
        <v>1.5938825571771939E-2</v>
      </c>
    </row>
    <row r="23" spans="1:36" ht="12.75" customHeight="1" x14ac:dyDescent="0.25">
      <c r="A23" s="401" t="s">
        <v>50</v>
      </c>
      <c r="B23" s="402"/>
      <c r="C23" s="402"/>
      <c r="D23" s="402"/>
      <c r="E23" s="403"/>
      <c r="F23" s="173"/>
      <c r="G23" s="170"/>
      <c r="H23" s="168"/>
      <c r="I23" s="168"/>
      <c r="J23" s="396">
        <v>36318526</v>
      </c>
      <c r="K23" s="13"/>
      <c r="L23" s="14"/>
      <c r="M23" s="15"/>
      <c r="N23" s="15"/>
      <c r="O23" s="15"/>
      <c r="P23" s="10"/>
      <c r="Q23" s="16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7"/>
      <c r="AJ23" s="17"/>
    </row>
    <row r="24" spans="1:36" ht="24.95" customHeight="1" outlineLevel="1" x14ac:dyDescent="0.25">
      <c r="A24" s="156">
        <v>1</v>
      </c>
      <c r="B24" s="156"/>
      <c r="C24" s="186"/>
      <c r="D24" s="187"/>
      <c r="E24" s="172"/>
      <c r="F24" s="172"/>
      <c r="G24" s="165"/>
      <c r="H24" s="273"/>
      <c r="I24" s="158"/>
      <c r="J24" s="397"/>
      <c r="K24" s="92">
        <f>23590899+700910</f>
        <v>24291809</v>
      </c>
      <c r="L24" s="302" t="s">
        <v>107</v>
      </c>
      <c r="M24" s="126"/>
      <c r="N24" s="126"/>
      <c r="O24" s="126"/>
      <c r="P24" s="106"/>
      <c r="Q24" s="106"/>
      <c r="R24" s="24">
        <v>272063</v>
      </c>
      <c r="S24" s="24">
        <v>1161655</v>
      </c>
      <c r="T24" s="24">
        <v>1347979</v>
      </c>
      <c r="U24" s="25">
        <f>SUM(R24:T24)</f>
        <v>2781697</v>
      </c>
      <c r="V24" s="24">
        <v>3082115</v>
      </c>
      <c r="W24" s="24">
        <v>2242765</v>
      </c>
      <c r="X24" s="24">
        <v>2550117</v>
      </c>
      <c r="Y24" s="25">
        <f>SUM(V24:X24)</f>
        <v>7874997</v>
      </c>
      <c r="Z24" s="24">
        <v>1864723</v>
      </c>
      <c r="AA24" s="24">
        <v>1206133</v>
      </c>
      <c r="AB24" s="24">
        <v>2262007</v>
      </c>
      <c r="AC24" s="25">
        <f>SUM(Z24:AB24)</f>
        <v>5332863</v>
      </c>
      <c r="AD24" s="24">
        <v>1884895</v>
      </c>
      <c r="AE24" s="24">
        <v>1109036</v>
      </c>
      <c r="AF24" s="24">
        <v>5308321</v>
      </c>
      <c r="AG24" s="25">
        <f>SUM(AD24:AF24)</f>
        <v>8302252</v>
      </c>
      <c r="AH24" s="25">
        <f>SUM(U24,Y24,AC24,AG24)</f>
        <v>24291809</v>
      </c>
      <c r="AI24" s="26">
        <f>IF(ISERROR(AH24/$J$23),0,AH24/$J$23)</f>
        <v>0.66885448489842347</v>
      </c>
      <c r="AJ24" s="27">
        <f>IF(ISERROR(AH24/$AH$365),"-",AH24/$AH$365)</f>
        <v>1.7021897513356744E-2</v>
      </c>
    </row>
    <row r="25" spans="1:36" ht="24.95" customHeight="1" outlineLevel="1" x14ac:dyDescent="0.25">
      <c r="A25" s="156">
        <v>2</v>
      </c>
      <c r="B25" s="156"/>
      <c r="C25" s="186" t="s">
        <v>1568</v>
      </c>
      <c r="D25" s="187">
        <v>45562</v>
      </c>
      <c r="E25" s="172" t="s">
        <v>1569</v>
      </c>
      <c r="F25" s="172" t="s">
        <v>1559</v>
      </c>
      <c r="G25" s="165" t="s">
        <v>1560</v>
      </c>
      <c r="H25" s="273"/>
      <c r="I25" s="158"/>
      <c r="J25" s="397"/>
      <c r="K25" s="193">
        <v>1223000</v>
      </c>
      <c r="L25" s="64" t="s">
        <v>1561</v>
      </c>
      <c r="M25" s="159"/>
      <c r="N25" s="159"/>
      <c r="O25" s="159"/>
      <c r="P25" s="157"/>
      <c r="Q25" s="157"/>
      <c r="R25" s="161"/>
      <c r="S25" s="24"/>
      <c r="T25" s="24"/>
      <c r="U25" s="25">
        <f t="shared" ref="U25:U31" si="16">SUM(R25:T25)</f>
        <v>0</v>
      </c>
      <c r="V25" s="24"/>
      <c r="W25" s="24"/>
      <c r="X25" s="24"/>
      <c r="Y25" s="25">
        <f t="shared" ref="Y25:Y31" si="17">SUM(V25:X25)</f>
        <v>0</v>
      </c>
      <c r="Z25" s="24"/>
      <c r="AA25" s="24"/>
      <c r="AB25" s="24"/>
      <c r="AC25" s="25">
        <f t="shared" ref="AC25:AC31" si="18">SUM(Z25:AB25)</f>
        <v>0</v>
      </c>
      <c r="AD25" s="24"/>
      <c r="AE25" s="193">
        <v>1223000</v>
      </c>
      <c r="AF25" s="24"/>
      <c r="AG25" s="25">
        <f t="shared" ref="AG25:AG31" si="19">SUM(AD25:AF25)</f>
        <v>1223000</v>
      </c>
      <c r="AH25" s="25">
        <f t="shared" ref="AH25:AH31" si="20">SUM(U25,Y25,AC25,AG25)</f>
        <v>1223000</v>
      </c>
      <c r="AI25" s="26">
        <f t="shared" ref="AI25:AI31" si="21">IF(ISERROR(AH25/$J$23),0,AH25/$J$23)</f>
        <v>3.3674274115640043E-2</v>
      </c>
      <c r="AJ25" s="27">
        <f t="shared" ref="AJ25:AJ31" si="22">IF(ISERROR(AH25/$AH$365),"-",AH25/$AH$365)</f>
        <v>8.5698766439482954E-4</v>
      </c>
    </row>
    <row r="26" spans="1:36" ht="24.95" customHeight="1" outlineLevel="1" x14ac:dyDescent="0.25">
      <c r="A26" s="156">
        <v>3</v>
      </c>
      <c r="B26" s="156"/>
      <c r="C26" s="186" t="s">
        <v>1483</v>
      </c>
      <c r="D26" s="187">
        <v>45565</v>
      </c>
      <c r="E26" s="172" t="s">
        <v>1391</v>
      </c>
      <c r="F26" s="172" t="s">
        <v>1559</v>
      </c>
      <c r="G26" s="165" t="s">
        <v>1560</v>
      </c>
      <c r="H26" s="273"/>
      <c r="I26" s="158"/>
      <c r="J26" s="397"/>
      <c r="K26" s="193">
        <v>1112000</v>
      </c>
      <c r="L26" s="64" t="s">
        <v>1561</v>
      </c>
      <c r="M26" s="159"/>
      <c r="N26" s="159"/>
      <c r="O26" s="159"/>
      <c r="P26" s="157"/>
      <c r="Q26" s="157"/>
      <c r="R26" s="161"/>
      <c r="S26" s="24"/>
      <c r="T26" s="24"/>
      <c r="U26" s="25">
        <f t="shared" si="16"/>
        <v>0</v>
      </c>
      <c r="V26" s="24"/>
      <c r="W26" s="24"/>
      <c r="X26" s="24"/>
      <c r="Y26" s="25">
        <f t="shared" si="17"/>
        <v>0</v>
      </c>
      <c r="Z26" s="24"/>
      <c r="AA26" s="24"/>
      <c r="AB26" s="24"/>
      <c r="AC26" s="25">
        <f t="shared" si="18"/>
        <v>0</v>
      </c>
      <c r="AD26" s="24"/>
      <c r="AE26" s="193">
        <v>1112000</v>
      </c>
      <c r="AF26" s="24"/>
      <c r="AG26" s="25">
        <f t="shared" si="19"/>
        <v>1112000</v>
      </c>
      <c r="AH26" s="25">
        <f t="shared" si="20"/>
        <v>1112000</v>
      </c>
      <c r="AI26" s="26">
        <f t="shared" si="21"/>
        <v>3.0617982679142869E-2</v>
      </c>
      <c r="AJ26" s="27">
        <f t="shared" si="22"/>
        <v>7.7920709959693408E-4</v>
      </c>
    </row>
    <row r="27" spans="1:36" ht="24.95" customHeight="1" outlineLevel="1" x14ac:dyDescent="0.25">
      <c r="A27" s="156">
        <v>4</v>
      </c>
      <c r="B27" s="156"/>
      <c r="C27" s="186" t="s">
        <v>1497</v>
      </c>
      <c r="D27" s="187">
        <v>45565</v>
      </c>
      <c r="E27" s="172" t="s">
        <v>135</v>
      </c>
      <c r="F27" s="172" t="s">
        <v>1559</v>
      </c>
      <c r="G27" s="165" t="s">
        <v>1560</v>
      </c>
      <c r="H27" s="303"/>
      <c r="I27" s="247"/>
      <c r="J27" s="397"/>
      <c r="K27" s="193">
        <v>1112000</v>
      </c>
      <c r="L27" s="64" t="s">
        <v>1561</v>
      </c>
      <c r="M27" s="159"/>
      <c r="N27" s="159"/>
      <c r="O27" s="159"/>
      <c r="P27" s="157"/>
      <c r="Q27" s="157"/>
      <c r="R27" s="161"/>
      <c r="S27" s="24"/>
      <c r="T27" s="24"/>
      <c r="U27" s="25">
        <f t="shared" si="16"/>
        <v>0</v>
      </c>
      <c r="V27" s="24"/>
      <c r="W27" s="24"/>
      <c r="X27" s="24"/>
      <c r="Y27" s="25">
        <f t="shared" si="17"/>
        <v>0</v>
      </c>
      <c r="Z27" s="24"/>
      <c r="AA27" s="24"/>
      <c r="AB27" s="24"/>
      <c r="AC27" s="25">
        <f t="shared" si="18"/>
        <v>0</v>
      </c>
      <c r="AD27" s="24"/>
      <c r="AE27" s="193">
        <v>1112000</v>
      </c>
      <c r="AF27" s="24"/>
      <c r="AG27" s="25">
        <f t="shared" si="19"/>
        <v>1112000</v>
      </c>
      <c r="AH27" s="25">
        <f t="shared" si="20"/>
        <v>1112000</v>
      </c>
      <c r="AI27" s="26">
        <f t="shared" si="21"/>
        <v>3.0617982679142869E-2</v>
      </c>
      <c r="AJ27" s="27">
        <f t="shared" si="22"/>
        <v>7.7920709959693408E-4</v>
      </c>
    </row>
    <row r="28" spans="1:36" ht="24.95" customHeight="1" outlineLevel="1" x14ac:dyDescent="0.25">
      <c r="A28" s="156">
        <v>5</v>
      </c>
      <c r="B28" s="156"/>
      <c r="C28" s="186" t="s">
        <v>1570</v>
      </c>
      <c r="D28" s="187">
        <v>45544</v>
      </c>
      <c r="E28" s="172" t="s">
        <v>733</v>
      </c>
      <c r="F28" s="172" t="s">
        <v>1559</v>
      </c>
      <c r="G28" s="165" t="s">
        <v>1560</v>
      </c>
      <c r="H28" s="273"/>
      <c r="I28" s="158"/>
      <c r="J28" s="397"/>
      <c r="K28" s="193">
        <v>1223000</v>
      </c>
      <c r="L28" s="64" t="s">
        <v>1561</v>
      </c>
      <c r="M28" s="159"/>
      <c r="N28" s="159"/>
      <c r="O28" s="159"/>
      <c r="P28" s="157"/>
      <c r="Q28" s="157"/>
      <c r="R28" s="161"/>
      <c r="S28" s="24"/>
      <c r="T28" s="24"/>
      <c r="U28" s="25">
        <f t="shared" si="16"/>
        <v>0</v>
      </c>
      <c r="V28" s="24"/>
      <c r="W28" s="24"/>
      <c r="X28" s="24"/>
      <c r="Y28" s="25">
        <f t="shared" si="17"/>
        <v>0</v>
      </c>
      <c r="Z28" s="24"/>
      <c r="AA28" s="24"/>
      <c r="AB28" s="24"/>
      <c r="AC28" s="25">
        <f t="shared" si="18"/>
        <v>0</v>
      </c>
      <c r="AD28" s="24"/>
      <c r="AE28" s="193">
        <v>1223000</v>
      </c>
      <c r="AF28" s="24"/>
      <c r="AG28" s="25">
        <f t="shared" si="19"/>
        <v>1223000</v>
      </c>
      <c r="AH28" s="25">
        <f t="shared" si="20"/>
        <v>1223000</v>
      </c>
      <c r="AI28" s="26">
        <f t="shared" si="21"/>
        <v>3.3674274115640043E-2</v>
      </c>
      <c r="AJ28" s="27">
        <f t="shared" si="22"/>
        <v>8.5698766439482954E-4</v>
      </c>
    </row>
    <row r="29" spans="1:36" ht="24.95" customHeight="1" outlineLevel="1" x14ac:dyDescent="0.25">
      <c r="A29" s="156">
        <v>6</v>
      </c>
      <c r="B29" s="156"/>
      <c r="C29" s="186" t="s">
        <v>764</v>
      </c>
      <c r="D29" s="187">
        <v>45544</v>
      </c>
      <c r="E29" s="172" t="s">
        <v>139</v>
      </c>
      <c r="F29" s="172" t="s">
        <v>1559</v>
      </c>
      <c r="G29" s="165" t="s">
        <v>1560</v>
      </c>
      <c r="H29" s="273"/>
      <c r="I29" s="158"/>
      <c r="J29" s="397"/>
      <c r="K29" s="193">
        <v>1223000</v>
      </c>
      <c r="L29" s="64" t="s">
        <v>1561</v>
      </c>
      <c r="M29" s="159"/>
      <c r="N29" s="159"/>
      <c r="O29" s="159"/>
      <c r="P29" s="157"/>
      <c r="Q29" s="157"/>
      <c r="R29" s="161"/>
      <c r="S29" s="24"/>
      <c r="T29" s="24"/>
      <c r="U29" s="25">
        <f t="shared" si="16"/>
        <v>0</v>
      </c>
      <c r="V29" s="24"/>
      <c r="W29" s="24"/>
      <c r="X29" s="24"/>
      <c r="Y29" s="25">
        <f t="shared" si="17"/>
        <v>0</v>
      </c>
      <c r="Z29" s="24"/>
      <c r="AA29" s="24"/>
      <c r="AB29" s="24"/>
      <c r="AC29" s="25">
        <f t="shared" si="18"/>
        <v>0</v>
      </c>
      <c r="AD29" s="24"/>
      <c r="AE29" s="193">
        <v>1223000</v>
      </c>
      <c r="AF29" s="24"/>
      <c r="AG29" s="25">
        <f t="shared" si="19"/>
        <v>1223000</v>
      </c>
      <c r="AH29" s="25">
        <f t="shared" si="20"/>
        <v>1223000</v>
      </c>
      <c r="AI29" s="26">
        <f t="shared" si="21"/>
        <v>3.3674274115640043E-2</v>
      </c>
      <c r="AJ29" s="27">
        <f t="shared" si="22"/>
        <v>8.5698766439482954E-4</v>
      </c>
    </row>
    <row r="30" spans="1:36" ht="24.95" customHeight="1" outlineLevel="1" x14ac:dyDescent="0.25">
      <c r="A30" s="156">
        <v>7</v>
      </c>
      <c r="B30" s="156"/>
      <c r="C30" s="186" t="s">
        <v>1571</v>
      </c>
      <c r="D30" s="187">
        <v>45544</v>
      </c>
      <c r="E30" s="172" t="s">
        <v>1572</v>
      </c>
      <c r="F30" s="172" t="s">
        <v>1559</v>
      </c>
      <c r="G30" s="165" t="s">
        <v>1560</v>
      </c>
      <c r="H30" s="273"/>
      <c r="I30" s="158"/>
      <c r="J30" s="397"/>
      <c r="K30" s="193">
        <v>2778000</v>
      </c>
      <c r="L30" s="64" t="s">
        <v>1561</v>
      </c>
      <c r="M30" s="159"/>
      <c r="N30" s="159"/>
      <c r="O30" s="159"/>
      <c r="P30" s="157"/>
      <c r="Q30" s="157"/>
      <c r="R30" s="161"/>
      <c r="S30" s="24"/>
      <c r="T30" s="24"/>
      <c r="U30" s="25">
        <f t="shared" si="16"/>
        <v>0</v>
      </c>
      <c r="V30" s="24"/>
      <c r="W30" s="24"/>
      <c r="X30" s="24"/>
      <c r="Y30" s="25">
        <f t="shared" si="17"/>
        <v>0</v>
      </c>
      <c r="Z30" s="24"/>
      <c r="AA30" s="24"/>
      <c r="AB30" s="24"/>
      <c r="AC30" s="25">
        <f t="shared" si="18"/>
        <v>0</v>
      </c>
      <c r="AD30" s="24"/>
      <c r="AE30" s="193">
        <v>2778000</v>
      </c>
      <c r="AF30" s="24"/>
      <c r="AG30" s="25">
        <f t="shared" si="19"/>
        <v>2778000</v>
      </c>
      <c r="AH30" s="25">
        <f t="shared" si="20"/>
        <v>2778000</v>
      </c>
      <c r="AI30" s="26">
        <f t="shared" si="21"/>
        <v>7.6489888383686061E-2</v>
      </c>
      <c r="AJ30" s="27">
        <f t="shared" si="22"/>
        <v>1.9466162973743551E-3</v>
      </c>
    </row>
    <row r="31" spans="1:36" ht="24.95" customHeight="1" outlineLevel="1" x14ac:dyDescent="0.25">
      <c r="A31" s="156">
        <v>8</v>
      </c>
      <c r="B31" s="156"/>
      <c r="C31" s="186" t="s">
        <v>1573</v>
      </c>
      <c r="D31" s="187">
        <v>45544</v>
      </c>
      <c r="E31" s="172" t="s">
        <v>133</v>
      </c>
      <c r="F31" s="172" t="s">
        <v>1559</v>
      </c>
      <c r="G31" s="165" t="s">
        <v>1560</v>
      </c>
      <c r="H31" s="273"/>
      <c r="I31" s="158"/>
      <c r="J31" s="400"/>
      <c r="K31" s="193">
        <v>3355000</v>
      </c>
      <c r="L31" s="64" t="s">
        <v>1561</v>
      </c>
      <c r="M31" s="159"/>
      <c r="N31" s="159"/>
      <c r="O31" s="159"/>
      <c r="P31" s="157"/>
      <c r="Q31" s="157"/>
      <c r="R31" s="161"/>
      <c r="S31" s="24"/>
      <c r="T31" s="24"/>
      <c r="U31" s="25">
        <f t="shared" si="16"/>
        <v>0</v>
      </c>
      <c r="V31" s="24"/>
      <c r="W31" s="24"/>
      <c r="X31" s="24"/>
      <c r="Y31" s="25">
        <f t="shared" si="17"/>
        <v>0</v>
      </c>
      <c r="Z31" s="24"/>
      <c r="AA31" s="24"/>
      <c r="AB31" s="24"/>
      <c r="AC31" s="25">
        <f t="shared" si="18"/>
        <v>0</v>
      </c>
      <c r="AD31" s="24"/>
      <c r="AE31" s="193">
        <v>3355000</v>
      </c>
      <c r="AF31" s="24"/>
      <c r="AG31" s="25">
        <f t="shared" si="19"/>
        <v>3355000</v>
      </c>
      <c r="AH31" s="25">
        <f t="shared" si="20"/>
        <v>3355000</v>
      </c>
      <c r="AI31" s="26">
        <f t="shared" si="21"/>
        <v>9.2377097022054253E-2</v>
      </c>
      <c r="AJ31" s="27">
        <f t="shared" si="22"/>
        <v>2.3509350891616132E-3</v>
      </c>
    </row>
    <row r="32" spans="1:36" s="37" customFormat="1" ht="12.75" customHeight="1" x14ac:dyDescent="0.25">
      <c r="A32" s="404" t="s">
        <v>51</v>
      </c>
      <c r="B32" s="377"/>
      <c r="C32" s="377"/>
      <c r="D32" s="377"/>
      <c r="E32" s="377"/>
      <c r="F32" s="377"/>
      <c r="G32" s="377"/>
      <c r="H32" s="377"/>
      <c r="I32" s="405"/>
      <c r="J32" s="33">
        <f>+J23</f>
        <v>36318526</v>
      </c>
      <c r="K32" s="33">
        <f>SUM(K24:K31)</f>
        <v>36317809</v>
      </c>
      <c r="L32" s="146"/>
      <c r="M32" s="162">
        <f>SUM(M24:M31)</f>
        <v>0</v>
      </c>
      <c r="N32" s="162">
        <f t="shared" ref="N32:AH32" si="23">SUM(N24:N31)</f>
        <v>0</v>
      </c>
      <c r="O32" s="162">
        <f t="shared" si="23"/>
        <v>0</v>
      </c>
      <c r="P32" s="162">
        <f t="shared" si="23"/>
        <v>0</v>
      </c>
      <c r="Q32" s="162">
        <f t="shared" si="23"/>
        <v>0</v>
      </c>
      <c r="R32" s="162">
        <f t="shared" si="23"/>
        <v>272063</v>
      </c>
      <c r="S32" s="162">
        <f t="shared" si="23"/>
        <v>1161655</v>
      </c>
      <c r="T32" s="162">
        <f t="shared" si="23"/>
        <v>1347979</v>
      </c>
      <c r="U32" s="162">
        <f t="shared" si="23"/>
        <v>2781697</v>
      </c>
      <c r="V32" s="162">
        <f t="shared" si="23"/>
        <v>3082115</v>
      </c>
      <c r="W32" s="162">
        <f t="shared" si="23"/>
        <v>2242765</v>
      </c>
      <c r="X32" s="162">
        <f t="shared" si="23"/>
        <v>2550117</v>
      </c>
      <c r="Y32" s="162">
        <f t="shared" si="23"/>
        <v>7874997</v>
      </c>
      <c r="Z32" s="162">
        <f t="shared" si="23"/>
        <v>1864723</v>
      </c>
      <c r="AA32" s="162">
        <f t="shared" si="23"/>
        <v>1206133</v>
      </c>
      <c r="AB32" s="162">
        <f t="shared" si="23"/>
        <v>2262007</v>
      </c>
      <c r="AC32" s="162">
        <f t="shared" si="23"/>
        <v>5332863</v>
      </c>
      <c r="AD32" s="162">
        <f t="shared" si="23"/>
        <v>1884895</v>
      </c>
      <c r="AE32" s="162">
        <f t="shared" si="23"/>
        <v>13135036</v>
      </c>
      <c r="AF32" s="162">
        <f t="shared" si="23"/>
        <v>5308321</v>
      </c>
      <c r="AG32" s="162">
        <f t="shared" si="23"/>
        <v>20328252</v>
      </c>
      <c r="AH32" s="162">
        <f t="shared" si="23"/>
        <v>36317809</v>
      </c>
      <c r="AI32" s="36">
        <f>IF(ISERROR(AH32/J32),0,AH32/J32)</f>
        <v>0.99998025800936963</v>
      </c>
      <c r="AJ32" s="36">
        <f>IF(ISERROR(AH32/$AH$365),0,AH32/$AH$365)</f>
        <v>2.544882609227107E-2</v>
      </c>
    </row>
    <row r="33" spans="1:36" ht="12.75" customHeight="1" x14ac:dyDescent="0.25">
      <c r="A33" s="383" t="s">
        <v>52</v>
      </c>
      <c r="B33" s="384"/>
      <c r="C33" s="384"/>
      <c r="D33" s="384"/>
      <c r="E33" s="385"/>
      <c r="F33" s="9"/>
      <c r="G33" s="10"/>
      <c r="H33" s="11"/>
      <c r="I33" s="11"/>
      <c r="J33" s="396">
        <v>54355350</v>
      </c>
      <c r="K33" s="13"/>
      <c r="L33" s="14"/>
      <c r="M33" s="15"/>
      <c r="N33" s="15"/>
      <c r="O33" s="15"/>
      <c r="P33" s="10"/>
      <c r="Q33" s="16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7"/>
      <c r="AJ33" s="17"/>
    </row>
    <row r="34" spans="1:36" ht="24.95" customHeight="1" outlineLevel="1" x14ac:dyDescent="0.25">
      <c r="A34" s="19">
        <v>1</v>
      </c>
      <c r="B34" s="19"/>
      <c r="C34" s="40"/>
      <c r="D34" s="41"/>
      <c r="E34" s="70"/>
      <c r="F34" s="70"/>
      <c r="G34" s="43"/>
      <c r="H34" s="29"/>
      <c r="I34" s="29"/>
      <c r="J34" s="397"/>
      <c r="K34" s="92">
        <v>1093174</v>
      </c>
      <c r="L34" s="97" t="s">
        <v>1293</v>
      </c>
      <c r="M34" s="92"/>
      <c r="N34" s="92"/>
      <c r="O34" s="92"/>
      <c r="P34" s="64"/>
      <c r="Q34" s="139"/>
      <c r="R34" s="126"/>
      <c r="S34" s="126">
        <v>416266</v>
      </c>
      <c r="T34" s="126">
        <v>48972</v>
      </c>
      <c r="U34" s="114">
        <f>SUM(R34:T34)</f>
        <v>465238</v>
      </c>
      <c r="V34" s="126"/>
      <c r="W34" s="159">
        <v>-24486</v>
      </c>
      <c r="X34" s="126">
        <v>159160</v>
      </c>
      <c r="Y34" s="114">
        <f>SUM(V34:X34)</f>
        <v>134674</v>
      </c>
      <c r="Z34" s="24">
        <v>98436</v>
      </c>
      <c r="AA34" s="24">
        <v>49218</v>
      </c>
      <c r="AB34" s="24">
        <v>123045</v>
      </c>
      <c r="AC34" s="25">
        <f>SUM(Z34:AB34)</f>
        <v>270699</v>
      </c>
      <c r="AD34" s="24">
        <v>24609</v>
      </c>
      <c r="AE34" s="24">
        <v>323751</v>
      </c>
      <c r="AF34" s="24">
        <v>197954</v>
      </c>
      <c r="AG34" s="25">
        <f>SUM(AD34:AF34)</f>
        <v>546314</v>
      </c>
      <c r="AH34" s="25">
        <f>SUM(U34,Y34,AC34,AG34)</f>
        <v>1416925</v>
      </c>
      <c r="AI34" s="26">
        <f>IF(ISERROR(AH34/$J$33),0,AH34/$J$33)</f>
        <v>2.6067811172221317E-2</v>
      </c>
      <c r="AJ34" s="27">
        <f t="shared" ref="AJ34:AJ49" si="24">IF(ISERROR(AH34/$AH$365),"-",AH34/$AH$365)</f>
        <v>9.9287591690322462E-4</v>
      </c>
    </row>
    <row r="35" spans="1:36" ht="24.95" customHeight="1" outlineLevel="1" x14ac:dyDescent="0.25">
      <c r="A35" s="19">
        <v>2</v>
      </c>
      <c r="B35" s="19"/>
      <c r="C35" s="40"/>
      <c r="D35" s="41"/>
      <c r="E35" s="70"/>
      <c r="F35" s="70"/>
      <c r="G35" s="43"/>
      <c r="H35" s="29"/>
      <c r="I35" s="29"/>
      <c r="J35" s="397"/>
      <c r="K35" s="92">
        <v>20999760</v>
      </c>
      <c r="L35" s="97" t="s">
        <v>107</v>
      </c>
      <c r="M35" s="92"/>
      <c r="N35" s="92"/>
      <c r="O35" s="92"/>
      <c r="P35" s="167"/>
      <c r="Q35" s="157"/>
      <c r="R35" s="159"/>
      <c r="S35" s="159">
        <v>148868</v>
      </c>
      <c r="T35" s="159">
        <v>846902</v>
      </c>
      <c r="U35" s="152">
        <f>SUM(R35:T35)</f>
        <v>995770</v>
      </c>
      <c r="V35" s="159">
        <v>1288411</v>
      </c>
      <c r="W35" s="159">
        <v>3341522</v>
      </c>
      <c r="X35" s="159">
        <v>4318783</v>
      </c>
      <c r="Y35" s="152">
        <f>SUM(V35:X35)</f>
        <v>8948716</v>
      </c>
      <c r="Z35" s="161">
        <v>2456455</v>
      </c>
      <c r="AA35" s="24">
        <v>3530084</v>
      </c>
      <c r="AB35" s="24">
        <v>1032561</v>
      </c>
      <c r="AC35" s="25">
        <f>SUM(Z35:AB35)</f>
        <v>7019100</v>
      </c>
      <c r="AD35" s="24">
        <v>1213278</v>
      </c>
      <c r="AE35" s="24"/>
      <c r="AF35" s="24">
        <v>2143090</v>
      </c>
      <c r="AG35" s="25">
        <f>SUM(AD35:AF35)</f>
        <v>3356368</v>
      </c>
      <c r="AH35" s="25">
        <f>SUM(U35,Y35,AC35,AG35)</f>
        <v>20319954</v>
      </c>
      <c r="AI35" s="26">
        <f t="shared" ref="AI35:AI49" si="25">IF(ISERROR(AH35/$J$33),0,AH35/$J$33)</f>
        <v>0.37383539982724789</v>
      </c>
      <c r="AJ35" s="27">
        <f t="shared" si="24"/>
        <v>1.4238716205290575E-2</v>
      </c>
    </row>
    <row r="36" spans="1:36" ht="24.95" customHeight="1" outlineLevel="1" x14ac:dyDescent="0.25">
      <c r="A36" s="19">
        <v>3</v>
      </c>
      <c r="B36" s="19"/>
      <c r="C36" s="40" t="s">
        <v>1574</v>
      </c>
      <c r="D36" s="41">
        <v>45552</v>
      </c>
      <c r="E36" s="70" t="s">
        <v>145</v>
      </c>
      <c r="F36" s="70" t="s">
        <v>1559</v>
      </c>
      <c r="G36" s="43" t="s">
        <v>1560</v>
      </c>
      <c r="H36" s="29"/>
      <c r="I36" s="29"/>
      <c r="J36" s="397"/>
      <c r="K36" s="92">
        <v>4151000</v>
      </c>
      <c r="L36" s="64" t="s">
        <v>1561</v>
      </c>
      <c r="M36" s="92"/>
      <c r="N36" s="92"/>
      <c r="O36" s="92"/>
      <c r="P36" s="304"/>
      <c r="Q36" s="157"/>
      <c r="R36" s="159"/>
      <c r="S36" s="159"/>
      <c r="T36" s="159"/>
      <c r="U36" s="152">
        <f t="shared" ref="U36:U49" si="26">SUM(R36:T36)</f>
        <v>0</v>
      </c>
      <c r="V36" s="159"/>
      <c r="W36" s="159"/>
      <c r="X36" s="159"/>
      <c r="Y36" s="152">
        <f t="shared" ref="Y36:Y49" si="27">SUM(V36:X36)</f>
        <v>0</v>
      </c>
      <c r="Z36" s="161"/>
      <c r="AA36" s="24"/>
      <c r="AB36" s="24"/>
      <c r="AC36" s="25">
        <f t="shared" ref="AC36:AC49" si="28">SUM(Z36:AB36)</f>
        <v>0</v>
      </c>
      <c r="AD36" s="24"/>
      <c r="AE36" s="92">
        <v>4151000</v>
      </c>
      <c r="AF36" s="24"/>
      <c r="AG36" s="25">
        <f t="shared" ref="AG36:AG49" si="29">SUM(AD36:AF36)</f>
        <v>4151000</v>
      </c>
      <c r="AH36" s="25">
        <f t="shared" ref="AH36:AH49" si="30">SUM(U36,Y36,AC36,AG36)</f>
        <v>4151000</v>
      </c>
      <c r="AI36" s="26">
        <f t="shared" si="25"/>
        <v>7.636782763794181E-2</v>
      </c>
      <c r="AJ36" s="27">
        <f t="shared" si="24"/>
        <v>2.908712833117692E-3</v>
      </c>
    </row>
    <row r="37" spans="1:36" ht="24.95" customHeight="1" outlineLevel="1" x14ac:dyDescent="0.25">
      <c r="A37" s="19">
        <v>4</v>
      </c>
      <c r="B37" s="19"/>
      <c r="C37" s="40" t="s">
        <v>1575</v>
      </c>
      <c r="D37" s="41">
        <v>45539</v>
      </c>
      <c r="E37" s="70" t="s">
        <v>165</v>
      </c>
      <c r="F37" s="70" t="s">
        <v>1559</v>
      </c>
      <c r="G37" s="43" t="s">
        <v>1560</v>
      </c>
      <c r="H37" s="29"/>
      <c r="I37" s="29"/>
      <c r="J37" s="397"/>
      <c r="K37" s="92">
        <v>3983000</v>
      </c>
      <c r="L37" s="64" t="s">
        <v>1561</v>
      </c>
      <c r="M37" s="92"/>
      <c r="N37" s="92"/>
      <c r="O37" s="193"/>
      <c r="P37" s="271"/>
      <c r="Q37" s="157"/>
      <c r="R37" s="159"/>
      <c r="S37" s="159"/>
      <c r="T37" s="159"/>
      <c r="U37" s="152">
        <f t="shared" si="26"/>
        <v>0</v>
      </c>
      <c r="V37" s="159"/>
      <c r="W37" s="159"/>
      <c r="X37" s="159"/>
      <c r="Y37" s="152">
        <f t="shared" si="27"/>
        <v>0</v>
      </c>
      <c r="Z37" s="161"/>
      <c r="AA37" s="24"/>
      <c r="AB37" s="24"/>
      <c r="AC37" s="25">
        <f t="shared" si="28"/>
        <v>0</v>
      </c>
      <c r="AD37" s="24"/>
      <c r="AE37" s="92">
        <v>3983000</v>
      </c>
      <c r="AF37" s="24"/>
      <c r="AG37" s="25">
        <f t="shared" si="29"/>
        <v>3983000</v>
      </c>
      <c r="AH37" s="25">
        <f t="shared" si="30"/>
        <v>3983000</v>
      </c>
      <c r="AI37" s="26">
        <f t="shared" si="25"/>
        <v>7.3277055524433199E-2</v>
      </c>
      <c r="AJ37" s="27">
        <f t="shared" si="24"/>
        <v>2.7909908972073637E-3</v>
      </c>
    </row>
    <row r="38" spans="1:36" ht="24.95" customHeight="1" outlineLevel="1" x14ac:dyDescent="0.25">
      <c r="A38" s="19">
        <v>5</v>
      </c>
      <c r="B38" s="19"/>
      <c r="C38" s="40" t="s">
        <v>1576</v>
      </c>
      <c r="D38" s="41">
        <v>45539</v>
      </c>
      <c r="E38" s="70" t="s">
        <v>147</v>
      </c>
      <c r="F38" s="70" t="s">
        <v>1559</v>
      </c>
      <c r="G38" s="43" t="s">
        <v>1560</v>
      </c>
      <c r="H38" s="29"/>
      <c r="I38" s="29"/>
      <c r="J38" s="397"/>
      <c r="K38" s="92">
        <v>1945000</v>
      </c>
      <c r="L38" s="64" t="s">
        <v>1561</v>
      </c>
      <c r="M38" s="92"/>
      <c r="N38" s="92"/>
      <c r="O38" s="193"/>
      <c r="P38" s="271"/>
      <c r="Q38" s="157"/>
      <c r="R38" s="159"/>
      <c r="S38" s="159"/>
      <c r="T38" s="159"/>
      <c r="U38" s="152">
        <f t="shared" si="26"/>
        <v>0</v>
      </c>
      <c r="V38" s="159"/>
      <c r="W38" s="159"/>
      <c r="X38" s="159"/>
      <c r="Y38" s="152">
        <f t="shared" si="27"/>
        <v>0</v>
      </c>
      <c r="Z38" s="161"/>
      <c r="AA38" s="24"/>
      <c r="AB38" s="24"/>
      <c r="AC38" s="25">
        <f t="shared" si="28"/>
        <v>0</v>
      </c>
      <c r="AD38" s="24"/>
      <c r="AE38" s="92">
        <v>1945000</v>
      </c>
      <c r="AF38" s="24"/>
      <c r="AG38" s="25">
        <f t="shared" si="29"/>
        <v>1945000</v>
      </c>
      <c r="AH38" s="25">
        <f t="shared" si="30"/>
        <v>1945000</v>
      </c>
      <c r="AI38" s="26">
        <f t="shared" si="25"/>
        <v>3.5783046195084753E-2</v>
      </c>
      <c r="AJ38" s="27">
        <f t="shared" si="24"/>
        <v>1.3629116984856446E-3</v>
      </c>
    </row>
    <row r="39" spans="1:36" ht="24.95" customHeight="1" outlineLevel="1" x14ac:dyDescent="0.25">
      <c r="A39" s="19">
        <v>6</v>
      </c>
      <c r="B39" s="19"/>
      <c r="C39" s="40" t="s">
        <v>1351</v>
      </c>
      <c r="D39" s="41">
        <v>45538</v>
      </c>
      <c r="E39" s="70" t="s">
        <v>167</v>
      </c>
      <c r="F39" s="70" t="s">
        <v>1559</v>
      </c>
      <c r="G39" s="43" t="s">
        <v>1560</v>
      </c>
      <c r="H39" s="29"/>
      <c r="I39" s="29"/>
      <c r="J39" s="397"/>
      <c r="K39" s="92">
        <v>1112000</v>
      </c>
      <c r="L39" s="64" t="s">
        <v>1561</v>
      </c>
      <c r="M39" s="92"/>
      <c r="N39" s="92"/>
      <c r="O39" s="193"/>
      <c r="P39" s="305"/>
      <c r="Q39" s="153"/>
      <c r="R39" s="153"/>
      <c r="S39" s="153"/>
      <c r="T39" s="153"/>
      <c r="U39" s="152">
        <f t="shared" si="26"/>
        <v>0</v>
      </c>
      <c r="V39" s="159"/>
      <c r="W39" s="159"/>
      <c r="X39" s="159"/>
      <c r="Y39" s="152">
        <f t="shared" si="27"/>
        <v>0</v>
      </c>
      <c r="Z39" s="161"/>
      <c r="AA39" s="24"/>
      <c r="AB39" s="24"/>
      <c r="AC39" s="25">
        <f t="shared" si="28"/>
        <v>0</v>
      </c>
      <c r="AD39" s="24"/>
      <c r="AE39" s="92">
        <v>1112000</v>
      </c>
      <c r="AF39" s="24"/>
      <c r="AG39" s="25">
        <f t="shared" si="29"/>
        <v>1112000</v>
      </c>
      <c r="AH39" s="25">
        <f t="shared" ref="AH39:AH44" si="31">SUM(S40,Y39,AC39,AG39)</f>
        <v>1112000</v>
      </c>
      <c r="AI39" s="26">
        <f t="shared" si="25"/>
        <v>2.0457967798937916E-2</v>
      </c>
      <c r="AJ39" s="27">
        <f t="shared" si="24"/>
        <v>7.7920709959693408E-4</v>
      </c>
    </row>
    <row r="40" spans="1:36" ht="24.95" customHeight="1" outlineLevel="1" x14ac:dyDescent="0.25">
      <c r="A40" s="19">
        <v>7</v>
      </c>
      <c r="B40" s="19"/>
      <c r="C40" s="40" t="s">
        <v>1570</v>
      </c>
      <c r="D40" s="41">
        <v>45538</v>
      </c>
      <c r="E40" s="70" t="s">
        <v>169</v>
      </c>
      <c r="F40" s="70" t="s">
        <v>1559</v>
      </c>
      <c r="G40" s="43" t="s">
        <v>1560</v>
      </c>
      <c r="H40" s="29"/>
      <c r="I40" s="29"/>
      <c r="J40" s="397"/>
      <c r="K40" s="92">
        <v>4481000</v>
      </c>
      <c r="L40" s="64" t="s">
        <v>1561</v>
      </c>
      <c r="M40" s="92"/>
      <c r="N40" s="64"/>
      <c r="O40" s="167"/>
      <c r="P40" s="254"/>
      <c r="Q40" s="159"/>
      <c r="R40" s="159"/>
      <c r="S40" s="152">
        <f t="shared" ref="S40:S45" si="32">SUM(P40:R40)</f>
        <v>0</v>
      </c>
      <c r="T40" s="153"/>
      <c r="U40" s="152">
        <f t="shared" si="26"/>
        <v>0</v>
      </c>
      <c r="V40" s="159"/>
      <c r="W40" s="159"/>
      <c r="X40" s="159"/>
      <c r="Y40" s="152">
        <f t="shared" si="27"/>
        <v>0</v>
      </c>
      <c r="Z40" s="161"/>
      <c r="AA40" s="24"/>
      <c r="AB40" s="24"/>
      <c r="AC40" s="25">
        <f t="shared" si="28"/>
        <v>0</v>
      </c>
      <c r="AD40" s="24"/>
      <c r="AE40" s="92">
        <v>4481000</v>
      </c>
      <c r="AF40" s="24"/>
      <c r="AG40" s="25">
        <f t="shared" si="29"/>
        <v>4481000</v>
      </c>
      <c r="AH40" s="25">
        <f t="shared" si="31"/>
        <v>4481000</v>
      </c>
      <c r="AI40" s="26">
        <f t="shared" si="25"/>
        <v>8.2438987146619416E-2</v>
      </c>
      <c r="AJ40" s="27">
        <f t="shared" si="24"/>
        <v>3.1399523500844082E-3</v>
      </c>
    </row>
    <row r="41" spans="1:36" ht="24.95" customHeight="1" outlineLevel="1" x14ac:dyDescent="0.25">
      <c r="A41" s="19">
        <v>8</v>
      </c>
      <c r="B41" s="19"/>
      <c r="C41" s="40" t="s">
        <v>1577</v>
      </c>
      <c r="D41" s="41">
        <v>45537</v>
      </c>
      <c r="E41" s="70" t="s">
        <v>151</v>
      </c>
      <c r="F41" s="70" t="s">
        <v>1559</v>
      </c>
      <c r="G41" s="43" t="s">
        <v>1560</v>
      </c>
      <c r="H41" s="29"/>
      <c r="I41" s="29"/>
      <c r="J41" s="397"/>
      <c r="K41" s="92">
        <v>1945000</v>
      </c>
      <c r="L41" s="64" t="s">
        <v>1561</v>
      </c>
      <c r="M41" s="92"/>
      <c r="N41" s="64"/>
      <c r="O41" s="167"/>
      <c r="P41" s="254"/>
      <c r="Q41" s="159"/>
      <c r="R41" s="159"/>
      <c r="S41" s="152">
        <f t="shared" si="32"/>
        <v>0</v>
      </c>
      <c r="T41" s="153"/>
      <c r="U41" s="152">
        <f t="shared" si="26"/>
        <v>0</v>
      </c>
      <c r="V41" s="159"/>
      <c r="W41" s="159"/>
      <c r="X41" s="159"/>
      <c r="Y41" s="152">
        <f t="shared" si="27"/>
        <v>0</v>
      </c>
      <c r="Z41" s="161"/>
      <c r="AA41" s="24"/>
      <c r="AB41" s="24"/>
      <c r="AC41" s="25">
        <f t="shared" si="28"/>
        <v>0</v>
      </c>
      <c r="AD41" s="24"/>
      <c r="AE41" s="92">
        <v>1945000</v>
      </c>
      <c r="AF41" s="24"/>
      <c r="AG41" s="25">
        <f t="shared" si="29"/>
        <v>1945000</v>
      </c>
      <c r="AH41" s="25">
        <f t="shared" si="31"/>
        <v>1945000</v>
      </c>
      <c r="AI41" s="26">
        <f t="shared" si="25"/>
        <v>3.5783046195084753E-2</v>
      </c>
      <c r="AJ41" s="27">
        <f t="shared" si="24"/>
        <v>1.3629116984856446E-3</v>
      </c>
    </row>
    <row r="42" spans="1:36" ht="24.95" customHeight="1" outlineLevel="1" x14ac:dyDescent="0.25">
      <c r="A42" s="19">
        <v>9</v>
      </c>
      <c r="B42" s="19"/>
      <c r="C42" s="40" t="s">
        <v>1312</v>
      </c>
      <c r="D42" s="41">
        <v>45531</v>
      </c>
      <c r="E42" s="70" t="s">
        <v>159</v>
      </c>
      <c r="F42" s="70" t="s">
        <v>1559</v>
      </c>
      <c r="G42" s="43" t="s">
        <v>1560</v>
      </c>
      <c r="H42" s="29"/>
      <c r="I42" s="29"/>
      <c r="J42" s="397"/>
      <c r="K42" s="92">
        <v>1945000</v>
      </c>
      <c r="L42" s="64" t="s">
        <v>1561</v>
      </c>
      <c r="M42" s="92"/>
      <c r="N42" s="64"/>
      <c r="O42" s="167"/>
      <c r="P42" s="254"/>
      <c r="Q42" s="159"/>
      <c r="R42" s="159"/>
      <c r="S42" s="152">
        <f t="shared" si="32"/>
        <v>0</v>
      </c>
      <c r="T42" s="153"/>
      <c r="U42" s="152">
        <f t="shared" si="26"/>
        <v>0</v>
      </c>
      <c r="V42" s="159"/>
      <c r="W42" s="159"/>
      <c r="X42" s="159"/>
      <c r="Y42" s="152">
        <f t="shared" si="27"/>
        <v>0</v>
      </c>
      <c r="Z42" s="161"/>
      <c r="AA42" s="24"/>
      <c r="AB42" s="24"/>
      <c r="AC42" s="25">
        <f t="shared" si="28"/>
        <v>0</v>
      </c>
      <c r="AD42" s="24"/>
      <c r="AE42" s="92">
        <v>1945000</v>
      </c>
      <c r="AF42" s="24"/>
      <c r="AG42" s="25">
        <f t="shared" si="29"/>
        <v>1945000</v>
      </c>
      <c r="AH42" s="25">
        <f t="shared" si="31"/>
        <v>1945000</v>
      </c>
      <c r="AI42" s="26">
        <f t="shared" si="25"/>
        <v>3.5783046195084753E-2</v>
      </c>
      <c r="AJ42" s="27">
        <f t="shared" si="24"/>
        <v>1.3629116984856446E-3</v>
      </c>
    </row>
    <row r="43" spans="1:36" ht="24.95" customHeight="1" outlineLevel="1" x14ac:dyDescent="0.25">
      <c r="A43" s="19">
        <v>10</v>
      </c>
      <c r="B43" s="19"/>
      <c r="C43" s="40" t="s">
        <v>1578</v>
      </c>
      <c r="D43" s="41">
        <v>45531</v>
      </c>
      <c r="E43" s="70" t="s">
        <v>1579</v>
      </c>
      <c r="F43" s="70" t="s">
        <v>1559</v>
      </c>
      <c r="G43" s="43" t="s">
        <v>1560</v>
      </c>
      <c r="H43" s="29"/>
      <c r="I43" s="29"/>
      <c r="J43" s="397"/>
      <c r="K43" s="92">
        <v>1667000</v>
      </c>
      <c r="L43" s="64" t="s">
        <v>1561</v>
      </c>
      <c r="M43" s="92"/>
      <c r="N43" s="64"/>
      <c r="O43" s="167"/>
      <c r="P43" s="254"/>
      <c r="Q43" s="159"/>
      <c r="R43" s="159"/>
      <c r="S43" s="152">
        <f t="shared" si="32"/>
        <v>0</v>
      </c>
      <c r="T43" s="153"/>
      <c r="U43" s="152">
        <f t="shared" si="26"/>
        <v>0</v>
      </c>
      <c r="V43" s="159"/>
      <c r="W43" s="159"/>
      <c r="X43" s="159"/>
      <c r="Y43" s="152">
        <f t="shared" si="27"/>
        <v>0</v>
      </c>
      <c r="Z43" s="161"/>
      <c r="AA43" s="24"/>
      <c r="AB43" s="24"/>
      <c r="AC43" s="25">
        <f t="shared" si="28"/>
        <v>0</v>
      </c>
      <c r="AD43" s="24"/>
      <c r="AE43" s="92">
        <v>1667000</v>
      </c>
      <c r="AF43" s="24"/>
      <c r="AG43" s="25">
        <f t="shared" si="29"/>
        <v>1667000</v>
      </c>
      <c r="AH43" s="25">
        <f t="shared" si="31"/>
        <v>1667000</v>
      </c>
      <c r="AI43" s="26">
        <f t="shared" si="25"/>
        <v>3.0668554245350272E-2</v>
      </c>
      <c r="AJ43" s="27">
        <f t="shared" si="24"/>
        <v>1.1681099235864112E-3</v>
      </c>
    </row>
    <row r="44" spans="1:36" ht="24.95" customHeight="1" outlineLevel="1" x14ac:dyDescent="0.25">
      <c r="A44" s="19">
        <v>11</v>
      </c>
      <c r="B44" s="19"/>
      <c r="C44" s="40" t="s">
        <v>1580</v>
      </c>
      <c r="D44" s="41">
        <v>45531</v>
      </c>
      <c r="E44" s="70" t="s">
        <v>161</v>
      </c>
      <c r="F44" s="70" t="s">
        <v>1559</v>
      </c>
      <c r="G44" s="43" t="s">
        <v>1560</v>
      </c>
      <c r="H44" s="29"/>
      <c r="I44" s="29"/>
      <c r="J44" s="397"/>
      <c r="K44" s="92">
        <v>1667000</v>
      </c>
      <c r="L44" s="64" t="s">
        <v>1561</v>
      </c>
      <c r="M44" s="92"/>
      <c r="N44" s="64"/>
      <c r="O44" s="167"/>
      <c r="P44" s="254"/>
      <c r="Q44" s="159"/>
      <c r="R44" s="159"/>
      <c r="S44" s="152">
        <f t="shared" si="32"/>
        <v>0</v>
      </c>
      <c r="T44" s="153"/>
      <c r="U44" s="152">
        <f t="shared" si="26"/>
        <v>0</v>
      </c>
      <c r="V44" s="159"/>
      <c r="W44" s="159"/>
      <c r="X44" s="159"/>
      <c r="Y44" s="152">
        <f t="shared" si="27"/>
        <v>0</v>
      </c>
      <c r="Z44" s="161"/>
      <c r="AA44" s="24"/>
      <c r="AB44" s="24"/>
      <c r="AC44" s="25">
        <f t="shared" si="28"/>
        <v>0</v>
      </c>
      <c r="AD44" s="24"/>
      <c r="AE44" s="92">
        <v>1667000</v>
      </c>
      <c r="AF44" s="24"/>
      <c r="AG44" s="25">
        <f t="shared" si="29"/>
        <v>1667000</v>
      </c>
      <c r="AH44" s="25">
        <f t="shared" si="31"/>
        <v>1667000</v>
      </c>
      <c r="AI44" s="26">
        <f t="shared" si="25"/>
        <v>3.0668554245350272E-2</v>
      </c>
      <c r="AJ44" s="27">
        <f t="shared" si="24"/>
        <v>1.1681099235864112E-3</v>
      </c>
    </row>
    <row r="45" spans="1:36" ht="24.95" customHeight="1" outlineLevel="1" x14ac:dyDescent="0.25">
      <c r="A45" s="19">
        <v>12</v>
      </c>
      <c r="B45" s="19"/>
      <c r="C45" s="40" t="s">
        <v>1581</v>
      </c>
      <c r="D45" s="41">
        <v>45530</v>
      </c>
      <c r="E45" s="70" t="s">
        <v>149</v>
      </c>
      <c r="F45" s="70" t="s">
        <v>1559</v>
      </c>
      <c r="G45" s="43" t="s">
        <v>1560</v>
      </c>
      <c r="H45" s="29"/>
      <c r="I45" s="29"/>
      <c r="J45" s="397"/>
      <c r="K45" s="92">
        <v>1342000</v>
      </c>
      <c r="L45" s="64" t="s">
        <v>1561</v>
      </c>
      <c r="M45" s="92"/>
      <c r="N45" s="64"/>
      <c r="O45" s="167"/>
      <c r="P45" s="254"/>
      <c r="Q45" s="159"/>
      <c r="R45" s="159"/>
      <c r="S45" s="152">
        <f t="shared" si="32"/>
        <v>0</v>
      </c>
      <c r="T45" s="159"/>
      <c r="U45" s="152">
        <f>SUM(T45:T45)</f>
        <v>0</v>
      </c>
      <c r="V45" s="159"/>
      <c r="W45" s="159"/>
      <c r="X45" s="159"/>
      <c r="Y45" s="152">
        <f t="shared" si="27"/>
        <v>0</v>
      </c>
      <c r="Z45" s="161"/>
      <c r="AA45" s="24"/>
      <c r="AB45" s="24"/>
      <c r="AC45" s="25">
        <f t="shared" si="28"/>
        <v>0</v>
      </c>
      <c r="AD45" s="24"/>
      <c r="AE45" s="92">
        <v>1342000</v>
      </c>
      <c r="AF45" s="24"/>
      <c r="AG45" s="25">
        <f t="shared" si="29"/>
        <v>1342000</v>
      </c>
      <c r="AH45" s="25">
        <f t="shared" si="30"/>
        <v>1342000</v>
      </c>
      <c r="AI45" s="26">
        <f t="shared" si="25"/>
        <v>2.468938200195565E-2</v>
      </c>
      <c r="AJ45" s="27">
        <f t="shared" si="24"/>
        <v>9.4037403566464529E-4</v>
      </c>
    </row>
    <row r="46" spans="1:36" ht="24.95" customHeight="1" outlineLevel="1" x14ac:dyDescent="0.25">
      <c r="A46" s="110">
        <v>13</v>
      </c>
      <c r="B46" s="110"/>
      <c r="C46" s="111" t="s">
        <v>1582</v>
      </c>
      <c r="D46" s="112">
        <v>45530</v>
      </c>
      <c r="E46" s="192" t="s">
        <v>171</v>
      </c>
      <c r="F46" s="192" t="s">
        <v>1559</v>
      </c>
      <c r="G46" s="137" t="s">
        <v>1560</v>
      </c>
      <c r="H46" s="178"/>
      <c r="I46" s="178"/>
      <c r="J46" s="397"/>
      <c r="K46" s="92">
        <v>2013000</v>
      </c>
      <c r="L46" s="64" t="s">
        <v>1561</v>
      </c>
      <c r="M46" s="92"/>
      <c r="N46" s="92"/>
      <c r="O46" s="194"/>
      <c r="P46" s="306"/>
      <c r="Q46" s="157"/>
      <c r="R46" s="159"/>
      <c r="S46" s="159"/>
      <c r="T46" s="159"/>
      <c r="U46" s="152">
        <f t="shared" si="26"/>
        <v>0</v>
      </c>
      <c r="V46" s="159"/>
      <c r="W46" s="159"/>
      <c r="X46" s="159"/>
      <c r="Y46" s="152">
        <f t="shared" si="27"/>
        <v>0</v>
      </c>
      <c r="Z46" s="161"/>
      <c r="AA46" s="24"/>
      <c r="AB46" s="24"/>
      <c r="AC46" s="25">
        <f t="shared" si="28"/>
        <v>0</v>
      </c>
      <c r="AD46" s="24"/>
      <c r="AE46" s="92">
        <v>2013000</v>
      </c>
      <c r="AF46" s="24"/>
      <c r="AG46" s="25">
        <f t="shared" si="29"/>
        <v>2013000</v>
      </c>
      <c r="AH46" s="25">
        <f t="shared" si="30"/>
        <v>2013000</v>
      </c>
      <c r="AI46" s="26">
        <f t="shared" si="25"/>
        <v>3.7034073002933474E-2</v>
      </c>
      <c r="AJ46" s="27">
        <f t="shared" si="24"/>
        <v>1.410561053496968E-3</v>
      </c>
    </row>
    <row r="47" spans="1:36" ht="24.95" customHeight="1" outlineLevel="1" x14ac:dyDescent="0.25">
      <c r="A47" s="156">
        <v>14</v>
      </c>
      <c r="B47" s="156"/>
      <c r="C47" s="186" t="s">
        <v>1583</v>
      </c>
      <c r="D47" s="187">
        <v>45530</v>
      </c>
      <c r="E47" s="172" t="s">
        <v>155</v>
      </c>
      <c r="F47" s="172" t="s">
        <v>1559</v>
      </c>
      <c r="G47" s="165" t="s">
        <v>1560</v>
      </c>
      <c r="H47" s="158"/>
      <c r="I47" s="158"/>
      <c r="J47" s="397"/>
      <c r="K47" s="92">
        <v>2223000</v>
      </c>
      <c r="L47" s="64" t="s">
        <v>1561</v>
      </c>
      <c r="M47" s="92"/>
      <c r="N47" s="193"/>
      <c r="O47" s="159"/>
      <c r="P47" s="271"/>
      <c r="Q47" s="157"/>
      <c r="R47" s="159"/>
      <c r="S47" s="159"/>
      <c r="T47" s="159"/>
      <c r="U47" s="152">
        <f t="shared" si="26"/>
        <v>0</v>
      </c>
      <c r="V47" s="159"/>
      <c r="W47" s="159"/>
      <c r="X47" s="159"/>
      <c r="Y47" s="152">
        <f t="shared" si="27"/>
        <v>0</v>
      </c>
      <c r="Z47" s="161"/>
      <c r="AA47" s="24"/>
      <c r="AB47" s="24"/>
      <c r="AC47" s="25">
        <f>SUM(Z47:AB47)</f>
        <v>0</v>
      </c>
      <c r="AD47" s="24"/>
      <c r="AE47" s="92">
        <v>2223000</v>
      </c>
      <c r="AF47" s="24"/>
      <c r="AG47" s="25">
        <f t="shared" si="29"/>
        <v>2223000</v>
      </c>
      <c r="AH47" s="25">
        <f t="shared" si="30"/>
        <v>2223000</v>
      </c>
      <c r="AI47" s="26">
        <f t="shared" si="25"/>
        <v>4.089753814481923E-2</v>
      </c>
      <c r="AJ47" s="27">
        <f t="shared" si="24"/>
        <v>1.5577134733848782E-3</v>
      </c>
    </row>
    <row r="48" spans="1:36" ht="24.95" customHeight="1" outlineLevel="1" x14ac:dyDescent="0.25">
      <c r="A48" s="156">
        <v>15</v>
      </c>
      <c r="B48" s="156"/>
      <c r="C48" s="186" t="s">
        <v>1584</v>
      </c>
      <c r="D48" s="187">
        <v>45574</v>
      </c>
      <c r="E48" s="172" t="s">
        <v>153</v>
      </c>
      <c r="F48" s="172" t="s">
        <v>1559</v>
      </c>
      <c r="G48" s="165" t="s">
        <v>1560</v>
      </c>
      <c r="H48" s="158"/>
      <c r="I48" s="158"/>
      <c r="J48" s="397"/>
      <c r="K48" s="92">
        <v>1667000</v>
      </c>
      <c r="L48" s="64" t="s">
        <v>1561</v>
      </c>
      <c r="M48" s="92"/>
      <c r="N48" s="193"/>
      <c r="O48" s="159"/>
      <c r="P48" s="271"/>
      <c r="Q48" s="157"/>
      <c r="R48" s="159"/>
      <c r="S48" s="159"/>
      <c r="T48" s="159"/>
      <c r="U48" s="152">
        <f t="shared" si="26"/>
        <v>0</v>
      </c>
      <c r="V48" s="159"/>
      <c r="W48" s="159"/>
      <c r="X48" s="159"/>
      <c r="Y48" s="152">
        <f t="shared" si="27"/>
        <v>0</v>
      </c>
      <c r="Z48" s="161"/>
      <c r="AA48" s="24"/>
      <c r="AB48" s="24"/>
      <c r="AC48" s="25">
        <f t="shared" si="28"/>
        <v>0</v>
      </c>
      <c r="AD48" s="24"/>
      <c r="AE48" s="92">
        <v>1667000</v>
      </c>
      <c r="AF48" s="24"/>
      <c r="AG48" s="25">
        <f t="shared" si="29"/>
        <v>1667000</v>
      </c>
      <c r="AH48" s="25">
        <f t="shared" si="30"/>
        <v>1667000</v>
      </c>
      <c r="AI48" s="26">
        <f t="shared" si="25"/>
        <v>3.0668554245350272E-2</v>
      </c>
      <c r="AJ48" s="27">
        <f t="shared" si="24"/>
        <v>1.1681099235864112E-3</v>
      </c>
    </row>
    <row r="49" spans="1:36" ht="24.95" customHeight="1" outlineLevel="1" x14ac:dyDescent="0.25">
      <c r="A49" s="156">
        <v>16</v>
      </c>
      <c r="B49" s="156"/>
      <c r="C49" s="186" t="s">
        <v>1450</v>
      </c>
      <c r="D49" s="187">
        <v>45561</v>
      </c>
      <c r="E49" s="172" t="s">
        <v>143</v>
      </c>
      <c r="F49" s="172" t="s">
        <v>1559</v>
      </c>
      <c r="G49" s="165" t="s">
        <v>1560</v>
      </c>
      <c r="H49" s="158"/>
      <c r="I49" s="158"/>
      <c r="J49" s="400"/>
      <c r="K49" s="92">
        <v>1945000</v>
      </c>
      <c r="L49" s="64" t="s">
        <v>1561</v>
      </c>
      <c r="M49" s="92"/>
      <c r="N49" s="193"/>
      <c r="O49" s="159"/>
      <c r="P49" s="157"/>
      <c r="Q49" s="278"/>
      <c r="R49" s="161"/>
      <c r="S49" s="24"/>
      <c r="T49" s="24"/>
      <c r="U49" s="25">
        <f t="shared" si="26"/>
        <v>0</v>
      </c>
      <c r="V49" s="24"/>
      <c r="W49" s="24"/>
      <c r="X49" s="24"/>
      <c r="Y49" s="25">
        <f t="shared" si="27"/>
        <v>0</v>
      </c>
      <c r="Z49" s="24"/>
      <c r="AA49" s="24"/>
      <c r="AB49" s="24"/>
      <c r="AC49" s="25">
        <f t="shared" si="28"/>
        <v>0</v>
      </c>
      <c r="AD49" s="24"/>
      <c r="AE49" s="92">
        <v>1945000</v>
      </c>
      <c r="AF49" s="24"/>
      <c r="AG49" s="25">
        <f t="shared" si="29"/>
        <v>1945000</v>
      </c>
      <c r="AH49" s="25">
        <f t="shared" si="30"/>
        <v>1945000</v>
      </c>
      <c r="AI49" s="26">
        <f t="shared" si="25"/>
        <v>3.5783046195084753E-2</v>
      </c>
      <c r="AJ49" s="27">
        <f t="shared" si="24"/>
        <v>1.3629116984856446E-3</v>
      </c>
    </row>
    <row r="50" spans="1:36" s="37" customFormat="1" ht="12.75" customHeight="1" x14ac:dyDescent="0.25">
      <c r="A50" s="404" t="s">
        <v>53</v>
      </c>
      <c r="B50" s="377"/>
      <c r="C50" s="377"/>
      <c r="D50" s="377"/>
      <c r="E50" s="377"/>
      <c r="F50" s="377"/>
      <c r="G50" s="377"/>
      <c r="H50" s="377"/>
      <c r="I50" s="405"/>
      <c r="J50" s="33">
        <f>+J33</f>
        <v>54355350</v>
      </c>
      <c r="K50" s="33">
        <f>SUM(K34:K49)</f>
        <v>54178934</v>
      </c>
      <c r="L50" s="32"/>
      <c r="M50" s="33">
        <f>SUM(M34:M49)</f>
        <v>0</v>
      </c>
      <c r="N50" s="33">
        <f t="shared" ref="N50:AH50" si="33">SUM(N34:N49)</f>
        <v>0</v>
      </c>
      <c r="O50" s="33">
        <f t="shared" si="33"/>
        <v>0</v>
      </c>
      <c r="P50" s="33">
        <f t="shared" si="33"/>
        <v>0</v>
      </c>
      <c r="Q50" s="33">
        <f t="shared" si="33"/>
        <v>0</v>
      </c>
      <c r="R50" s="33">
        <f t="shared" si="33"/>
        <v>0</v>
      </c>
      <c r="S50" s="33">
        <f t="shared" si="33"/>
        <v>565134</v>
      </c>
      <c r="T50" s="33">
        <f t="shared" si="33"/>
        <v>895874</v>
      </c>
      <c r="U50" s="33">
        <f t="shared" si="33"/>
        <v>1461008</v>
      </c>
      <c r="V50" s="33">
        <f t="shared" si="33"/>
        <v>1288411</v>
      </c>
      <c r="W50" s="33">
        <f t="shared" si="33"/>
        <v>3317036</v>
      </c>
      <c r="X50" s="33">
        <f t="shared" si="33"/>
        <v>4477943</v>
      </c>
      <c r="Y50" s="33">
        <f t="shared" si="33"/>
        <v>9083390</v>
      </c>
      <c r="Z50" s="33">
        <f t="shared" si="33"/>
        <v>2554891</v>
      </c>
      <c r="AA50" s="33">
        <f t="shared" si="33"/>
        <v>3579302</v>
      </c>
      <c r="AB50" s="33">
        <f t="shared" si="33"/>
        <v>1155606</v>
      </c>
      <c r="AC50" s="33">
        <f t="shared" si="33"/>
        <v>7289799</v>
      </c>
      <c r="AD50" s="33">
        <f t="shared" si="33"/>
        <v>1237887</v>
      </c>
      <c r="AE50" s="33">
        <f t="shared" si="33"/>
        <v>32409751</v>
      </c>
      <c r="AF50" s="33">
        <f t="shared" si="33"/>
        <v>2341044</v>
      </c>
      <c r="AG50" s="33">
        <f t="shared" si="33"/>
        <v>35988682</v>
      </c>
      <c r="AH50" s="33">
        <f t="shared" si="33"/>
        <v>53822879</v>
      </c>
      <c r="AI50" s="36">
        <f>IF(ISERROR(AH50/J50),0,AH50/J50)</f>
        <v>0.99020388977349971</v>
      </c>
      <c r="AJ50" s="36">
        <f>IF(ISERROR(AH50/$AH$365),0,AH50/$AH$365)</f>
        <v>3.7715080429448503E-2</v>
      </c>
    </row>
    <row r="51" spans="1:36" ht="12.75" customHeight="1" x14ac:dyDescent="0.25">
      <c r="A51" s="383" t="s">
        <v>54</v>
      </c>
      <c r="B51" s="384"/>
      <c r="C51" s="384"/>
      <c r="D51" s="384"/>
      <c r="E51" s="385"/>
      <c r="F51" s="9"/>
      <c r="G51" s="10"/>
      <c r="H51" s="11"/>
      <c r="I51" s="11"/>
      <c r="J51" s="381">
        <v>81008000</v>
      </c>
      <c r="K51" s="13"/>
      <c r="L51" s="14"/>
      <c r="M51" s="15"/>
      <c r="N51" s="15"/>
      <c r="O51" s="15"/>
      <c r="P51" s="10"/>
      <c r="Q51" s="16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7"/>
      <c r="AJ51" s="17"/>
    </row>
    <row r="52" spans="1:36" ht="24.95" customHeight="1" outlineLevel="1" x14ac:dyDescent="0.25">
      <c r="A52" s="19">
        <v>1</v>
      </c>
      <c r="B52" s="19"/>
      <c r="C52" s="40"/>
      <c r="D52" s="41"/>
      <c r="E52" s="70"/>
      <c r="F52" s="43"/>
      <c r="G52" s="43"/>
      <c r="H52" s="44"/>
      <c r="I52" s="44"/>
      <c r="J52" s="395"/>
      <c r="K52" s="92">
        <v>40594833</v>
      </c>
      <c r="L52" s="104" t="s">
        <v>107</v>
      </c>
      <c r="M52" s="47"/>
      <c r="N52" s="48"/>
      <c r="O52" s="47"/>
      <c r="P52" s="92"/>
      <c r="Q52" s="92"/>
      <c r="R52" s="92">
        <v>2080707</v>
      </c>
      <c r="S52" s="92">
        <v>2739678</v>
      </c>
      <c r="T52" s="92">
        <v>3934146</v>
      </c>
      <c r="U52" s="25">
        <f>SUM(R52:T52)</f>
        <v>8754531</v>
      </c>
      <c r="V52" s="24">
        <v>3003695</v>
      </c>
      <c r="W52" s="24">
        <v>4743051</v>
      </c>
      <c r="X52" s="24">
        <v>3694151</v>
      </c>
      <c r="Y52" s="25">
        <f>SUM(V52:X52)</f>
        <v>11440897</v>
      </c>
      <c r="Z52" s="24">
        <v>3953689</v>
      </c>
      <c r="AA52" s="24">
        <v>2523418</v>
      </c>
      <c r="AB52" s="24">
        <v>3621790</v>
      </c>
      <c r="AC52" s="25">
        <f>SUM(Z52:AB52)</f>
        <v>10098897</v>
      </c>
      <c r="AD52" s="24">
        <v>3477138</v>
      </c>
      <c r="AE52" s="24">
        <v>3322061</v>
      </c>
      <c r="AF52" s="24">
        <v>3501309</v>
      </c>
      <c r="AG52" s="25">
        <f>SUM(AD52:AF52)</f>
        <v>10300508</v>
      </c>
      <c r="AH52" s="25">
        <f>SUM(U52,Y52,AC52,AG52)</f>
        <v>40594833</v>
      </c>
      <c r="AI52" s="26">
        <f>IF(ISERROR(AH52/$J$51),0,AH52/$J$51)</f>
        <v>0.50112128431759828</v>
      </c>
      <c r="AJ52" s="27">
        <f t="shared" ref="AJ52:AJ69" si="34">IF(ISERROR(AH52/$AH$365),"-",AH52/$AH$365)</f>
        <v>2.8445847194740925E-2</v>
      </c>
    </row>
    <row r="53" spans="1:36" ht="24.95" customHeight="1" outlineLevel="1" x14ac:dyDescent="0.25">
      <c r="A53" s="19">
        <v>2</v>
      </c>
      <c r="B53" s="19"/>
      <c r="C53" s="40" t="s">
        <v>1585</v>
      </c>
      <c r="D53" s="41">
        <v>45324</v>
      </c>
      <c r="E53" s="70" t="s">
        <v>177</v>
      </c>
      <c r="F53" s="70" t="s">
        <v>1559</v>
      </c>
      <c r="G53" s="43" t="s">
        <v>1560</v>
      </c>
      <c r="H53" s="44"/>
      <c r="I53" s="44"/>
      <c r="J53" s="395"/>
      <c r="K53" s="92">
        <v>1000000</v>
      </c>
      <c r="L53" s="64" t="s">
        <v>1561</v>
      </c>
      <c r="M53" s="47"/>
      <c r="N53" s="48"/>
      <c r="O53" s="47"/>
      <c r="P53" s="43"/>
      <c r="Q53" s="43"/>
      <c r="R53" s="92"/>
      <c r="S53" s="24"/>
      <c r="T53" s="92"/>
      <c r="U53" s="25">
        <f t="shared" ref="U53:U69" si="35">SUM(R53:T53)</f>
        <v>0</v>
      </c>
      <c r="V53" s="24"/>
      <c r="W53" s="24">
        <v>1000000</v>
      </c>
      <c r="X53" s="24"/>
      <c r="Y53" s="25">
        <f t="shared" ref="Y53:Y61" si="36">SUM(V53:X53)</f>
        <v>1000000</v>
      </c>
      <c r="Z53" s="24"/>
      <c r="AA53" s="24"/>
      <c r="AB53" s="24"/>
      <c r="AC53" s="25">
        <f t="shared" ref="AC53:AC61" si="37">SUM(Z53:AB53)</f>
        <v>0</v>
      </c>
      <c r="AD53" s="24"/>
      <c r="AE53" s="24"/>
      <c r="AF53" s="24"/>
      <c r="AG53" s="25">
        <f t="shared" ref="AG53:AG61" si="38">SUM(AD53:AF53)</f>
        <v>0</v>
      </c>
      <c r="AH53" s="25">
        <f t="shared" ref="AH53:AH61" si="39">SUM(U53,Y53,AC53,AG53)</f>
        <v>1000000</v>
      </c>
      <c r="AI53" s="26">
        <f t="shared" ref="AI53:AI61" si="40">IF(ISERROR(AH53/$J$51),0,AH53/$J$51)</f>
        <v>1.2344459806438871E-2</v>
      </c>
      <c r="AJ53" s="27">
        <f t="shared" si="34"/>
        <v>7.0072580899004869E-4</v>
      </c>
    </row>
    <row r="54" spans="1:36" ht="24.95" customHeight="1" outlineLevel="1" x14ac:dyDescent="0.25">
      <c r="A54" s="19">
        <v>3</v>
      </c>
      <c r="B54" s="19"/>
      <c r="C54" s="40" t="s">
        <v>1586</v>
      </c>
      <c r="D54" s="41">
        <v>45324</v>
      </c>
      <c r="E54" s="70" t="s">
        <v>197</v>
      </c>
      <c r="F54" s="70" t="s">
        <v>1559</v>
      </c>
      <c r="G54" s="43" t="s">
        <v>1560</v>
      </c>
      <c r="H54" s="44"/>
      <c r="I54" s="44"/>
      <c r="J54" s="395"/>
      <c r="K54" s="92">
        <v>1000000</v>
      </c>
      <c r="L54" s="64" t="s">
        <v>1561</v>
      </c>
      <c r="M54" s="47"/>
      <c r="N54" s="48"/>
      <c r="O54" s="47"/>
      <c r="P54" s="43"/>
      <c r="Q54" s="43"/>
      <c r="R54" s="92"/>
      <c r="S54" s="24"/>
      <c r="T54" s="92">
        <v>1000000</v>
      </c>
      <c r="U54" s="25">
        <f t="shared" si="35"/>
        <v>1000000</v>
      </c>
      <c r="V54" s="24"/>
      <c r="W54" s="24"/>
      <c r="X54" s="24"/>
      <c r="Y54" s="25">
        <f t="shared" si="36"/>
        <v>0</v>
      </c>
      <c r="Z54" s="24"/>
      <c r="AA54" s="24"/>
      <c r="AB54" s="24"/>
      <c r="AC54" s="25">
        <f t="shared" si="37"/>
        <v>0</v>
      </c>
      <c r="AD54" s="24"/>
      <c r="AE54" s="24"/>
      <c r="AF54" s="24"/>
      <c r="AG54" s="25">
        <f t="shared" si="38"/>
        <v>0</v>
      </c>
      <c r="AH54" s="25">
        <f t="shared" si="39"/>
        <v>1000000</v>
      </c>
      <c r="AI54" s="26">
        <f t="shared" si="40"/>
        <v>1.2344459806438871E-2</v>
      </c>
      <c r="AJ54" s="27">
        <f t="shared" si="34"/>
        <v>7.0072580899004869E-4</v>
      </c>
    </row>
    <row r="55" spans="1:36" ht="24.95" customHeight="1" outlineLevel="1" x14ac:dyDescent="0.25">
      <c r="A55" s="19">
        <v>4</v>
      </c>
      <c r="B55" s="19"/>
      <c r="C55" s="40" t="s">
        <v>1587</v>
      </c>
      <c r="D55" s="41">
        <v>45343</v>
      </c>
      <c r="E55" s="70" t="s">
        <v>215</v>
      </c>
      <c r="F55" s="70" t="s">
        <v>1559</v>
      </c>
      <c r="G55" s="43" t="s">
        <v>1560</v>
      </c>
      <c r="H55" s="53"/>
      <c r="I55" s="44"/>
      <c r="J55" s="395"/>
      <c r="K55" s="92">
        <v>1785000</v>
      </c>
      <c r="L55" s="64" t="s">
        <v>1561</v>
      </c>
      <c r="M55" s="47"/>
      <c r="N55" s="48"/>
      <c r="O55" s="47"/>
      <c r="P55" s="43"/>
      <c r="Q55" s="43"/>
      <c r="R55" s="92"/>
      <c r="S55" s="24"/>
      <c r="T55" s="92">
        <v>1785000</v>
      </c>
      <c r="U55" s="25">
        <f t="shared" si="35"/>
        <v>1785000</v>
      </c>
      <c r="V55" s="24"/>
      <c r="W55" s="24"/>
      <c r="X55" s="24"/>
      <c r="Y55" s="25">
        <f t="shared" si="36"/>
        <v>0</v>
      </c>
      <c r="Z55" s="24"/>
      <c r="AA55" s="24"/>
      <c r="AB55" s="24"/>
      <c r="AC55" s="25">
        <f t="shared" si="37"/>
        <v>0</v>
      </c>
      <c r="AD55" s="24"/>
      <c r="AE55" s="24"/>
      <c r="AF55" s="24"/>
      <c r="AG55" s="25">
        <f t="shared" si="38"/>
        <v>0</v>
      </c>
      <c r="AH55" s="25">
        <f t="shared" si="39"/>
        <v>1785000</v>
      </c>
      <c r="AI55" s="26">
        <f t="shared" si="40"/>
        <v>2.2034860754493384E-2</v>
      </c>
      <c r="AJ55" s="27">
        <f t="shared" si="34"/>
        <v>1.2507955690472369E-3</v>
      </c>
    </row>
    <row r="56" spans="1:36" ht="24.95" customHeight="1" outlineLevel="1" x14ac:dyDescent="0.25">
      <c r="A56" s="19">
        <v>5</v>
      </c>
      <c r="B56" s="19"/>
      <c r="C56" s="40" t="s">
        <v>1588</v>
      </c>
      <c r="D56" s="41">
        <v>45335</v>
      </c>
      <c r="E56" s="70" t="s">
        <v>1589</v>
      </c>
      <c r="F56" s="70" t="s">
        <v>1559</v>
      </c>
      <c r="G56" s="43" t="s">
        <v>1560</v>
      </c>
      <c r="H56" s="53"/>
      <c r="I56" s="44"/>
      <c r="J56" s="395"/>
      <c r="K56" s="92">
        <v>907000</v>
      </c>
      <c r="L56" s="64" t="s">
        <v>1561</v>
      </c>
      <c r="M56" s="47"/>
      <c r="N56" s="48"/>
      <c r="O56" s="47"/>
      <c r="P56" s="43"/>
      <c r="Q56" s="43"/>
      <c r="R56" s="92"/>
      <c r="S56" s="24"/>
      <c r="T56" s="92">
        <v>907000</v>
      </c>
      <c r="U56" s="25">
        <f t="shared" si="35"/>
        <v>907000</v>
      </c>
      <c r="V56" s="24"/>
      <c r="W56" s="24"/>
      <c r="X56" s="24"/>
      <c r="Y56" s="25">
        <f t="shared" si="36"/>
        <v>0</v>
      </c>
      <c r="Z56" s="24"/>
      <c r="AA56" s="24"/>
      <c r="AB56" s="24"/>
      <c r="AC56" s="25">
        <f t="shared" si="37"/>
        <v>0</v>
      </c>
      <c r="AD56" s="24"/>
      <c r="AE56" s="24"/>
      <c r="AF56" s="24"/>
      <c r="AG56" s="25">
        <f t="shared" si="38"/>
        <v>0</v>
      </c>
      <c r="AH56" s="25">
        <f t="shared" si="39"/>
        <v>907000</v>
      </c>
      <c r="AI56" s="26">
        <f t="shared" si="40"/>
        <v>1.1196425044440055E-2</v>
      </c>
      <c r="AJ56" s="27">
        <f t="shared" si="34"/>
        <v>6.3555830875397415E-4</v>
      </c>
    </row>
    <row r="57" spans="1:36" ht="24.95" customHeight="1" outlineLevel="1" x14ac:dyDescent="0.25">
      <c r="A57" s="19">
        <v>6</v>
      </c>
      <c r="B57" s="19"/>
      <c r="C57" s="40" t="s">
        <v>1590</v>
      </c>
      <c r="D57" s="41">
        <v>45327</v>
      </c>
      <c r="E57" s="70" t="s">
        <v>782</v>
      </c>
      <c r="F57" s="70" t="s">
        <v>1559</v>
      </c>
      <c r="G57" s="43" t="s">
        <v>1560</v>
      </c>
      <c r="H57" s="53"/>
      <c r="I57" s="44"/>
      <c r="J57" s="395"/>
      <c r="K57" s="92">
        <v>1750000</v>
      </c>
      <c r="L57" s="64" t="s">
        <v>1561</v>
      </c>
      <c r="M57" s="47"/>
      <c r="N57" s="48"/>
      <c r="O57" s="47"/>
      <c r="P57" s="43"/>
      <c r="Q57" s="43"/>
      <c r="R57" s="92"/>
      <c r="S57" s="24"/>
      <c r="T57" s="92">
        <v>1750000</v>
      </c>
      <c r="U57" s="25">
        <f t="shared" si="35"/>
        <v>1750000</v>
      </c>
      <c r="V57" s="24"/>
      <c r="W57" s="24"/>
      <c r="X57" s="24"/>
      <c r="Y57" s="25">
        <f t="shared" si="36"/>
        <v>0</v>
      </c>
      <c r="Z57" s="24"/>
      <c r="AA57" s="24"/>
      <c r="AB57" s="24"/>
      <c r="AC57" s="25">
        <f t="shared" si="37"/>
        <v>0</v>
      </c>
      <c r="AD57" s="24"/>
      <c r="AE57" s="24"/>
      <c r="AF57" s="24"/>
      <c r="AG57" s="25">
        <f t="shared" si="38"/>
        <v>0</v>
      </c>
      <c r="AH57" s="25">
        <f t="shared" si="39"/>
        <v>1750000</v>
      </c>
      <c r="AI57" s="26">
        <f t="shared" si="40"/>
        <v>2.1602804661268023E-2</v>
      </c>
      <c r="AJ57" s="27">
        <f t="shared" si="34"/>
        <v>1.2262701657325852E-3</v>
      </c>
    </row>
    <row r="58" spans="1:36" ht="24.95" customHeight="1" outlineLevel="1" x14ac:dyDescent="0.25">
      <c r="A58" s="19">
        <v>7</v>
      </c>
      <c r="B58" s="19"/>
      <c r="C58" s="40" t="s">
        <v>1591</v>
      </c>
      <c r="D58" s="41">
        <v>45327</v>
      </c>
      <c r="E58" s="70" t="s">
        <v>193</v>
      </c>
      <c r="F58" s="70" t="s">
        <v>1559</v>
      </c>
      <c r="G58" s="43" t="s">
        <v>1560</v>
      </c>
      <c r="H58" s="53"/>
      <c r="I58" s="44"/>
      <c r="J58" s="395"/>
      <c r="K58" s="92">
        <v>2000000</v>
      </c>
      <c r="L58" s="64" t="s">
        <v>1561</v>
      </c>
      <c r="M58" s="47"/>
      <c r="N58" s="48"/>
      <c r="O58" s="47"/>
      <c r="P58" s="43"/>
      <c r="Q58" s="43"/>
      <c r="R58" s="92"/>
      <c r="S58" s="24"/>
      <c r="T58" s="92">
        <v>2000000</v>
      </c>
      <c r="U58" s="25">
        <f t="shared" si="35"/>
        <v>2000000</v>
      </c>
      <c r="V58" s="24"/>
      <c r="W58" s="24"/>
      <c r="X58" s="24"/>
      <c r="Y58" s="25">
        <f t="shared" si="36"/>
        <v>0</v>
      </c>
      <c r="Z58" s="24"/>
      <c r="AA58" s="24"/>
      <c r="AB58" s="24"/>
      <c r="AC58" s="25">
        <f t="shared" si="37"/>
        <v>0</v>
      </c>
      <c r="AD58" s="24"/>
      <c r="AE58" s="24"/>
      <c r="AF58" s="24"/>
      <c r="AG58" s="25">
        <f t="shared" si="38"/>
        <v>0</v>
      </c>
      <c r="AH58" s="25">
        <f t="shared" si="39"/>
        <v>2000000</v>
      </c>
      <c r="AI58" s="26">
        <f t="shared" si="40"/>
        <v>2.4688919612877742E-2</v>
      </c>
      <c r="AJ58" s="27">
        <f t="shared" si="34"/>
        <v>1.4014516179800974E-3</v>
      </c>
    </row>
    <row r="59" spans="1:36" ht="24.95" customHeight="1" outlineLevel="1" x14ac:dyDescent="0.25">
      <c r="A59" s="19">
        <v>8</v>
      </c>
      <c r="B59" s="19"/>
      <c r="C59" s="40" t="s">
        <v>1592</v>
      </c>
      <c r="D59" s="41">
        <v>45327</v>
      </c>
      <c r="E59" s="70" t="s">
        <v>1593</v>
      </c>
      <c r="F59" s="70" t="s">
        <v>1559</v>
      </c>
      <c r="G59" s="43" t="s">
        <v>1560</v>
      </c>
      <c r="H59" s="53"/>
      <c r="I59" s="44"/>
      <c r="J59" s="395"/>
      <c r="K59" s="92">
        <v>9065000</v>
      </c>
      <c r="L59" s="64" t="s">
        <v>1561</v>
      </c>
      <c r="M59" s="47"/>
      <c r="N59" s="48"/>
      <c r="O59" s="47"/>
      <c r="P59" s="43"/>
      <c r="Q59" s="43"/>
      <c r="R59" s="92"/>
      <c r="S59" s="24"/>
      <c r="T59" s="92">
        <v>9065000</v>
      </c>
      <c r="U59" s="25">
        <f t="shared" si="35"/>
        <v>9065000</v>
      </c>
      <c r="V59" s="24"/>
      <c r="W59" s="24"/>
      <c r="X59" s="24"/>
      <c r="Y59" s="25">
        <f t="shared" si="36"/>
        <v>0</v>
      </c>
      <c r="Z59" s="24"/>
      <c r="AA59" s="24"/>
      <c r="AB59" s="24"/>
      <c r="AC59" s="25">
        <f t="shared" si="37"/>
        <v>0</v>
      </c>
      <c r="AD59" s="24"/>
      <c r="AE59" s="24"/>
      <c r="AF59" s="24"/>
      <c r="AG59" s="25">
        <f t="shared" si="38"/>
        <v>0</v>
      </c>
      <c r="AH59" s="25">
        <f t="shared" si="39"/>
        <v>9065000</v>
      </c>
      <c r="AI59" s="26">
        <f t="shared" si="40"/>
        <v>0.11190252814536836</v>
      </c>
      <c r="AJ59" s="27">
        <f t="shared" si="34"/>
        <v>6.3520794584947908E-3</v>
      </c>
    </row>
    <row r="60" spans="1:36" ht="24.95" customHeight="1" outlineLevel="1" x14ac:dyDescent="0.25">
      <c r="A60" s="19">
        <v>9</v>
      </c>
      <c r="B60" s="19"/>
      <c r="C60" s="40" t="s">
        <v>1594</v>
      </c>
      <c r="D60" s="41">
        <v>45330</v>
      </c>
      <c r="E60" s="70" t="s">
        <v>235</v>
      </c>
      <c r="F60" s="70" t="s">
        <v>1559</v>
      </c>
      <c r="G60" s="43" t="s">
        <v>1560</v>
      </c>
      <c r="H60" s="53"/>
      <c r="I60" s="44"/>
      <c r="J60" s="395"/>
      <c r="K60" s="92">
        <v>1000000</v>
      </c>
      <c r="L60" s="64" t="s">
        <v>1561</v>
      </c>
      <c r="M60" s="47"/>
      <c r="N60" s="48"/>
      <c r="O60" s="47"/>
      <c r="P60" s="43"/>
      <c r="Q60" s="43"/>
      <c r="R60" s="92"/>
      <c r="S60" s="24"/>
      <c r="T60" s="92">
        <v>1000000</v>
      </c>
      <c r="U60" s="25">
        <f t="shared" si="35"/>
        <v>1000000</v>
      </c>
      <c r="V60" s="24"/>
      <c r="W60" s="24"/>
      <c r="X60" s="24"/>
      <c r="Y60" s="25">
        <f t="shared" si="36"/>
        <v>0</v>
      </c>
      <c r="Z60" s="24"/>
      <c r="AA60" s="24"/>
      <c r="AB60" s="24"/>
      <c r="AC60" s="25">
        <f t="shared" si="37"/>
        <v>0</v>
      </c>
      <c r="AD60" s="24"/>
      <c r="AE60" s="24"/>
      <c r="AF60" s="24"/>
      <c r="AG60" s="25">
        <f t="shared" si="38"/>
        <v>0</v>
      </c>
      <c r="AH60" s="25">
        <f t="shared" si="39"/>
        <v>1000000</v>
      </c>
      <c r="AI60" s="26">
        <f t="shared" si="40"/>
        <v>1.2344459806438871E-2</v>
      </c>
      <c r="AJ60" s="27">
        <f t="shared" si="34"/>
        <v>7.0072580899004869E-4</v>
      </c>
    </row>
    <row r="61" spans="1:36" ht="24.95" customHeight="1" outlineLevel="1" x14ac:dyDescent="0.25">
      <c r="A61" s="19">
        <v>10</v>
      </c>
      <c r="B61" s="19"/>
      <c r="C61" s="40" t="s">
        <v>1595</v>
      </c>
      <c r="D61" s="41">
        <v>45336</v>
      </c>
      <c r="E61" s="70" t="s">
        <v>221</v>
      </c>
      <c r="F61" s="70" t="s">
        <v>1559</v>
      </c>
      <c r="G61" s="43" t="s">
        <v>1560</v>
      </c>
      <c r="H61" s="53"/>
      <c r="I61" s="44"/>
      <c r="J61" s="395"/>
      <c r="K61" s="92">
        <v>1750000</v>
      </c>
      <c r="L61" s="64" t="s">
        <v>1561</v>
      </c>
      <c r="M61" s="47"/>
      <c r="N61" s="48"/>
      <c r="O61" s="47"/>
      <c r="P61" s="43"/>
      <c r="Q61" s="43"/>
      <c r="R61" s="92"/>
      <c r="S61" s="24"/>
      <c r="T61" s="92">
        <v>1750000</v>
      </c>
      <c r="U61" s="25">
        <f t="shared" si="35"/>
        <v>1750000</v>
      </c>
      <c r="V61" s="24"/>
      <c r="W61" s="24"/>
      <c r="X61" s="24"/>
      <c r="Y61" s="25">
        <f t="shared" si="36"/>
        <v>0</v>
      </c>
      <c r="Z61" s="24"/>
      <c r="AA61" s="24"/>
      <c r="AB61" s="24"/>
      <c r="AC61" s="25">
        <f t="shared" si="37"/>
        <v>0</v>
      </c>
      <c r="AD61" s="24"/>
      <c r="AE61" s="24"/>
      <c r="AF61" s="24"/>
      <c r="AG61" s="25">
        <f t="shared" si="38"/>
        <v>0</v>
      </c>
      <c r="AH61" s="25">
        <f t="shared" si="39"/>
        <v>1750000</v>
      </c>
      <c r="AI61" s="26">
        <f t="shared" si="40"/>
        <v>2.1602804661268023E-2</v>
      </c>
      <c r="AJ61" s="27">
        <f t="shared" si="34"/>
        <v>1.2262701657325852E-3</v>
      </c>
    </row>
    <row r="62" spans="1:36" ht="24.95" customHeight="1" outlineLevel="1" x14ac:dyDescent="0.25">
      <c r="A62" s="18">
        <v>11</v>
      </c>
      <c r="B62" s="108"/>
      <c r="C62" s="40" t="s">
        <v>1596</v>
      </c>
      <c r="D62" s="41">
        <v>45356</v>
      </c>
      <c r="E62" s="70" t="s">
        <v>185</v>
      </c>
      <c r="F62" s="70" t="s">
        <v>1559</v>
      </c>
      <c r="G62" s="43" t="s">
        <v>1560</v>
      </c>
      <c r="H62" s="53"/>
      <c r="I62" s="44"/>
      <c r="J62" s="395"/>
      <c r="K62" s="92">
        <v>7252000</v>
      </c>
      <c r="L62" s="64" t="s">
        <v>1561</v>
      </c>
      <c r="M62" s="47"/>
      <c r="N62" s="48"/>
      <c r="O62" s="47"/>
      <c r="P62" s="43"/>
      <c r="Q62" s="43"/>
      <c r="R62" s="92"/>
      <c r="S62" s="24"/>
      <c r="T62" s="92"/>
      <c r="U62" s="25">
        <f t="shared" si="35"/>
        <v>0</v>
      </c>
      <c r="V62" s="24">
        <v>7252000</v>
      </c>
      <c r="W62" s="24"/>
      <c r="X62" s="24"/>
      <c r="Y62" s="25">
        <f t="shared" ref="Y62:Y69" si="41">SUM(V62:X62)</f>
        <v>7252000</v>
      </c>
      <c r="Z62" s="24"/>
      <c r="AA62" s="24"/>
      <c r="AB62" s="24"/>
      <c r="AC62" s="25">
        <f t="shared" ref="AC62:AC69" si="42">SUM(Z62:AB62)</f>
        <v>0</v>
      </c>
      <c r="AD62" s="24"/>
      <c r="AE62" s="24"/>
      <c r="AF62" s="24"/>
      <c r="AG62" s="25">
        <f t="shared" ref="AG62:AG69" si="43">SUM(AD62:AF62)</f>
        <v>0</v>
      </c>
      <c r="AH62" s="25">
        <f t="shared" ref="AH62:AH69" si="44">SUM(U62,Y62,AC62,AG62)</f>
        <v>7252000</v>
      </c>
      <c r="AI62" s="26">
        <f t="shared" ref="AI62:AI69" si="45">IF(ISERROR(AH62/$J$51),0,AH62/$J$51)</f>
        <v>8.952202251629468E-2</v>
      </c>
      <c r="AJ62" s="27">
        <f t="shared" si="34"/>
        <v>5.0816635667958326E-3</v>
      </c>
    </row>
    <row r="63" spans="1:36" ht="24.95" customHeight="1" outlineLevel="1" x14ac:dyDescent="0.25">
      <c r="A63" s="18">
        <v>12</v>
      </c>
      <c r="B63" s="108"/>
      <c r="C63" s="40" t="s">
        <v>1597</v>
      </c>
      <c r="D63" s="41">
        <v>45335</v>
      </c>
      <c r="E63" s="70" t="s">
        <v>1598</v>
      </c>
      <c r="F63" s="70" t="s">
        <v>1559</v>
      </c>
      <c r="G63" s="43" t="s">
        <v>1560</v>
      </c>
      <c r="H63" s="53"/>
      <c r="I63" s="44"/>
      <c r="J63" s="395"/>
      <c r="K63" s="92">
        <v>1750000</v>
      </c>
      <c r="L63" s="64" t="s">
        <v>1561</v>
      </c>
      <c r="M63" s="47"/>
      <c r="N63" s="48"/>
      <c r="O63" s="47"/>
      <c r="P63" s="43"/>
      <c r="Q63" s="43"/>
      <c r="R63" s="92"/>
      <c r="S63" s="24"/>
      <c r="T63" s="92"/>
      <c r="U63" s="25">
        <f t="shared" si="35"/>
        <v>0</v>
      </c>
      <c r="V63" s="24">
        <v>1750000</v>
      </c>
      <c r="W63" s="24"/>
      <c r="X63" s="24"/>
      <c r="Y63" s="25">
        <f t="shared" si="41"/>
        <v>1750000</v>
      </c>
      <c r="Z63" s="24"/>
      <c r="AA63" s="24"/>
      <c r="AB63" s="24"/>
      <c r="AC63" s="25">
        <f t="shared" si="42"/>
        <v>0</v>
      </c>
      <c r="AD63" s="24"/>
      <c r="AE63" s="24"/>
      <c r="AF63" s="24"/>
      <c r="AG63" s="25">
        <f t="shared" si="43"/>
        <v>0</v>
      </c>
      <c r="AH63" s="25">
        <f t="shared" si="44"/>
        <v>1750000</v>
      </c>
      <c r="AI63" s="26">
        <f t="shared" si="45"/>
        <v>2.1602804661268023E-2</v>
      </c>
      <c r="AJ63" s="27">
        <f t="shared" si="34"/>
        <v>1.2262701657325852E-3</v>
      </c>
    </row>
    <row r="64" spans="1:36" ht="24.95" customHeight="1" outlineLevel="1" x14ac:dyDescent="0.25">
      <c r="A64" s="18">
        <v>13</v>
      </c>
      <c r="B64" s="108"/>
      <c r="C64" s="40" t="s">
        <v>1599</v>
      </c>
      <c r="D64" s="41">
        <v>45336</v>
      </c>
      <c r="E64" s="70" t="s">
        <v>209</v>
      </c>
      <c r="F64" s="70" t="s">
        <v>1559</v>
      </c>
      <c r="G64" s="43" t="s">
        <v>1560</v>
      </c>
      <c r="H64" s="53"/>
      <c r="I64" s="44"/>
      <c r="J64" s="395"/>
      <c r="K64" s="92">
        <v>1700000</v>
      </c>
      <c r="L64" s="64" t="s">
        <v>1561</v>
      </c>
      <c r="M64" s="47"/>
      <c r="N64" s="48"/>
      <c r="O64" s="47"/>
      <c r="P64" s="43"/>
      <c r="Q64" s="43"/>
      <c r="R64" s="92"/>
      <c r="S64" s="24"/>
      <c r="T64" s="92"/>
      <c r="U64" s="25">
        <f t="shared" si="35"/>
        <v>0</v>
      </c>
      <c r="V64" s="24">
        <v>1700000</v>
      </c>
      <c r="W64" s="24"/>
      <c r="X64" s="24"/>
      <c r="Y64" s="25">
        <f t="shared" si="41"/>
        <v>1700000</v>
      </c>
      <c r="Z64" s="24"/>
      <c r="AA64" s="24"/>
      <c r="AB64" s="24"/>
      <c r="AC64" s="25">
        <f t="shared" si="42"/>
        <v>0</v>
      </c>
      <c r="AD64" s="24"/>
      <c r="AE64" s="24"/>
      <c r="AF64" s="24"/>
      <c r="AG64" s="25">
        <f t="shared" si="43"/>
        <v>0</v>
      </c>
      <c r="AH64" s="25">
        <f t="shared" si="44"/>
        <v>1700000</v>
      </c>
      <c r="AI64" s="26">
        <f t="shared" si="45"/>
        <v>2.098558167094608E-2</v>
      </c>
      <c r="AJ64" s="27">
        <f t="shared" si="34"/>
        <v>1.1912338752830827E-3</v>
      </c>
    </row>
    <row r="65" spans="1:36" ht="24.95" customHeight="1" outlineLevel="1" x14ac:dyDescent="0.25">
      <c r="A65" s="18">
        <v>14</v>
      </c>
      <c r="B65" s="108"/>
      <c r="C65" s="40" t="s">
        <v>1600</v>
      </c>
      <c r="D65" s="41">
        <v>45370</v>
      </c>
      <c r="E65" s="70" t="s">
        <v>217</v>
      </c>
      <c r="F65" s="70" t="s">
        <v>1559</v>
      </c>
      <c r="G65" s="43" t="s">
        <v>1560</v>
      </c>
      <c r="H65" s="53"/>
      <c r="I65" s="44"/>
      <c r="J65" s="395"/>
      <c r="K65" s="92">
        <v>3626000</v>
      </c>
      <c r="L65" s="64" t="s">
        <v>1561</v>
      </c>
      <c r="M65" s="47"/>
      <c r="N65" s="48"/>
      <c r="O65" s="47"/>
      <c r="P65" s="43"/>
      <c r="Q65" s="43"/>
      <c r="R65" s="92"/>
      <c r="S65" s="24"/>
      <c r="T65" s="92"/>
      <c r="U65" s="25">
        <f t="shared" si="35"/>
        <v>0</v>
      </c>
      <c r="V65" s="24">
        <v>3626000</v>
      </c>
      <c r="W65" s="24"/>
      <c r="X65" s="24"/>
      <c r="Y65" s="25">
        <f t="shared" si="41"/>
        <v>3626000</v>
      </c>
      <c r="Z65" s="24"/>
      <c r="AA65" s="24"/>
      <c r="AB65" s="24"/>
      <c r="AC65" s="25">
        <f t="shared" si="42"/>
        <v>0</v>
      </c>
      <c r="AD65" s="24"/>
      <c r="AE65" s="24"/>
      <c r="AF65" s="24"/>
      <c r="AG65" s="25">
        <f t="shared" si="43"/>
        <v>0</v>
      </c>
      <c r="AH65" s="25">
        <f t="shared" si="44"/>
        <v>3626000</v>
      </c>
      <c r="AI65" s="26">
        <f t="shared" si="45"/>
        <v>4.476101125814734E-2</v>
      </c>
      <c r="AJ65" s="27">
        <f t="shared" si="34"/>
        <v>2.5408317833979163E-3</v>
      </c>
    </row>
    <row r="66" spans="1:36" ht="24.95" customHeight="1" outlineLevel="1" x14ac:dyDescent="0.25">
      <c r="A66" s="18">
        <v>15</v>
      </c>
      <c r="B66" s="108"/>
      <c r="C66" s="40" t="s">
        <v>1601</v>
      </c>
      <c r="D66" s="41">
        <v>45335</v>
      </c>
      <c r="E66" s="70" t="s">
        <v>203</v>
      </c>
      <c r="F66" s="70" t="s">
        <v>1559</v>
      </c>
      <c r="G66" s="43" t="s">
        <v>1560</v>
      </c>
      <c r="H66" s="53"/>
      <c r="I66" s="44"/>
      <c r="J66" s="395"/>
      <c r="K66" s="92">
        <v>1785000</v>
      </c>
      <c r="L66" s="64" t="s">
        <v>1561</v>
      </c>
      <c r="M66" s="47"/>
      <c r="N66" s="48"/>
      <c r="O66" s="47"/>
      <c r="P66" s="43"/>
      <c r="Q66" s="43"/>
      <c r="R66" s="92"/>
      <c r="S66" s="24"/>
      <c r="T66" s="92"/>
      <c r="U66" s="25">
        <f t="shared" si="35"/>
        <v>0</v>
      </c>
      <c r="V66" s="24">
        <v>1785000</v>
      </c>
      <c r="W66" s="24"/>
      <c r="X66" s="24"/>
      <c r="Y66" s="25">
        <f t="shared" si="41"/>
        <v>1785000</v>
      </c>
      <c r="Z66" s="24"/>
      <c r="AA66" s="24"/>
      <c r="AB66" s="24"/>
      <c r="AC66" s="25">
        <f t="shared" si="42"/>
        <v>0</v>
      </c>
      <c r="AD66" s="24"/>
      <c r="AE66" s="24"/>
      <c r="AF66" s="24"/>
      <c r="AG66" s="25">
        <f t="shared" si="43"/>
        <v>0</v>
      </c>
      <c r="AH66" s="25">
        <f t="shared" si="44"/>
        <v>1785000</v>
      </c>
      <c r="AI66" s="26">
        <f t="shared" si="45"/>
        <v>2.2034860754493384E-2</v>
      </c>
      <c r="AJ66" s="27">
        <f t="shared" si="34"/>
        <v>1.2507955690472369E-3</v>
      </c>
    </row>
    <row r="67" spans="1:36" ht="24.95" customHeight="1" outlineLevel="1" x14ac:dyDescent="0.25">
      <c r="A67" s="18">
        <v>16</v>
      </c>
      <c r="B67" s="108"/>
      <c r="C67" s="40" t="s">
        <v>1602</v>
      </c>
      <c r="D67" s="41">
        <v>45336</v>
      </c>
      <c r="E67" s="70" t="s">
        <v>219</v>
      </c>
      <c r="F67" s="70" t="s">
        <v>1559</v>
      </c>
      <c r="G67" s="43" t="s">
        <v>1560</v>
      </c>
      <c r="H67" s="53"/>
      <c r="I67" s="44"/>
      <c r="J67" s="395"/>
      <c r="K67" s="92">
        <v>1000000</v>
      </c>
      <c r="L67" s="64" t="s">
        <v>1561</v>
      </c>
      <c r="M67" s="47"/>
      <c r="N67" s="48"/>
      <c r="O67" s="47"/>
      <c r="P67" s="43"/>
      <c r="Q67" s="43"/>
      <c r="R67" s="92"/>
      <c r="S67" s="24"/>
      <c r="T67" s="92"/>
      <c r="U67" s="25">
        <f t="shared" si="35"/>
        <v>0</v>
      </c>
      <c r="V67" s="24">
        <v>1000000</v>
      </c>
      <c r="W67" s="24"/>
      <c r="X67" s="24"/>
      <c r="Y67" s="25">
        <f t="shared" si="41"/>
        <v>1000000</v>
      </c>
      <c r="Z67" s="24"/>
      <c r="AA67" s="24"/>
      <c r="AB67" s="24"/>
      <c r="AC67" s="25">
        <f t="shared" si="42"/>
        <v>0</v>
      </c>
      <c r="AD67" s="24"/>
      <c r="AE67" s="24"/>
      <c r="AF67" s="24"/>
      <c r="AG67" s="25">
        <f t="shared" si="43"/>
        <v>0</v>
      </c>
      <c r="AH67" s="25">
        <f t="shared" si="44"/>
        <v>1000000</v>
      </c>
      <c r="AI67" s="26">
        <f t="shared" si="45"/>
        <v>1.2344459806438871E-2</v>
      </c>
      <c r="AJ67" s="27">
        <f t="shared" si="34"/>
        <v>7.0072580899004869E-4</v>
      </c>
    </row>
    <row r="68" spans="1:36" ht="24.95" customHeight="1" outlineLevel="1" x14ac:dyDescent="0.25">
      <c r="A68" s="18">
        <v>17</v>
      </c>
      <c r="B68" s="108"/>
      <c r="C68" s="40" t="s">
        <v>1603</v>
      </c>
      <c r="D68" s="41">
        <v>45330</v>
      </c>
      <c r="E68" s="70" t="s">
        <v>189</v>
      </c>
      <c r="F68" s="70" t="s">
        <v>1559</v>
      </c>
      <c r="G68" s="43" t="s">
        <v>1560</v>
      </c>
      <c r="H68" s="53"/>
      <c r="I68" s="44"/>
      <c r="J68" s="395"/>
      <c r="K68" s="92">
        <v>893000</v>
      </c>
      <c r="L68" s="64" t="s">
        <v>1561</v>
      </c>
      <c r="M68" s="47"/>
      <c r="N68" s="48"/>
      <c r="O68" s="47"/>
      <c r="P68" s="43"/>
      <c r="Q68" s="43"/>
      <c r="R68" s="92"/>
      <c r="S68" s="24"/>
      <c r="T68" s="92"/>
      <c r="U68" s="25">
        <f t="shared" si="35"/>
        <v>0</v>
      </c>
      <c r="V68" s="24"/>
      <c r="W68" s="24">
        <v>893000</v>
      </c>
      <c r="X68" s="24"/>
      <c r="Y68" s="25">
        <f t="shared" si="41"/>
        <v>893000</v>
      </c>
      <c r="Z68" s="24"/>
      <c r="AA68" s="24"/>
      <c r="AB68" s="24"/>
      <c r="AC68" s="25">
        <f t="shared" si="42"/>
        <v>0</v>
      </c>
      <c r="AD68" s="24"/>
      <c r="AE68" s="24"/>
      <c r="AF68" s="24"/>
      <c r="AG68" s="25">
        <f t="shared" si="43"/>
        <v>0</v>
      </c>
      <c r="AH68" s="25">
        <f t="shared" si="44"/>
        <v>893000</v>
      </c>
      <c r="AI68" s="26">
        <f t="shared" si="45"/>
        <v>1.1023602607149911E-2</v>
      </c>
      <c r="AJ68" s="27">
        <f t="shared" si="34"/>
        <v>6.2574814742811342E-4</v>
      </c>
    </row>
    <row r="69" spans="1:36" ht="24.95" customHeight="1" outlineLevel="1" x14ac:dyDescent="0.25">
      <c r="A69" s="18">
        <v>18</v>
      </c>
      <c r="B69" s="108"/>
      <c r="C69" s="40" t="s">
        <v>1604</v>
      </c>
      <c r="D69" s="41">
        <v>45356</v>
      </c>
      <c r="E69" s="70" t="s">
        <v>233</v>
      </c>
      <c r="F69" s="70" t="s">
        <v>1559</v>
      </c>
      <c r="G69" s="43" t="s">
        <v>1560</v>
      </c>
      <c r="H69" s="53"/>
      <c r="I69" s="44"/>
      <c r="J69" s="382"/>
      <c r="K69" s="92">
        <v>1800000</v>
      </c>
      <c r="L69" s="64" t="s">
        <v>1561</v>
      </c>
      <c r="M69" s="47"/>
      <c r="N69" s="48"/>
      <c r="O69" s="47"/>
      <c r="P69" s="43"/>
      <c r="Q69" s="43"/>
      <c r="R69" s="92"/>
      <c r="S69" s="24"/>
      <c r="T69" s="92"/>
      <c r="U69" s="25">
        <f t="shared" si="35"/>
        <v>0</v>
      </c>
      <c r="V69" s="24">
        <v>1800000</v>
      </c>
      <c r="W69" s="24"/>
      <c r="X69" s="24"/>
      <c r="Y69" s="25">
        <f t="shared" si="41"/>
        <v>1800000</v>
      </c>
      <c r="Z69" s="24"/>
      <c r="AA69" s="24"/>
      <c r="AB69" s="24"/>
      <c r="AC69" s="25">
        <f t="shared" si="42"/>
        <v>0</v>
      </c>
      <c r="AD69" s="24"/>
      <c r="AE69" s="24"/>
      <c r="AF69" s="24"/>
      <c r="AG69" s="25">
        <f t="shared" si="43"/>
        <v>0</v>
      </c>
      <c r="AH69" s="25">
        <f t="shared" si="44"/>
        <v>1800000</v>
      </c>
      <c r="AI69" s="26">
        <f t="shared" si="45"/>
        <v>2.2220027651589966E-2</v>
      </c>
      <c r="AJ69" s="27">
        <f t="shared" si="34"/>
        <v>1.2613064561820876E-3</v>
      </c>
    </row>
    <row r="70" spans="1:36" s="37" customFormat="1" ht="12.75" customHeight="1" x14ac:dyDescent="0.25">
      <c r="A70" s="376" t="s">
        <v>55</v>
      </c>
      <c r="B70" s="377"/>
      <c r="C70" s="378"/>
      <c r="D70" s="378"/>
      <c r="E70" s="378"/>
      <c r="F70" s="378"/>
      <c r="G70" s="378"/>
      <c r="H70" s="378"/>
      <c r="I70" s="379"/>
      <c r="J70" s="33">
        <f>+J51</f>
        <v>81008000</v>
      </c>
      <c r="K70" s="33">
        <f>SUM(K52:K69)</f>
        <v>80657833</v>
      </c>
      <c r="L70" s="32"/>
      <c r="M70" s="33">
        <f>SUM(M52:M69)</f>
        <v>0</v>
      </c>
      <c r="N70" s="33">
        <f t="shared" ref="N70:AH70" si="46">SUM(N52:N69)</f>
        <v>0</v>
      </c>
      <c r="O70" s="33">
        <f t="shared" si="46"/>
        <v>0</v>
      </c>
      <c r="P70" s="33">
        <f t="shared" si="46"/>
        <v>0</v>
      </c>
      <c r="Q70" s="33">
        <f t="shared" si="46"/>
        <v>0</v>
      </c>
      <c r="R70" s="33">
        <f t="shared" si="46"/>
        <v>2080707</v>
      </c>
      <c r="S70" s="33">
        <f t="shared" si="46"/>
        <v>2739678</v>
      </c>
      <c r="T70" s="33">
        <f t="shared" si="46"/>
        <v>23191146</v>
      </c>
      <c r="U70" s="33">
        <f t="shared" si="46"/>
        <v>28011531</v>
      </c>
      <c r="V70" s="33">
        <f t="shared" si="46"/>
        <v>21916695</v>
      </c>
      <c r="W70" s="33">
        <f t="shared" si="46"/>
        <v>6636051</v>
      </c>
      <c r="X70" s="33">
        <f t="shared" si="46"/>
        <v>3694151</v>
      </c>
      <c r="Y70" s="33">
        <f t="shared" si="46"/>
        <v>32246897</v>
      </c>
      <c r="Z70" s="33">
        <f t="shared" si="46"/>
        <v>3953689</v>
      </c>
      <c r="AA70" s="33">
        <f t="shared" si="46"/>
        <v>2523418</v>
      </c>
      <c r="AB70" s="33">
        <f t="shared" si="46"/>
        <v>3621790</v>
      </c>
      <c r="AC70" s="33">
        <f t="shared" si="46"/>
        <v>10098897</v>
      </c>
      <c r="AD70" s="33">
        <f t="shared" si="46"/>
        <v>3477138</v>
      </c>
      <c r="AE70" s="33">
        <f t="shared" si="46"/>
        <v>3322061</v>
      </c>
      <c r="AF70" s="33">
        <f t="shared" si="46"/>
        <v>3501309</v>
      </c>
      <c r="AG70" s="33">
        <f t="shared" si="46"/>
        <v>10300508</v>
      </c>
      <c r="AH70" s="33">
        <f t="shared" si="46"/>
        <v>80657833</v>
      </c>
      <c r="AI70" s="36">
        <f>IF(ISERROR(AH70/J70),0,AH70/J70)</f>
        <v>0.99567737754295871</v>
      </c>
      <c r="AJ70" s="36">
        <f>IF(ISERROR(AH70/$AH$365),0,AH70/$AH$365)</f>
        <v>5.6519025280309242E-2</v>
      </c>
    </row>
    <row r="71" spans="1:36" ht="12.75" customHeight="1" x14ac:dyDescent="0.25">
      <c r="A71" s="383" t="s">
        <v>56</v>
      </c>
      <c r="B71" s="384"/>
      <c r="C71" s="384"/>
      <c r="D71" s="384"/>
      <c r="E71" s="385"/>
      <c r="F71" s="9"/>
      <c r="G71" s="10"/>
      <c r="H71" s="11"/>
      <c r="I71" s="11"/>
      <c r="J71" s="396">
        <v>70341312</v>
      </c>
      <c r="K71" s="13"/>
      <c r="L71" s="14"/>
      <c r="M71" s="15"/>
      <c r="N71" s="15"/>
      <c r="O71" s="15"/>
      <c r="P71" s="10"/>
      <c r="Q71" s="16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7"/>
      <c r="AJ71" s="17"/>
    </row>
    <row r="72" spans="1:36" ht="24.95" customHeight="1" outlineLevel="1" x14ac:dyDescent="0.25">
      <c r="A72" s="19">
        <v>1</v>
      </c>
      <c r="B72" s="19"/>
      <c r="C72" s="64"/>
      <c r="D72" s="29"/>
      <c r="E72" s="64"/>
      <c r="F72" s="20"/>
      <c r="G72" s="141"/>
      <c r="H72" s="29"/>
      <c r="I72" s="29"/>
      <c r="J72" s="397"/>
      <c r="K72" s="92">
        <v>1542626</v>
      </c>
      <c r="L72" s="104" t="s">
        <v>1293</v>
      </c>
      <c r="M72" s="24"/>
      <c r="N72" s="24"/>
      <c r="O72" s="24"/>
      <c r="P72" s="64"/>
      <c r="Q72" s="64"/>
      <c r="R72" s="24"/>
      <c r="S72" s="24">
        <v>857018</v>
      </c>
      <c r="T72" s="24">
        <v>24486</v>
      </c>
      <c r="U72" s="25">
        <f>SUM(R72:T72)</f>
        <v>881504</v>
      </c>
      <c r="V72" s="24">
        <v>146916</v>
      </c>
      <c r="W72" s="24">
        <v>24486</v>
      </c>
      <c r="X72" s="24">
        <v>48972</v>
      </c>
      <c r="Y72" s="25">
        <f>SUM(V72:X72)</f>
        <v>220374</v>
      </c>
      <c r="Z72" s="24">
        <v>97944</v>
      </c>
      <c r="AA72" s="24">
        <v>342804</v>
      </c>
      <c r="AB72" s="24"/>
      <c r="AC72" s="25">
        <f>SUM(Z72:AB72)</f>
        <v>440748</v>
      </c>
      <c r="AD72" s="24"/>
      <c r="AE72" s="24"/>
      <c r="AF72" s="24"/>
      <c r="AG72" s="25">
        <f>SUM(AD72:AF72)</f>
        <v>0</v>
      </c>
      <c r="AH72" s="25">
        <f>SUM(U72,Y72,AC72,AG72)</f>
        <v>1542626</v>
      </c>
      <c r="AI72" s="26">
        <f>IF(ISERROR(AH72/$J$71),0,AH72/$J$71)</f>
        <v>2.193058326805164E-2</v>
      </c>
      <c r="AJ72" s="27">
        <f t="shared" ref="AJ72:AJ103" si="47">IF(ISERROR(AH72/$AH$365),"-",AH72/$AH$365)</f>
        <v>1.0809578518190827E-3</v>
      </c>
    </row>
    <row r="73" spans="1:36" ht="24.95" customHeight="1" outlineLevel="1" x14ac:dyDescent="0.25">
      <c r="A73" s="19">
        <v>2</v>
      </c>
      <c r="B73" s="19"/>
      <c r="C73" s="64"/>
      <c r="D73" s="29"/>
      <c r="E73" s="64"/>
      <c r="F73" s="28"/>
      <c r="G73" s="142"/>
      <c r="H73" s="29"/>
      <c r="I73" s="29"/>
      <c r="J73" s="397"/>
      <c r="K73" s="92">
        <v>13745791</v>
      </c>
      <c r="L73" s="104" t="s">
        <v>107</v>
      </c>
      <c r="M73" s="24"/>
      <c r="N73" s="24"/>
      <c r="O73" s="24"/>
      <c r="P73" s="64"/>
      <c r="Q73" s="64"/>
      <c r="R73" s="24">
        <v>178500</v>
      </c>
      <c r="S73" s="24">
        <v>293230</v>
      </c>
      <c r="T73" s="24">
        <v>244436</v>
      </c>
      <c r="U73" s="25">
        <f>SUM(R73:T73)</f>
        <v>716166</v>
      </c>
      <c r="V73" s="24">
        <v>151130</v>
      </c>
      <c r="W73" s="24">
        <v>365794</v>
      </c>
      <c r="X73" s="24">
        <v>187304</v>
      </c>
      <c r="Y73" s="25">
        <f>SUM(V73:X73)</f>
        <v>704228</v>
      </c>
      <c r="Z73" s="24">
        <v>181417</v>
      </c>
      <c r="AA73" s="24">
        <v>1293508</v>
      </c>
      <c r="AB73" s="24">
        <v>401016</v>
      </c>
      <c r="AC73" s="25">
        <f>SUM(Z73:AB73)</f>
        <v>1875941</v>
      </c>
      <c r="AD73" s="24">
        <v>498675</v>
      </c>
      <c r="AE73" s="24">
        <v>2533786</v>
      </c>
      <c r="AF73" s="24">
        <v>6960995</v>
      </c>
      <c r="AG73" s="25">
        <f t="shared" ref="AG73:AG106" si="48">SUM(AD73:AF73)</f>
        <v>9993456</v>
      </c>
      <c r="AH73" s="25">
        <f t="shared" ref="AH73:AH106" si="49">SUM(U73,Y73,AC73,AG73)</f>
        <v>13289791</v>
      </c>
      <c r="AI73" s="26">
        <f t="shared" ref="AI73:AI103" si="50">IF(ISERROR(AH73/$J$71),0,AH73/$J$71)</f>
        <v>0.18893294171140851</v>
      </c>
      <c r="AJ73" s="27">
        <f t="shared" si="47"/>
        <v>9.3124995497836684E-3</v>
      </c>
    </row>
    <row r="74" spans="1:36" ht="24.95" customHeight="1" outlineLevel="1" x14ac:dyDescent="0.25">
      <c r="A74" s="18">
        <v>3</v>
      </c>
      <c r="B74" s="108"/>
      <c r="C74" s="40" t="s">
        <v>1605</v>
      </c>
      <c r="D74" s="41">
        <v>45558</v>
      </c>
      <c r="E74" s="70" t="s">
        <v>267</v>
      </c>
      <c r="F74" s="70" t="s">
        <v>1559</v>
      </c>
      <c r="G74" s="143" t="s">
        <v>1560</v>
      </c>
      <c r="H74" s="29"/>
      <c r="I74" s="29"/>
      <c r="J74" s="397"/>
      <c r="K74" s="92">
        <v>1112000</v>
      </c>
      <c r="L74" s="64" t="s">
        <v>1561</v>
      </c>
      <c r="M74" s="24"/>
      <c r="N74" s="24"/>
      <c r="O74" s="24"/>
      <c r="P74" s="64"/>
      <c r="Q74" s="64"/>
      <c r="R74" s="24"/>
      <c r="S74" s="24"/>
      <c r="T74" s="24"/>
      <c r="U74" s="25">
        <f t="shared" ref="U74:U106" si="51">SUM(R74:T74)</f>
        <v>0</v>
      </c>
      <c r="V74" s="24"/>
      <c r="W74" s="24"/>
      <c r="X74" s="24"/>
      <c r="Y74" s="25">
        <f t="shared" ref="Y74:Y106" si="52">SUM(V74:X74)</f>
        <v>0</v>
      </c>
      <c r="Z74" s="24"/>
      <c r="AA74" s="24"/>
      <c r="AB74" s="24"/>
      <c r="AC74" s="25">
        <f t="shared" ref="AC74:AC106" si="53">SUM(Z74:AB74)</f>
        <v>0</v>
      </c>
      <c r="AD74" s="24"/>
      <c r="AE74" s="24"/>
      <c r="AF74" s="92">
        <v>1112000</v>
      </c>
      <c r="AG74" s="25">
        <f t="shared" si="48"/>
        <v>1112000</v>
      </c>
      <c r="AH74" s="25">
        <f t="shared" si="49"/>
        <v>1112000</v>
      </c>
      <c r="AI74" s="26">
        <f t="shared" si="50"/>
        <v>1.5808633196946909E-2</v>
      </c>
      <c r="AJ74" s="27">
        <f t="shared" si="47"/>
        <v>7.7920709959693408E-4</v>
      </c>
    </row>
    <row r="75" spans="1:36" ht="24.95" customHeight="1" outlineLevel="1" x14ac:dyDescent="0.25">
      <c r="A75" s="18">
        <v>4</v>
      </c>
      <c r="B75" s="108"/>
      <c r="C75" s="40" t="s">
        <v>564</v>
      </c>
      <c r="D75" s="41">
        <v>45537</v>
      </c>
      <c r="E75" s="70" t="s">
        <v>294</v>
      </c>
      <c r="F75" s="70" t="s">
        <v>1559</v>
      </c>
      <c r="G75" s="143" t="s">
        <v>1560</v>
      </c>
      <c r="H75" s="29"/>
      <c r="I75" s="29"/>
      <c r="J75" s="397"/>
      <c r="K75" s="92">
        <v>1112000</v>
      </c>
      <c r="L75" s="64" t="s">
        <v>1561</v>
      </c>
      <c r="M75" s="24"/>
      <c r="N75" s="24"/>
      <c r="O75" s="24"/>
      <c r="P75" s="64"/>
      <c r="Q75" s="64"/>
      <c r="R75" s="24"/>
      <c r="S75" s="24"/>
      <c r="T75" s="24"/>
      <c r="U75" s="25">
        <f t="shared" si="51"/>
        <v>0</v>
      </c>
      <c r="V75" s="24"/>
      <c r="W75" s="24"/>
      <c r="X75" s="24"/>
      <c r="Y75" s="25">
        <f t="shared" si="52"/>
        <v>0</v>
      </c>
      <c r="Z75" s="24"/>
      <c r="AA75" s="24"/>
      <c r="AB75" s="24"/>
      <c r="AC75" s="25">
        <f t="shared" si="53"/>
        <v>0</v>
      </c>
      <c r="AD75" s="92">
        <v>1112000</v>
      </c>
      <c r="AE75" s="24"/>
      <c r="AF75" s="24"/>
      <c r="AG75" s="25">
        <f t="shared" si="48"/>
        <v>1112000</v>
      </c>
      <c r="AH75" s="25">
        <f t="shared" si="49"/>
        <v>1112000</v>
      </c>
      <c r="AI75" s="26">
        <f t="shared" si="50"/>
        <v>1.5808633196946909E-2</v>
      </c>
      <c r="AJ75" s="27">
        <f t="shared" si="47"/>
        <v>7.7920709959693408E-4</v>
      </c>
    </row>
    <row r="76" spans="1:36" ht="24.95" customHeight="1" outlineLevel="1" x14ac:dyDescent="0.25">
      <c r="A76" s="18">
        <v>5</v>
      </c>
      <c r="B76" s="108"/>
      <c r="C76" s="40" t="s">
        <v>1606</v>
      </c>
      <c r="D76" s="41">
        <v>45547</v>
      </c>
      <c r="E76" s="70" t="s">
        <v>262</v>
      </c>
      <c r="F76" s="70" t="s">
        <v>1559</v>
      </c>
      <c r="G76" s="143" t="s">
        <v>1560</v>
      </c>
      <c r="H76" s="29"/>
      <c r="I76" s="29"/>
      <c r="J76" s="397"/>
      <c r="K76" s="92">
        <v>1112000</v>
      </c>
      <c r="L76" s="64" t="s">
        <v>1561</v>
      </c>
      <c r="M76" s="24"/>
      <c r="N76" s="24"/>
      <c r="O76" s="24"/>
      <c r="P76" s="64"/>
      <c r="Q76" s="64"/>
      <c r="R76" s="24"/>
      <c r="S76" s="24"/>
      <c r="T76" s="24"/>
      <c r="U76" s="25">
        <f t="shared" si="51"/>
        <v>0</v>
      </c>
      <c r="V76" s="24"/>
      <c r="W76" s="24"/>
      <c r="X76" s="24"/>
      <c r="Y76" s="25">
        <f t="shared" si="52"/>
        <v>0</v>
      </c>
      <c r="Z76" s="24"/>
      <c r="AA76" s="24"/>
      <c r="AB76" s="24"/>
      <c r="AC76" s="25">
        <f t="shared" si="53"/>
        <v>0</v>
      </c>
      <c r="AD76" s="24"/>
      <c r="AE76" s="24"/>
      <c r="AF76" s="92">
        <v>1112000</v>
      </c>
      <c r="AG76" s="25">
        <f t="shared" si="48"/>
        <v>1112000</v>
      </c>
      <c r="AH76" s="25">
        <f t="shared" si="49"/>
        <v>1112000</v>
      </c>
      <c r="AI76" s="26">
        <f t="shared" si="50"/>
        <v>1.5808633196946909E-2</v>
      </c>
      <c r="AJ76" s="27">
        <f t="shared" si="47"/>
        <v>7.7920709959693408E-4</v>
      </c>
    </row>
    <row r="77" spans="1:36" ht="24.95" customHeight="1" outlineLevel="1" x14ac:dyDescent="0.25">
      <c r="A77" s="18">
        <v>6</v>
      </c>
      <c r="B77" s="108"/>
      <c r="C77" s="40" t="s">
        <v>1607</v>
      </c>
      <c r="D77" s="41">
        <v>45546</v>
      </c>
      <c r="E77" s="70" t="s">
        <v>278</v>
      </c>
      <c r="F77" s="70" t="s">
        <v>1559</v>
      </c>
      <c r="G77" s="143" t="s">
        <v>1560</v>
      </c>
      <c r="H77" s="29"/>
      <c r="I77" s="29"/>
      <c r="J77" s="397"/>
      <c r="K77" s="92">
        <v>1992000</v>
      </c>
      <c r="L77" s="64" t="s">
        <v>1561</v>
      </c>
      <c r="M77" s="24"/>
      <c r="N77" s="24"/>
      <c r="O77" s="24"/>
      <c r="P77" s="64"/>
      <c r="Q77" s="64"/>
      <c r="R77" s="24"/>
      <c r="S77" s="24"/>
      <c r="T77" s="24"/>
      <c r="U77" s="25">
        <f t="shared" si="51"/>
        <v>0</v>
      </c>
      <c r="V77" s="24"/>
      <c r="W77" s="24"/>
      <c r="X77" s="24"/>
      <c r="Y77" s="25">
        <f t="shared" si="52"/>
        <v>0</v>
      </c>
      <c r="Z77" s="24"/>
      <c r="AA77" s="24"/>
      <c r="AB77" s="24"/>
      <c r="AC77" s="25">
        <f t="shared" si="53"/>
        <v>0</v>
      </c>
      <c r="AD77" s="24"/>
      <c r="AE77" s="92">
        <v>1992000</v>
      </c>
      <c r="AF77" s="24"/>
      <c r="AG77" s="25">
        <f t="shared" si="48"/>
        <v>1992000</v>
      </c>
      <c r="AH77" s="25">
        <f t="shared" si="49"/>
        <v>1992000</v>
      </c>
      <c r="AI77" s="26">
        <f t="shared" si="50"/>
        <v>2.8319062345609932E-2</v>
      </c>
      <c r="AJ77" s="27">
        <f t="shared" si="47"/>
        <v>1.395845811508177E-3</v>
      </c>
    </row>
    <row r="78" spans="1:36" ht="24.95" customHeight="1" outlineLevel="1" x14ac:dyDescent="0.25">
      <c r="A78" s="18">
        <v>7</v>
      </c>
      <c r="B78" s="108"/>
      <c r="C78" s="40" t="s">
        <v>1608</v>
      </c>
      <c r="D78" s="41">
        <v>45546</v>
      </c>
      <c r="E78" s="70" t="s">
        <v>315</v>
      </c>
      <c r="F78" s="70" t="s">
        <v>1559</v>
      </c>
      <c r="G78" s="143" t="s">
        <v>1560</v>
      </c>
      <c r="H78" s="29"/>
      <c r="I78" s="29"/>
      <c r="J78" s="397"/>
      <c r="K78" s="92">
        <v>1945000</v>
      </c>
      <c r="L78" s="64" t="s">
        <v>1561</v>
      </c>
      <c r="M78" s="24"/>
      <c r="N78" s="24"/>
      <c r="O78" s="24"/>
      <c r="P78" s="64"/>
      <c r="Q78" s="64"/>
      <c r="R78" s="24"/>
      <c r="S78" s="24"/>
      <c r="T78" s="24"/>
      <c r="U78" s="25">
        <f t="shared" si="51"/>
        <v>0</v>
      </c>
      <c r="V78" s="24"/>
      <c r="W78" s="24"/>
      <c r="X78" s="24"/>
      <c r="Y78" s="25">
        <f t="shared" si="52"/>
        <v>0</v>
      </c>
      <c r="Z78" s="24"/>
      <c r="AA78" s="24"/>
      <c r="AB78" s="24"/>
      <c r="AC78" s="25">
        <f t="shared" si="53"/>
        <v>0</v>
      </c>
      <c r="AD78" s="24"/>
      <c r="AE78" s="92">
        <v>1945000</v>
      </c>
      <c r="AF78" s="24"/>
      <c r="AG78" s="25">
        <f t="shared" si="48"/>
        <v>1945000</v>
      </c>
      <c r="AH78" s="25">
        <f t="shared" si="49"/>
        <v>1945000</v>
      </c>
      <c r="AI78" s="26">
        <f t="shared" si="50"/>
        <v>2.7650891697897247E-2</v>
      </c>
      <c r="AJ78" s="27">
        <f t="shared" si="47"/>
        <v>1.3629116984856446E-3</v>
      </c>
    </row>
    <row r="79" spans="1:36" ht="24.95" customHeight="1" outlineLevel="1" x14ac:dyDescent="0.25">
      <c r="A79" s="18">
        <v>8</v>
      </c>
      <c r="B79" s="108"/>
      <c r="C79" s="40" t="s">
        <v>1430</v>
      </c>
      <c r="D79" s="41">
        <v>45539</v>
      </c>
      <c r="E79" s="70" t="s">
        <v>292</v>
      </c>
      <c r="F79" s="70" t="s">
        <v>1559</v>
      </c>
      <c r="G79" s="143" t="s">
        <v>1560</v>
      </c>
      <c r="H79" s="29"/>
      <c r="I79" s="29"/>
      <c r="J79" s="397"/>
      <c r="K79" s="92">
        <v>1678000</v>
      </c>
      <c r="L79" s="64" t="s">
        <v>1561</v>
      </c>
      <c r="M79" s="24"/>
      <c r="N79" s="24"/>
      <c r="O79" s="24"/>
      <c r="P79" s="64"/>
      <c r="Q79" s="64"/>
      <c r="R79" s="24"/>
      <c r="S79" s="24"/>
      <c r="T79" s="24"/>
      <c r="U79" s="25">
        <f t="shared" si="51"/>
        <v>0</v>
      </c>
      <c r="V79" s="24"/>
      <c r="W79" s="24"/>
      <c r="X79" s="24"/>
      <c r="Y79" s="25">
        <f t="shared" si="52"/>
        <v>0</v>
      </c>
      <c r="Z79" s="24"/>
      <c r="AA79" s="24"/>
      <c r="AB79" s="24"/>
      <c r="AC79" s="25">
        <f t="shared" si="53"/>
        <v>0</v>
      </c>
      <c r="AD79" s="24"/>
      <c r="AE79" s="92">
        <v>1678000</v>
      </c>
      <c r="AF79" s="24"/>
      <c r="AG79" s="25">
        <f t="shared" si="48"/>
        <v>1678000</v>
      </c>
      <c r="AH79" s="25">
        <f t="shared" si="49"/>
        <v>1678000</v>
      </c>
      <c r="AI79" s="26">
        <f t="shared" si="50"/>
        <v>2.3855113763018809E-2</v>
      </c>
      <c r="AJ79" s="27">
        <f t="shared" si="47"/>
        <v>1.1758179074853015E-3</v>
      </c>
    </row>
    <row r="80" spans="1:36" ht="24.95" customHeight="1" outlineLevel="1" x14ac:dyDescent="0.25">
      <c r="A80" s="18">
        <v>9</v>
      </c>
      <c r="B80" s="108"/>
      <c r="C80" s="40" t="s">
        <v>1609</v>
      </c>
      <c r="D80" s="41">
        <v>45539</v>
      </c>
      <c r="E80" s="70" t="s">
        <v>270</v>
      </c>
      <c r="F80" s="70" t="s">
        <v>1559</v>
      </c>
      <c r="G80" s="143" t="s">
        <v>1560</v>
      </c>
      <c r="H80" s="29"/>
      <c r="I80" s="29"/>
      <c r="J80" s="397"/>
      <c r="K80" s="92">
        <v>1667000</v>
      </c>
      <c r="L80" s="64" t="s">
        <v>1561</v>
      </c>
      <c r="M80" s="24"/>
      <c r="N80" s="24"/>
      <c r="O80" s="24"/>
      <c r="P80" s="64"/>
      <c r="Q80" s="64"/>
      <c r="R80" s="24"/>
      <c r="S80" s="24"/>
      <c r="T80" s="24"/>
      <c r="U80" s="25">
        <f t="shared" si="51"/>
        <v>0</v>
      </c>
      <c r="V80" s="24"/>
      <c r="W80" s="24"/>
      <c r="X80" s="24"/>
      <c r="Y80" s="25">
        <f t="shared" si="52"/>
        <v>0</v>
      </c>
      <c r="Z80" s="24"/>
      <c r="AA80" s="24"/>
      <c r="AB80" s="24"/>
      <c r="AC80" s="25">
        <f t="shared" si="53"/>
        <v>0</v>
      </c>
      <c r="AD80" s="92">
        <v>1667000</v>
      </c>
      <c r="AE80" s="24"/>
      <c r="AF80" s="24"/>
      <c r="AG80" s="25">
        <f t="shared" si="48"/>
        <v>1667000</v>
      </c>
      <c r="AH80" s="25">
        <f t="shared" si="49"/>
        <v>1667000</v>
      </c>
      <c r="AI80" s="26">
        <f t="shared" si="50"/>
        <v>2.3698733398660521E-2</v>
      </c>
      <c r="AJ80" s="27">
        <f t="shared" si="47"/>
        <v>1.1681099235864112E-3</v>
      </c>
    </row>
    <row r="81" spans="1:36" ht="24.95" customHeight="1" outlineLevel="1" x14ac:dyDescent="0.25">
      <c r="A81" s="18">
        <v>10</v>
      </c>
      <c r="B81" s="108"/>
      <c r="C81" s="309" t="s">
        <v>188</v>
      </c>
      <c r="D81" s="41">
        <v>45539</v>
      </c>
      <c r="E81" s="70" t="s">
        <v>245</v>
      </c>
      <c r="F81" s="70" t="s">
        <v>1559</v>
      </c>
      <c r="G81" s="143" t="s">
        <v>1560</v>
      </c>
      <c r="H81" s="29"/>
      <c r="I81" s="29"/>
      <c r="J81" s="397"/>
      <c r="K81" s="92">
        <v>1342000</v>
      </c>
      <c r="L81" s="64" t="s">
        <v>1561</v>
      </c>
      <c r="M81" s="24"/>
      <c r="N81" s="24"/>
      <c r="O81" s="24"/>
      <c r="P81" s="64"/>
      <c r="Q81" s="64"/>
      <c r="R81" s="24"/>
      <c r="S81" s="24"/>
      <c r="T81" s="24"/>
      <c r="U81" s="25">
        <f t="shared" si="51"/>
        <v>0</v>
      </c>
      <c r="V81" s="24"/>
      <c r="W81" s="24"/>
      <c r="X81" s="24"/>
      <c r="Y81" s="25">
        <f t="shared" si="52"/>
        <v>0</v>
      </c>
      <c r="Z81" s="24"/>
      <c r="AA81" s="24"/>
      <c r="AB81" s="24"/>
      <c r="AC81" s="25">
        <f t="shared" si="53"/>
        <v>0</v>
      </c>
      <c r="AD81" s="24">
        <v>1342000</v>
      </c>
      <c r="AE81" s="24"/>
      <c r="AF81" s="24"/>
      <c r="AG81" s="25">
        <f t="shared" si="48"/>
        <v>1342000</v>
      </c>
      <c r="AH81" s="25">
        <f t="shared" si="49"/>
        <v>1342000</v>
      </c>
      <c r="AI81" s="26">
        <f t="shared" si="50"/>
        <v>1.907840445171111E-2</v>
      </c>
      <c r="AJ81" s="27">
        <f t="shared" si="47"/>
        <v>9.4037403566464529E-4</v>
      </c>
    </row>
    <row r="82" spans="1:36" ht="24.95" customHeight="1" outlineLevel="1" x14ac:dyDescent="0.25">
      <c r="A82" s="18">
        <v>11</v>
      </c>
      <c r="B82" s="108"/>
      <c r="C82" s="40" t="s">
        <v>1610</v>
      </c>
      <c r="D82" s="41">
        <v>45534</v>
      </c>
      <c r="E82" s="70" t="s">
        <v>307</v>
      </c>
      <c r="F82" s="70" t="s">
        <v>1559</v>
      </c>
      <c r="G82" s="143" t="s">
        <v>1560</v>
      </c>
      <c r="H82" s="29"/>
      <c r="I82" s="29"/>
      <c r="J82" s="397"/>
      <c r="K82" s="92">
        <v>1667000</v>
      </c>
      <c r="L82" s="64" t="s">
        <v>1561</v>
      </c>
      <c r="M82" s="24"/>
      <c r="N82" s="24"/>
      <c r="O82" s="24"/>
      <c r="P82" s="64"/>
      <c r="Q82" s="64"/>
      <c r="R82" s="24"/>
      <c r="S82" s="24"/>
      <c r="T82" s="24"/>
      <c r="U82" s="25">
        <f t="shared" si="51"/>
        <v>0</v>
      </c>
      <c r="V82" s="24"/>
      <c r="W82" s="24"/>
      <c r="X82" s="24"/>
      <c r="Y82" s="25">
        <f t="shared" si="52"/>
        <v>0</v>
      </c>
      <c r="Z82" s="24"/>
      <c r="AA82" s="24"/>
      <c r="AB82" s="24"/>
      <c r="AC82" s="25">
        <f t="shared" si="53"/>
        <v>0</v>
      </c>
      <c r="AD82" s="24"/>
      <c r="AE82" s="24"/>
      <c r="AF82" s="92">
        <v>1667000</v>
      </c>
      <c r="AG82" s="25">
        <f t="shared" si="48"/>
        <v>1667000</v>
      </c>
      <c r="AH82" s="25">
        <f t="shared" si="49"/>
        <v>1667000</v>
      </c>
      <c r="AI82" s="26">
        <f t="shared" si="50"/>
        <v>2.3698733398660521E-2</v>
      </c>
      <c r="AJ82" s="27">
        <f t="shared" si="47"/>
        <v>1.1681099235864112E-3</v>
      </c>
    </row>
    <row r="83" spans="1:36" ht="24.95" customHeight="1" outlineLevel="1" x14ac:dyDescent="0.25">
      <c r="A83" s="18">
        <v>12</v>
      </c>
      <c r="B83" s="108"/>
      <c r="C83" s="40" t="s">
        <v>1611</v>
      </c>
      <c r="D83" s="41">
        <v>45534</v>
      </c>
      <c r="E83" s="70" t="s">
        <v>313</v>
      </c>
      <c r="F83" s="70" t="s">
        <v>1559</v>
      </c>
      <c r="G83" s="143" t="s">
        <v>1560</v>
      </c>
      <c r="H83" s="29"/>
      <c r="I83" s="29"/>
      <c r="J83" s="397"/>
      <c r="K83" s="92">
        <v>1112000</v>
      </c>
      <c r="L83" s="64" t="s">
        <v>1561</v>
      </c>
      <c r="M83" s="24"/>
      <c r="N83" s="24"/>
      <c r="O83" s="24"/>
      <c r="P83" s="64"/>
      <c r="Q83" s="64"/>
      <c r="R83" s="24"/>
      <c r="S83" s="24"/>
      <c r="T83" s="24"/>
      <c r="U83" s="25">
        <f t="shared" si="51"/>
        <v>0</v>
      </c>
      <c r="V83" s="24"/>
      <c r="W83" s="24"/>
      <c r="X83" s="24"/>
      <c r="Y83" s="25">
        <f t="shared" si="52"/>
        <v>0</v>
      </c>
      <c r="Z83" s="24"/>
      <c r="AA83" s="24"/>
      <c r="AB83" s="24"/>
      <c r="AC83" s="25">
        <f t="shared" si="53"/>
        <v>0</v>
      </c>
      <c r="AD83" s="24"/>
      <c r="AE83" s="92">
        <v>1112000</v>
      </c>
      <c r="AF83" s="24"/>
      <c r="AG83" s="25">
        <f t="shared" si="48"/>
        <v>1112000</v>
      </c>
      <c r="AH83" s="25">
        <f t="shared" si="49"/>
        <v>1112000</v>
      </c>
      <c r="AI83" s="26">
        <f t="shared" si="50"/>
        <v>1.5808633196946909E-2</v>
      </c>
      <c r="AJ83" s="27">
        <f t="shared" si="47"/>
        <v>7.7920709959693408E-4</v>
      </c>
    </row>
    <row r="84" spans="1:36" ht="24.95" customHeight="1" outlineLevel="1" x14ac:dyDescent="0.25">
      <c r="A84" s="18">
        <v>13</v>
      </c>
      <c r="B84" s="108"/>
      <c r="C84" s="40" t="s">
        <v>566</v>
      </c>
      <c r="D84" s="41">
        <v>45534</v>
      </c>
      <c r="E84" s="70" t="s">
        <v>272</v>
      </c>
      <c r="F84" s="70" t="s">
        <v>1559</v>
      </c>
      <c r="G84" s="143" t="s">
        <v>1560</v>
      </c>
      <c r="H84" s="29"/>
      <c r="I84" s="29"/>
      <c r="J84" s="397"/>
      <c r="K84" s="92">
        <v>1945000</v>
      </c>
      <c r="L84" s="64" t="s">
        <v>1561</v>
      </c>
      <c r="M84" s="24"/>
      <c r="N84" s="24"/>
      <c r="O84" s="24"/>
      <c r="P84" s="64"/>
      <c r="Q84" s="64"/>
      <c r="R84" s="24"/>
      <c r="S84" s="24"/>
      <c r="T84" s="24"/>
      <c r="U84" s="25">
        <f t="shared" si="51"/>
        <v>0</v>
      </c>
      <c r="V84" s="24"/>
      <c r="W84" s="24"/>
      <c r="X84" s="24"/>
      <c r="Y84" s="25">
        <f t="shared" si="52"/>
        <v>0</v>
      </c>
      <c r="Z84" s="24"/>
      <c r="AA84" s="24"/>
      <c r="AB84" s="24"/>
      <c r="AC84" s="25">
        <f t="shared" si="53"/>
        <v>0</v>
      </c>
      <c r="AD84" s="24"/>
      <c r="AE84" s="24"/>
      <c r="AF84" s="92">
        <v>1945000</v>
      </c>
      <c r="AG84" s="25">
        <f t="shared" si="48"/>
        <v>1945000</v>
      </c>
      <c r="AH84" s="25">
        <f t="shared" si="49"/>
        <v>1945000</v>
      </c>
      <c r="AI84" s="26">
        <f t="shared" si="50"/>
        <v>2.7650891697897247E-2</v>
      </c>
      <c r="AJ84" s="27">
        <f t="shared" si="47"/>
        <v>1.3629116984856446E-3</v>
      </c>
    </row>
    <row r="85" spans="1:36" ht="24.95" customHeight="1" outlineLevel="1" x14ac:dyDescent="0.25">
      <c r="A85" s="18">
        <v>14</v>
      </c>
      <c r="B85" s="108"/>
      <c r="C85" s="40" t="s">
        <v>571</v>
      </c>
      <c r="D85" s="41">
        <v>45534</v>
      </c>
      <c r="E85" s="70" t="s">
        <v>274</v>
      </c>
      <c r="F85" s="70" t="s">
        <v>1559</v>
      </c>
      <c r="G85" s="143" t="s">
        <v>1560</v>
      </c>
      <c r="H85" s="29"/>
      <c r="I85" s="29"/>
      <c r="J85" s="397"/>
      <c r="K85" s="92">
        <v>1693000</v>
      </c>
      <c r="L85" s="64" t="s">
        <v>1561</v>
      </c>
      <c r="M85" s="24"/>
      <c r="N85" s="24"/>
      <c r="O85" s="24"/>
      <c r="P85" s="64"/>
      <c r="Q85" s="64"/>
      <c r="R85" s="24"/>
      <c r="S85" s="24"/>
      <c r="T85" s="24"/>
      <c r="U85" s="25">
        <f t="shared" si="51"/>
        <v>0</v>
      </c>
      <c r="V85" s="24"/>
      <c r="W85" s="24"/>
      <c r="X85" s="24"/>
      <c r="Y85" s="25">
        <f t="shared" si="52"/>
        <v>0</v>
      </c>
      <c r="Z85" s="24"/>
      <c r="AA85" s="24"/>
      <c r="AB85" s="24"/>
      <c r="AC85" s="25">
        <f t="shared" si="53"/>
        <v>0</v>
      </c>
      <c r="AD85" s="24"/>
      <c r="AE85" s="92">
        <v>1693000</v>
      </c>
      <c r="AF85" s="24"/>
      <c r="AG85" s="25">
        <f t="shared" si="48"/>
        <v>1693000</v>
      </c>
      <c r="AH85" s="25">
        <f t="shared" si="49"/>
        <v>1693000</v>
      </c>
      <c r="AI85" s="26">
        <f t="shared" si="50"/>
        <v>2.4068359714416471E-2</v>
      </c>
      <c r="AJ85" s="27">
        <f t="shared" si="47"/>
        <v>1.1863287946201524E-3</v>
      </c>
    </row>
    <row r="86" spans="1:36" ht="24.95" customHeight="1" outlineLevel="1" x14ac:dyDescent="0.25">
      <c r="A86" s="18">
        <v>15</v>
      </c>
      <c r="B86" s="108"/>
      <c r="C86" s="40" t="s">
        <v>552</v>
      </c>
      <c r="D86" s="41">
        <v>45534</v>
      </c>
      <c r="E86" s="70" t="s">
        <v>276</v>
      </c>
      <c r="F86" s="70" t="s">
        <v>1559</v>
      </c>
      <c r="G86" s="143" t="s">
        <v>1560</v>
      </c>
      <c r="H86" s="29"/>
      <c r="I86" s="29"/>
      <c r="J86" s="397"/>
      <c r="K86" s="92">
        <v>1992000</v>
      </c>
      <c r="L86" s="64" t="s">
        <v>1561</v>
      </c>
      <c r="M86" s="24"/>
      <c r="N86" s="24"/>
      <c r="O86" s="24"/>
      <c r="P86" s="64"/>
      <c r="Q86" s="64"/>
      <c r="R86" s="24"/>
      <c r="S86" s="24"/>
      <c r="T86" s="24"/>
      <c r="U86" s="25">
        <f t="shared" si="51"/>
        <v>0</v>
      </c>
      <c r="V86" s="24"/>
      <c r="W86" s="24"/>
      <c r="X86" s="24"/>
      <c r="Y86" s="25">
        <f t="shared" si="52"/>
        <v>0</v>
      </c>
      <c r="Z86" s="24"/>
      <c r="AA86" s="24"/>
      <c r="AB86" s="24"/>
      <c r="AC86" s="25">
        <f t="shared" si="53"/>
        <v>0</v>
      </c>
      <c r="AD86" s="24"/>
      <c r="AE86" s="92">
        <v>1992000</v>
      </c>
      <c r="AF86" s="24"/>
      <c r="AG86" s="25">
        <f t="shared" si="48"/>
        <v>1992000</v>
      </c>
      <c r="AH86" s="25">
        <f t="shared" si="49"/>
        <v>1992000</v>
      </c>
      <c r="AI86" s="26">
        <f t="shared" si="50"/>
        <v>2.8319062345609932E-2</v>
      </c>
      <c r="AJ86" s="27">
        <f t="shared" si="47"/>
        <v>1.395845811508177E-3</v>
      </c>
    </row>
    <row r="87" spans="1:36" ht="24.95" customHeight="1" outlineLevel="1" x14ac:dyDescent="0.25">
      <c r="A87" s="18">
        <v>16</v>
      </c>
      <c r="B87" s="108"/>
      <c r="C87" s="40" t="s">
        <v>573</v>
      </c>
      <c r="D87" s="41">
        <v>45534</v>
      </c>
      <c r="E87" s="70" t="s">
        <v>280</v>
      </c>
      <c r="F87" s="70" t="s">
        <v>1559</v>
      </c>
      <c r="G87" s="143" t="s">
        <v>1560</v>
      </c>
      <c r="H87" s="29"/>
      <c r="I87" s="29"/>
      <c r="J87" s="397"/>
      <c r="K87" s="92">
        <v>1667000</v>
      </c>
      <c r="L87" s="64" t="s">
        <v>1561</v>
      </c>
      <c r="M87" s="24"/>
      <c r="N87" s="24"/>
      <c r="O87" s="24"/>
      <c r="P87" s="64"/>
      <c r="Q87" s="64"/>
      <c r="R87" s="24"/>
      <c r="S87" s="24"/>
      <c r="T87" s="24"/>
      <c r="U87" s="25">
        <f t="shared" si="51"/>
        <v>0</v>
      </c>
      <c r="V87" s="24"/>
      <c r="W87" s="24"/>
      <c r="X87" s="24"/>
      <c r="Y87" s="25">
        <f t="shared" si="52"/>
        <v>0</v>
      </c>
      <c r="Z87" s="24"/>
      <c r="AA87" s="24"/>
      <c r="AB87" s="24"/>
      <c r="AC87" s="25">
        <f t="shared" si="53"/>
        <v>0</v>
      </c>
      <c r="AD87" s="24"/>
      <c r="AE87" s="24"/>
      <c r="AF87" s="92">
        <v>1667000</v>
      </c>
      <c r="AG87" s="25">
        <f t="shared" si="48"/>
        <v>1667000</v>
      </c>
      <c r="AH87" s="25">
        <f t="shared" si="49"/>
        <v>1667000</v>
      </c>
      <c r="AI87" s="26">
        <f t="shared" si="50"/>
        <v>2.3698733398660521E-2</v>
      </c>
      <c r="AJ87" s="27">
        <f t="shared" si="47"/>
        <v>1.1681099235864112E-3</v>
      </c>
    </row>
    <row r="88" spans="1:36" ht="24.95" customHeight="1" outlineLevel="1" x14ac:dyDescent="0.25">
      <c r="A88" s="18">
        <v>17</v>
      </c>
      <c r="B88" s="108"/>
      <c r="C88" s="40" t="s">
        <v>577</v>
      </c>
      <c r="D88" s="41">
        <v>45534</v>
      </c>
      <c r="E88" s="70" t="s">
        <v>284</v>
      </c>
      <c r="F88" s="70" t="s">
        <v>1559</v>
      </c>
      <c r="G88" s="143" t="s">
        <v>1560</v>
      </c>
      <c r="H88" s="29"/>
      <c r="I88" s="29"/>
      <c r="J88" s="397"/>
      <c r="K88" s="92">
        <v>1678000</v>
      </c>
      <c r="L88" s="64" t="s">
        <v>1561</v>
      </c>
      <c r="M88" s="24"/>
      <c r="N88" s="24"/>
      <c r="O88" s="24"/>
      <c r="P88" s="64"/>
      <c r="Q88" s="64"/>
      <c r="R88" s="24"/>
      <c r="S88" s="24"/>
      <c r="T88" s="24"/>
      <c r="U88" s="25">
        <f t="shared" si="51"/>
        <v>0</v>
      </c>
      <c r="V88" s="24"/>
      <c r="W88" s="24"/>
      <c r="X88" s="24"/>
      <c r="Y88" s="25">
        <f t="shared" si="52"/>
        <v>0</v>
      </c>
      <c r="Z88" s="24"/>
      <c r="AA88" s="24"/>
      <c r="AB88" s="24"/>
      <c r="AC88" s="25">
        <f t="shared" si="53"/>
        <v>0</v>
      </c>
      <c r="AD88" s="24"/>
      <c r="AE88" s="92">
        <v>1678000</v>
      </c>
      <c r="AF88" s="24"/>
      <c r="AG88" s="25">
        <f t="shared" si="48"/>
        <v>1678000</v>
      </c>
      <c r="AH88" s="25">
        <f t="shared" si="49"/>
        <v>1678000</v>
      </c>
      <c r="AI88" s="26">
        <f t="shared" si="50"/>
        <v>2.3855113763018809E-2</v>
      </c>
      <c r="AJ88" s="27">
        <f t="shared" si="47"/>
        <v>1.1758179074853015E-3</v>
      </c>
    </row>
    <row r="89" spans="1:36" ht="24.95" customHeight="1" outlineLevel="1" x14ac:dyDescent="0.25">
      <c r="A89" s="18">
        <v>18</v>
      </c>
      <c r="B89" s="108"/>
      <c r="C89" s="40" t="s">
        <v>577</v>
      </c>
      <c r="D89" s="41">
        <v>45534</v>
      </c>
      <c r="E89" s="70" t="s">
        <v>286</v>
      </c>
      <c r="F89" s="70" t="s">
        <v>1559</v>
      </c>
      <c r="G89" s="143" t="s">
        <v>1560</v>
      </c>
      <c r="H89" s="29"/>
      <c r="I89" s="29"/>
      <c r="J89" s="397"/>
      <c r="K89" s="92">
        <v>1667000</v>
      </c>
      <c r="L89" s="64" t="s">
        <v>1561</v>
      </c>
      <c r="M89" s="24"/>
      <c r="N89" s="24"/>
      <c r="O89" s="24"/>
      <c r="P89" s="64"/>
      <c r="Q89" s="64"/>
      <c r="R89" s="24"/>
      <c r="S89" s="24"/>
      <c r="T89" s="24"/>
      <c r="U89" s="25">
        <f t="shared" si="51"/>
        <v>0</v>
      </c>
      <c r="V89" s="24"/>
      <c r="W89" s="24"/>
      <c r="X89" s="24"/>
      <c r="Y89" s="25">
        <f t="shared" si="52"/>
        <v>0</v>
      </c>
      <c r="Z89" s="24"/>
      <c r="AA89" s="24"/>
      <c r="AB89" s="24"/>
      <c r="AC89" s="25">
        <f t="shared" si="53"/>
        <v>0</v>
      </c>
      <c r="AD89" s="24"/>
      <c r="AE89" s="92">
        <v>1667000</v>
      </c>
      <c r="AF89" s="24"/>
      <c r="AG89" s="25">
        <f t="shared" si="48"/>
        <v>1667000</v>
      </c>
      <c r="AH89" s="25">
        <f t="shared" si="49"/>
        <v>1667000</v>
      </c>
      <c r="AI89" s="26">
        <f t="shared" si="50"/>
        <v>2.3698733398660521E-2</v>
      </c>
      <c r="AJ89" s="27">
        <f t="shared" si="47"/>
        <v>1.1681099235864112E-3</v>
      </c>
    </row>
    <row r="90" spans="1:36" ht="24.95" customHeight="1" outlineLevel="1" x14ac:dyDescent="0.25">
      <c r="A90" s="18">
        <v>19</v>
      </c>
      <c r="B90" s="108"/>
      <c r="C90" s="40" t="s">
        <v>579</v>
      </c>
      <c r="D90" s="41">
        <v>45534</v>
      </c>
      <c r="E90" s="70" t="s">
        <v>815</v>
      </c>
      <c r="F90" s="70" t="s">
        <v>1559</v>
      </c>
      <c r="G90" s="143" t="s">
        <v>1560</v>
      </c>
      <c r="H90" s="29"/>
      <c r="I90" s="29"/>
      <c r="J90" s="397"/>
      <c r="K90" s="92">
        <v>1112000</v>
      </c>
      <c r="L90" s="64" t="s">
        <v>1561</v>
      </c>
      <c r="M90" s="24"/>
      <c r="N90" s="24"/>
      <c r="O90" s="24"/>
      <c r="P90" s="64"/>
      <c r="Q90" s="64"/>
      <c r="R90" s="24"/>
      <c r="S90" s="24"/>
      <c r="T90" s="24"/>
      <c r="U90" s="25">
        <f t="shared" si="51"/>
        <v>0</v>
      </c>
      <c r="V90" s="24"/>
      <c r="W90" s="24"/>
      <c r="X90" s="24"/>
      <c r="Y90" s="25">
        <f t="shared" si="52"/>
        <v>0</v>
      </c>
      <c r="Z90" s="24"/>
      <c r="AA90" s="24"/>
      <c r="AB90" s="24"/>
      <c r="AC90" s="25">
        <f t="shared" si="53"/>
        <v>0</v>
      </c>
      <c r="AD90" s="24"/>
      <c r="AE90" s="24"/>
      <c r="AF90" s="92">
        <v>1112000</v>
      </c>
      <c r="AG90" s="25">
        <f t="shared" si="48"/>
        <v>1112000</v>
      </c>
      <c r="AH90" s="25">
        <f t="shared" si="49"/>
        <v>1112000</v>
      </c>
      <c r="AI90" s="26">
        <f t="shared" si="50"/>
        <v>1.5808633196946909E-2</v>
      </c>
      <c r="AJ90" s="27">
        <f t="shared" si="47"/>
        <v>7.7920709959693408E-4</v>
      </c>
    </row>
    <row r="91" spans="1:36" ht="24.95" customHeight="1" outlineLevel="1" x14ac:dyDescent="0.25">
      <c r="A91" s="18">
        <v>20</v>
      </c>
      <c r="B91" s="108"/>
      <c r="C91" s="40" t="s">
        <v>558</v>
      </c>
      <c r="D91" s="41">
        <v>45534</v>
      </c>
      <c r="E91" s="70" t="s">
        <v>264</v>
      </c>
      <c r="F91" s="70" t="s">
        <v>1559</v>
      </c>
      <c r="G91" s="143" t="s">
        <v>1560</v>
      </c>
      <c r="H91" s="29"/>
      <c r="I91" s="29"/>
      <c r="J91" s="397"/>
      <c r="K91" s="92">
        <v>1667000</v>
      </c>
      <c r="L91" s="64" t="s">
        <v>1561</v>
      </c>
      <c r="M91" s="24"/>
      <c r="N91" s="24"/>
      <c r="O91" s="24"/>
      <c r="P91" s="64"/>
      <c r="Q91" s="64"/>
      <c r="R91" s="24"/>
      <c r="S91" s="24"/>
      <c r="T91" s="24"/>
      <c r="U91" s="25">
        <f t="shared" si="51"/>
        <v>0</v>
      </c>
      <c r="V91" s="24"/>
      <c r="W91" s="24"/>
      <c r="X91" s="24"/>
      <c r="Y91" s="25">
        <f t="shared" si="52"/>
        <v>0</v>
      </c>
      <c r="Z91" s="24"/>
      <c r="AA91" s="24"/>
      <c r="AB91" s="24"/>
      <c r="AC91" s="25">
        <f t="shared" si="53"/>
        <v>0</v>
      </c>
      <c r="AD91" s="24"/>
      <c r="AE91" s="24"/>
      <c r="AF91" s="92">
        <v>1667000</v>
      </c>
      <c r="AG91" s="25">
        <f t="shared" si="48"/>
        <v>1667000</v>
      </c>
      <c r="AH91" s="25">
        <f t="shared" si="49"/>
        <v>1667000</v>
      </c>
      <c r="AI91" s="26">
        <f t="shared" si="50"/>
        <v>2.3698733398660521E-2</v>
      </c>
      <c r="AJ91" s="27">
        <f t="shared" si="47"/>
        <v>1.1681099235864112E-3</v>
      </c>
    </row>
    <row r="92" spans="1:36" ht="24.95" customHeight="1" outlineLevel="1" x14ac:dyDescent="0.25">
      <c r="A92" s="18">
        <v>21</v>
      </c>
      <c r="B92" s="108"/>
      <c r="C92" s="40" t="s">
        <v>562</v>
      </c>
      <c r="D92" s="41">
        <v>45534</v>
      </c>
      <c r="E92" s="70" t="s">
        <v>290</v>
      </c>
      <c r="F92" s="70" t="s">
        <v>1559</v>
      </c>
      <c r="G92" s="143" t="s">
        <v>1560</v>
      </c>
      <c r="H92" s="29"/>
      <c r="I92" s="29"/>
      <c r="J92" s="397"/>
      <c r="K92" s="92">
        <v>1678000</v>
      </c>
      <c r="L92" s="64" t="s">
        <v>1561</v>
      </c>
      <c r="M92" s="24"/>
      <c r="N92" s="24"/>
      <c r="O92" s="24"/>
      <c r="P92" s="64"/>
      <c r="Q92" s="64"/>
      <c r="R92" s="24"/>
      <c r="S92" s="24"/>
      <c r="T92" s="24"/>
      <c r="U92" s="25">
        <f t="shared" si="51"/>
        <v>0</v>
      </c>
      <c r="V92" s="24"/>
      <c r="W92" s="24"/>
      <c r="X92" s="24"/>
      <c r="Y92" s="25">
        <f t="shared" si="52"/>
        <v>0</v>
      </c>
      <c r="Z92" s="24"/>
      <c r="AA92" s="24"/>
      <c r="AB92" s="24"/>
      <c r="AC92" s="25">
        <f t="shared" si="53"/>
        <v>0</v>
      </c>
      <c r="AD92" s="24"/>
      <c r="AE92" s="92">
        <v>1678000</v>
      </c>
      <c r="AF92" s="24"/>
      <c r="AG92" s="25">
        <f t="shared" si="48"/>
        <v>1678000</v>
      </c>
      <c r="AH92" s="25">
        <f t="shared" si="49"/>
        <v>1678000</v>
      </c>
      <c r="AI92" s="26">
        <f t="shared" si="50"/>
        <v>2.3855113763018809E-2</v>
      </c>
      <c r="AJ92" s="27">
        <f t="shared" si="47"/>
        <v>1.1758179074853015E-3</v>
      </c>
    </row>
    <row r="93" spans="1:36" ht="24.95" customHeight="1" outlineLevel="1" x14ac:dyDescent="0.25">
      <c r="A93" s="18">
        <v>22</v>
      </c>
      <c r="B93" s="108"/>
      <c r="C93" s="40" t="s">
        <v>584</v>
      </c>
      <c r="D93" s="41">
        <v>45534</v>
      </c>
      <c r="E93" s="70" t="s">
        <v>259</v>
      </c>
      <c r="F93" s="70" t="s">
        <v>1559</v>
      </c>
      <c r="G93" s="143" t="s">
        <v>1560</v>
      </c>
      <c r="H93" s="29"/>
      <c r="I93" s="29"/>
      <c r="J93" s="397"/>
      <c r="K93" s="92">
        <v>1112000</v>
      </c>
      <c r="L93" s="64" t="s">
        <v>1561</v>
      </c>
      <c r="M93" s="24"/>
      <c r="N93" s="24"/>
      <c r="O93" s="24"/>
      <c r="P93" s="64"/>
      <c r="Q93" s="64"/>
      <c r="R93" s="24"/>
      <c r="S93" s="24"/>
      <c r="T93" s="24"/>
      <c r="U93" s="25">
        <f t="shared" si="51"/>
        <v>0</v>
      </c>
      <c r="V93" s="24"/>
      <c r="W93" s="24"/>
      <c r="X93" s="24"/>
      <c r="Y93" s="25">
        <f t="shared" si="52"/>
        <v>0</v>
      </c>
      <c r="Z93" s="24"/>
      <c r="AA93" s="24"/>
      <c r="AB93" s="24"/>
      <c r="AC93" s="25">
        <f t="shared" si="53"/>
        <v>0</v>
      </c>
      <c r="AD93" s="24"/>
      <c r="AE93" s="92">
        <v>1112000</v>
      </c>
      <c r="AF93" s="24"/>
      <c r="AG93" s="25">
        <f t="shared" si="48"/>
        <v>1112000</v>
      </c>
      <c r="AH93" s="25">
        <f t="shared" si="49"/>
        <v>1112000</v>
      </c>
      <c r="AI93" s="26">
        <f t="shared" si="50"/>
        <v>1.5808633196946909E-2</v>
      </c>
      <c r="AJ93" s="27">
        <f t="shared" si="47"/>
        <v>7.7920709959693408E-4</v>
      </c>
    </row>
    <row r="94" spans="1:36" ht="24.95" customHeight="1" outlineLevel="1" x14ac:dyDescent="0.25">
      <c r="A94" s="18">
        <v>23</v>
      </c>
      <c r="B94" s="108"/>
      <c r="C94" s="40" t="s">
        <v>1612</v>
      </c>
      <c r="D94" s="41">
        <v>45534</v>
      </c>
      <c r="E94" s="70" t="s">
        <v>296</v>
      </c>
      <c r="F94" s="70" t="s">
        <v>1559</v>
      </c>
      <c r="G94" s="143" t="s">
        <v>1560</v>
      </c>
      <c r="H94" s="29"/>
      <c r="I94" s="29"/>
      <c r="J94" s="397"/>
      <c r="K94" s="92">
        <v>1667000</v>
      </c>
      <c r="L94" s="64" t="s">
        <v>1561</v>
      </c>
      <c r="M94" s="24"/>
      <c r="N94" s="24"/>
      <c r="O94" s="24"/>
      <c r="P94" s="64"/>
      <c r="Q94" s="64"/>
      <c r="R94" s="24"/>
      <c r="S94" s="24"/>
      <c r="T94" s="24"/>
      <c r="U94" s="25">
        <f t="shared" si="51"/>
        <v>0</v>
      </c>
      <c r="V94" s="24"/>
      <c r="W94" s="24"/>
      <c r="X94" s="24"/>
      <c r="Y94" s="25">
        <f t="shared" si="52"/>
        <v>0</v>
      </c>
      <c r="Z94" s="24"/>
      <c r="AA94" s="24"/>
      <c r="AB94" s="24"/>
      <c r="AC94" s="25">
        <f t="shared" si="53"/>
        <v>0</v>
      </c>
      <c r="AD94" s="92">
        <v>1667000</v>
      </c>
      <c r="AE94" s="24"/>
      <c r="AF94" s="24"/>
      <c r="AG94" s="25">
        <f t="shared" si="48"/>
        <v>1667000</v>
      </c>
      <c r="AH94" s="25">
        <f t="shared" si="49"/>
        <v>1667000</v>
      </c>
      <c r="AI94" s="26">
        <f t="shared" si="50"/>
        <v>2.3698733398660521E-2</v>
      </c>
      <c r="AJ94" s="27">
        <f t="shared" si="47"/>
        <v>1.1681099235864112E-3</v>
      </c>
    </row>
    <row r="95" spans="1:36" ht="24.95" customHeight="1" outlineLevel="1" x14ac:dyDescent="0.25">
      <c r="A95" s="18">
        <v>24</v>
      </c>
      <c r="B95" s="108"/>
      <c r="C95" s="40" t="s">
        <v>1613</v>
      </c>
      <c r="D95" s="41">
        <v>45534</v>
      </c>
      <c r="E95" s="70" t="s">
        <v>298</v>
      </c>
      <c r="F95" s="70" t="s">
        <v>1559</v>
      </c>
      <c r="G95" s="143" t="s">
        <v>1560</v>
      </c>
      <c r="H95" s="29"/>
      <c r="I95" s="29"/>
      <c r="J95" s="397"/>
      <c r="K95" s="92">
        <v>1112000</v>
      </c>
      <c r="L95" s="64" t="s">
        <v>1561</v>
      </c>
      <c r="M95" s="24"/>
      <c r="N95" s="24"/>
      <c r="O95" s="24"/>
      <c r="P95" s="64"/>
      <c r="Q95" s="64"/>
      <c r="R95" s="24"/>
      <c r="S95" s="24"/>
      <c r="T95" s="24"/>
      <c r="U95" s="25">
        <f t="shared" si="51"/>
        <v>0</v>
      </c>
      <c r="V95" s="24"/>
      <c r="W95" s="24"/>
      <c r="X95" s="24"/>
      <c r="Y95" s="25">
        <f t="shared" si="52"/>
        <v>0</v>
      </c>
      <c r="Z95" s="24"/>
      <c r="AA95" s="24"/>
      <c r="AB95" s="24"/>
      <c r="AC95" s="25">
        <f t="shared" si="53"/>
        <v>0</v>
      </c>
      <c r="AD95" s="24"/>
      <c r="AE95" s="24"/>
      <c r="AF95" s="92">
        <v>1112000</v>
      </c>
      <c r="AG95" s="25">
        <f t="shared" si="48"/>
        <v>1112000</v>
      </c>
      <c r="AH95" s="25">
        <f t="shared" si="49"/>
        <v>1112000</v>
      </c>
      <c r="AI95" s="26">
        <f t="shared" si="50"/>
        <v>1.5808633196946909E-2</v>
      </c>
      <c r="AJ95" s="27">
        <f t="shared" si="47"/>
        <v>7.7920709959693408E-4</v>
      </c>
    </row>
    <row r="96" spans="1:36" ht="24.95" customHeight="1" outlineLevel="1" x14ac:dyDescent="0.25">
      <c r="A96" s="18">
        <v>25</v>
      </c>
      <c r="B96" s="108"/>
      <c r="C96" s="40" t="s">
        <v>1614</v>
      </c>
      <c r="D96" s="41">
        <v>45534</v>
      </c>
      <c r="E96" s="70" t="s">
        <v>300</v>
      </c>
      <c r="F96" s="70" t="s">
        <v>1559</v>
      </c>
      <c r="G96" s="143" t="s">
        <v>1560</v>
      </c>
      <c r="H96" s="29"/>
      <c r="I96" s="29"/>
      <c r="J96" s="397"/>
      <c r="K96" s="92">
        <v>1667000</v>
      </c>
      <c r="L96" s="64" t="s">
        <v>1561</v>
      </c>
      <c r="M96" s="24"/>
      <c r="N96" s="24"/>
      <c r="O96" s="24"/>
      <c r="P96" s="64"/>
      <c r="Q96" s="64"/>
      <c r="R96" s="24"/>
      <c r="S96" s="24"/>
      <c r="T96" s="24"/>
      <c r="U96" s="25">
        <f t="shared" si="51"/>
        <v>0</v>
      </c>
      <c r="V96" s="24"/>
      <c r="W96" s="24"/>
      <c r="X96" s="24"/>
      <c r="Y96" s="25">
        <f t="shared" si="52"/>
        <v>0</v>
      </c>
      <c r="Z96" s="24"/>
      <c r="AA96" s="24"/>
      <c r="AB96" s="24"/>
      <c r="AC96" s="25">
        <f t="shared" si="53"/>
        <v>0</v>
      </c>
      <c r="AD96" s="92">
        <v>1667000</v>
      </c>
      <c r="AE96" s="24"/>
      <c r="AF96" s="24"/>
      <c r="AG96" s="25">
        <f t="shared" si="48"/>
        <v>1667000</v>
      </c>
      <c r="AH96" s="25">
        <f t="shared" si="49"/>
        <v>1667000</v>
      </c>
      <c r="AI96" s="26">
        <f t="shared" si="50"/>
        <v>2.3698733398660521E-2</v>
      </c>
      <c r="AJ96" s="27">
        <f t="shared" si="47"/>
        <v>1.1681099235864112E-3</v>
      </c>
    </row>
    <row r="97" spans="1:36" ht="24.95" customHeight="1" outlineLevel="1" x14ac:dyDescent="0.25">
      <c r="A97" s="18">
        <v>26</v>
      </c>
      <c r="B97" s="108"/>
      <c r="C97" s="40" t="s">
        <v>1615</v>
      </c>
      <c r="D97" s="41">
        <v>45534</v>
      </c>
      <c r="E97" s="70" t="s">
        <v>247</v>
      </c>
      <c r="F97" s="70" t="s">
        <v>1559</v>
      </c>
      <c r="G97" s="143" t="s">
        <v>1560</v>
      </c>
      <c r="H97" s="29"/>
      <c r="I97" s="29"/>
      <c r="J97" s="397"/>
      <c r="K97" s="92">
        <v>1667000</v>
      </c>
      <c r="L97" s="64" t="s">
        <v>1561</v>
      </c>
      <c r="M97" s="24"/>
      <c r="N97" s="24"/>
      <c r="O97" s="24"/>
      <c r="P97" s="64"/>
      <c r="Q97" s="64"/>
      <c r="R97" s="24"/>
      <c r="S97" s="24"/>
      <c r="T97" s="24"/>
      <c r="U97" s="25">
        <f t="shared" si="51"/>
        <v>0</v>
      </c>
      <c r="V97" s="24"/>
      <c r="W97" s="24"/>
      <c r="X97" s="24"/>
      <c r="Y97" s="25">
        <f t="shared" si="52"/>
        <v>0</v>
      </c>
      <c r="Z97" s="24"/>
      <c r="AA97" s="24"/>
      <c r="AB97" s="24"/>
      <c r="AC97" s="25">
        <f t="shared" si="53"/>
        <v>0</v>
      </c>
      <c r="AD97" s="24"/>
      <c r="AE97" s="92">
        <v>1667000</v>
      </c>
      <c r="AF97" s="24"/>
      <c r="AG97" s="25">
        <f t="shared" si="48"/>
        <v>1667000</v>
      </c>
      <c r="AH97" s="25">
        <f t="shared" si="49"/>
        <v>1667000</v>
      </c>
      <c r="AI97" s="26">
        <f t="shared" si="50"/>
        <v>2.3698733398660521E-2</v>
      </c>
      <c r="AJ97" s="27">
        <f t="shared" si="47"/>
        <v>1.1681099235864112E-3</v>
      </c>
    </row>
    <row r="98" spans="1:36" ht="24.95" customHeight="1" outlineLevel="1" x14ac:dyDescent="0.25">
      <c r="A98" s="18">
        <v>27</v>
      </c>
      <c r="B98" s="108"/>
      <c r="C98" s="40" t="s">
        <v>1616</v>
      </c>
      <c r="D98" s="41">
        <v>45524</v>
      </c>
      <c r="E98" s="70" t="s">
        <v>302</v>
      </c>
      <c r="F98" s="70" t="s">
        <v>1559</v>
      </c>
      <c r="G98" s="143" t="s">
        <v>1560</v>
      </c>
      <c r="H98" s="29"/>
      <c r="I98" s="29"/>
      <c r="J98" s="397"/>
      <c r="K98" s="92">
        <v>1678000</v>
      </c>
      <c r="L98" s="64" t="s">
        <v>1561</v>
      </c>
      <c r="M98" s="24"/>
      <c r="N98" s="24"/>
      <c r="O98" s="24"/>
      <c r="P98" s="64"/>
      <c r="Q98" s="64"/>
      <c r="R98" s="24"/>
      <c r="S98" s="24"/>
      <c r="T98" s="24"/>
      <c r="U98" s="25">
        <f t="shared" si="51"/>
        <v>0</v>
      </c>
      <c r="V98" s="24"/>
      <c r="W98" s="24"/>
      <c r="X98" s="24"/>
      <c r="Y98" s="25">
        <f t="shared" si="52"/>
        <v>0</v>
      </c>
      <c r="Z98" s="24"/>
      <c r="AA98" s="24"/>
      <c r="AB98" s="24"/>
      <c r="AC98" s="25">
        <f t="shared" si="53"/>
        <v>0</v>
      </c>
      <c r="AD98" s="92">
        <v>1678000</v>
      </c>
      <c r="AE98" s="24"/>
      <c r="AF98" s="24"/>
      <c r="AG98" s="25">
        <f t="shared" si="48"/>
        <v>1678000</v>
      </c>
      <c r="AH98" s="25">
        <f t="shared" si="49"/>
        <v>1678000</v>
      </c>
      <c r="AI98" s="26">
        <f t="shared" si="50"/>
        <v>2.3855113763018809E-2</v>
      </c>
      <c r="AJ98" s="27">
        <f t="shared" si="47"/>
        <v>1.1758179074853015E-3</v>
      </c>
    </row>
    <row r="99" spans="1:36" ht="24.95" customHeight="1" outlineLevel="1" x14ac:dyDescent="0.25">
      <c r="A99" s="18">
        <v>28</v>
      </c>
      <c r="B99" s="108"/>
      <c r="C99" s="40" t="s">
        <v>1179</v>
      </c>
      <c r="D99" s="41">
        <v>45534</v>
      </c>
      <c r="E99" s="70" t="s">
        <v>251</v>
      </c>
      <c r="F99" s="70" t="s">
        <v>1559</v>
      </c>
      <c r="G99" s="143" t="s">
        <v>1560</v>
      </c>
      <c r="H99" s="29"/>
      <c r="I99" s="29"/>
      <c r="J99" s="397"/>
      <c r="K99" s="92">
        <v>1667000</v>
      </c>
      <c r="L99" s="64" t="s">
        <v>1561</v>
      </c>
      <c r="M99" s="24"/>
      <c r="N99" s="24"/>
      <c r="O99" s="24"/>
      <c r="P99" s="64"/>
      <c r="Q99" s="64"/>
      <c r="R99" s="24"/>
      <c r="S99" s="24"/>
      <c r="T99" s="24"/>
      <c r="U99" s="25">
        <f t="shared" si="51"/>
        <v>0</v>
      </c>
      <c r="V99" s="24"/>
      <c r="W99" s="24"/>
      <c r="X99" s="24"/>
      <c r="Y99" s="25">
        <f t="shared" si="52"/>
        <v>0</v>
      </c>
      <c r="Z99" s="24"/>
      <c r="AA99" s="24"/>
      <c r="AB99" s="24"/>
      <c r="AC99" s="25">
        <f t="shared" si="53"/>
        <v>0</v>
      </c>
      <c r="AD99" s="92">
        <v>1667000</v>
      </c>
      <c r="AE99" s="24"/>
      <c r="AF99" s="24"/>
      <c r="AG99" s="25">
        <f t="shared" si="48"/>
        <v>1667000</v>
      </c>
      <c r="AH99" s="25">
        <f t="shared" si="49"/>
        <v>1667000</v>
      </c>
      <c r="AI99" s="26">
        <f t="shared" si="50"/>
        <v>2.3698733398660521E-2</v>
      </c>
      <c r="AJ99" s="27">
        <f t="shared" si="47"/>
        <v>1.1681099235864112E-3</v>
      </c>
    </row>
    <row r="100" spans="1:36" ht="24.95" customHeight="1" outlineLevel="1" x14ac:dyDescent="0.25">
      <c r="A100" s="18">
        <v>29</v>
      </c>
      <c r="B100" s="108"/>
      <c r="C100" s="40" t="s">
        <v>240</v>
      </c>
      <c r="D100" s="41">
        <v>45534</v>
      </c>
      <c r="E100" s="70" t="s">
        <v>305</v>
      </c>
      <c r="F100" s="70" t="s">
        <v>1559</v>
      </c>
      <c r="G100" s="143" t="s">
        <v>1560</v>
      </c>
      <c r="H100" s="29"/>
      <c r="I100" s="29"/>
      <c r="J100" s="397"/>
      <c r="K100" s="92">
        <v>1667000</v>
      </c>
      <c r="L100" s="64" t="s">
        <v>1561</v>
      </c>
      <c r="M100" s="24"/>
      <c r="N100" s="24"/>
      <c r="O100" s="24"/>
      <c r="P100" s="64"/>
      <c r="Q100" s="64"/>
      <c r="R100" s="24"/>
      <c r="S100" s="24"/>
      <c r="T100" s="24"/>
      <c r="U100" s="25">
        <f t="shared" si="51"/>
        <v>0</v>
      </c>
      <c r="V100" s="24"/>
      <c r="W100" s="24"/>
      <c r="X100" s="24"/>
      <c r="Y100" s="25">
        <f t="shared" si="52"/>
        <v>0</v>
      </c>
      <c r="Z100" s="24"/>
      <c r="AA100" s="24"/>
      <c r="AB100" s="24"/>
      <c r="AC100" s="25">
        <f t="shared" si="53"/>
        <v>0</v>
      </c>
      <c r="AD100" s="92">
        <v>1667000</v>
      </c>
      <c r="AE100" s="24"/>
      <c r="AF100" s="24"/>
      <c r="AG100" s="25">
        <f t="shared" si="48"/>
        <v>1667000</v>
      </c>
      <c r="AH100" s="25">
        <f t="shared" si="49"/>
        <v>1667000</v>
      </c>
      <c r="AI100" s="26">
        <f t="shared" si="50"/>
        <v>2.3698733398660521E-2</v>
      </c>
      <c r="AJ100" s="27">
        <f t="shared" si="47"/>
        <v>1.1681099235864112E-3</v>
      </c>
    </row>
    <row r="101" spans="1:36" ht="24.95" customHeight="1" outlineLevel="1" x14ac:dyDescent="0.25">
      <c r="A101" s="18">
        <v>30</v>
      </c>
      <c r="B101" s="108"/>
      <c r="C101" s="40" t="s">
        <v>1181</v>
      </c>
      <c r="D101" s="41">
        <v>45534</v>
      </c>
      <c r="E101" s="70" t="s">
        <v>309</v>
      </c>
      <c r="F101" s="70" t="s">
        <v>1559</v>
      </c>
      <c r="G101" s="143" t="s">
        <v>1560</v>
      </c>
      <c r="H101" s="29"/>
      <c r="I101" s="29"/>
      <c r="J101" s="397"/>
      <c r="K101" s="92">
        <v>1667000</v>
      </c>
      <c r="L101" s="64" t="s">
        <v>1561</v>
      </c>
      <c r="M101" s="24"/>
      <c r="N101" s="24"/>
      <c r="O101" s="24"/>
      <c r="P101" s="139"/>
      <c r="Q101" s="139"/>
      <c r="R101" s="24"/>
      <c r="S101" s="24"/>
      <c r="T101" s="24"/>
      <c r="U101" s="25">
        <f t="shared" si="51"/>
        <v>0</v>
      </c>
      <c r="V101" s="24"/>
      <c r="W101" s="24"/>
      <c r="X101" s="24"/>
      <c r="Y101" s="25">
        <f t="shared" si="52"/>
        <v>0</v>
      </c>
      <c r="Z101" s="24"/>
      <c r="AA101" s="24"/>
      <c r="AB101" s="24"/>
      <c r="AC101" s="25">
        <f t="shared" si="53"/>
        <v>0</v>
      </c>
      <c r="AD101" s="24"/>
      <c r="AE101" s="24"/>
      <c r="AF101" s="92">
        <v>1667000</v>
      </c>
      <c r="AG101" s="25">
        <f t="shared" si="48"/>
        <v>1667000</v>
      </c>
      <c r="AH101" s="25">
        <f t="shared" si="49"/>
        <v>1667000</v>
      </c>
      <c r="AI101" s="26">
        <f t="shared" si="50"/>
        <v>2.3698733398660521E-2</v>
      </c>
      <c r="AJ101" s="27">
        <f t="shared" si="47"/>
        <v>1.1681099235864112E-3</v>
      </c>
    </row>
    <row r="102" spans="1:36" ht="24.95" customHeight="1" outlineLevel="1" x14ac:dyDescent="0.25">
      <c r="A102" s="18">
        <v>31</v>
      </c>
      <c r="B102" s="108"/>
      <c r="C102" s="40" t="s">
        <v>1182</v>
      </c>
      <c r="D102" s="41">
        <v>45534</v>
      </c>
      <c r="E102" s="70" t="s">
        <v>1617</v>
      </c>
      <c r="F102" s="70" t="s">
        <v>1559</v>
      </c>
      <c r="G102" s="143" t="s">
        <v>1560</v>
      </c>
      <c r="H102" s="29"/>
      <c r="I102" s="29"/>
      <c r="J102" s="397"/>
      <c r="K102" s="92">
        <v>1112000</v>
      </c>
      <c r="L102" s="64" t="s">
        <v>1561</v>
      </c>
      <c r="M102" s="24"/>
      <c r="N102" s="24"/>
      <c r="O102" s="169"/>
      <c r="P102" s="157"/>
      <c r="Q102" s="157"/>
      <c r="R102" s="161"/>
      <c r="S102" s="24"/>
      <c r="T102" s="24"/>
      <c r="U102" s="25">
        <f t="shared" si="51"/>
        <v>0</v>
      </c>
      <c r="V102" s="24"/>
      <c r="W102" s="24"/>
      <c r="X102" s="24"/>
      <c r="Y102" s="25">
        <f t="shared" si="52"/>
        <v>0</v>
      </c>
      <c r="Z102" s="24"/>
      <c r="AA102" s="24"/>
      <c r="AB102" s="24"/>
      <c r="AC102" s="25">
        <f t="shared" si="53"/>
        <v>0</v>
      </c>
      <c r="AD102" s="24"/>
      <c r="AE102" s="92">
        <v>1112000</v>
      </c>
      <c r="AF102" s="24"/>
      <c r="AG102" s="25">
        <f t="shared" si="48"/>
        <v>1112000</v>
      </c>
      <c r="AH102" s="25">
        <f t="shared" si="49"/>
        <v>1112000</v>
      </c>
      <c r="AI102" s="26">
        <f t="shared" si="50"/>
        <v>1.5808633196946909E-2</v>
      </c>
      <c r="AJ102" s="27">
        <f t="shared" si="47"/>
        <v>7.7920709959693408E-4</v>
      </c>
    </row>
    <row r="103" spans="1:36" ht="24.95" customHeight="1" outlineLevel="1" x14ac:dyDescent="0.25">
      <c r="A103" s="256">
        <v>32</v>
      </c>
      <c r="B103" s="252"/>
      <c r="C103" s="111" t="s">
        <v>1183</v>
      </c>
      <c r="D103" s="112">
        <v>45534</v>
      </c>
      <c r="E103" s="192" t="s">
        <v>311</v>
      </c>
      <c r="F103" s="192" t="s">
        <v>1559</v>
      </c>
      <c r="G103" s="307" t="s">
        <v>1560</v>
      </c>
      <c r="H103" s="178"/>
      <c r="I103" s="178"/>
      <c r="J103" s="397"/>
      <c r="K103" s="92">
        <v>1112000</v>
      </c>
      <c r="L103" s="64" t="s">
        <v>1561</v>
      </c>
      <c r="M103" s="24"/>
      <c r="N103" s="24"/>
      <c r="O103" s="169"/>
      <c r="P103" s="157"/>
      <c r="Q103" s="157"/>
      <c r="R103" s="161"/>
      <c r="S103" s="24"/>
      <c r="T103" s="24"/>
      <c r="U103" s="25">
        <f t="shared" si="51"/>
        <v>0</v>
      </c>
      <c r="V103" s="24"/>
      <c r="W103" s="24"/>
      <c r="X103" s="24"/>
      <c r="Y103" s="25">
        <f t="shared" si="52"/>
        <v>0</v>
      </c>
      <c r="Z103" s="24"/>
      <c r="AA103" s="24"/>
      <c r="AB103" s="24"/>
      <c r="AC103" s="25">
        <f t="shared" si="53"/>
        <v>0</v>
      </c>
      <c r="AD103" s="24"/>
      <c r="AE103" s="24"/>
      <c r="AF103" s="92">
        <v>1112000</v>
      </c>
      <c r="AG103" s="25">
        <f t="shared" si="48"/>
        <v>1112000</v>
      </c>
      <c r="AH103" s="25">
        <f t="shared" si="49"/>
        <v>1112000</v>
      </c>
      <c r="AI103" s="26">
        <f t="shared" si="50"/>
        <v>1.5808633196946909E-2</v>
      </c>
      <c r="AJ103" s="27">
        <f t="shared" si="47"/>
        <v>7.7920709959693408E-4</v>
      </c>
    </row>
    <row r="104" spans="1:36" ht="24.95" customHeight="1" outlineLevel="1" x14ac:dyDescent="0.25">
      <c r="A104" s="156">
        <v>32</v>
      </c>
      <c r="B104" s="156"/>
      <c r="C104" s="186" t="s">
        <v>1618</v>
      </c>
      <c r="D104" s="187">
        <v>45625</v>
      </c>
      <c r="E104" s="172" t="s">
        <v>282</v>
      </c>
      <c r="F104" s="172" t="s">
        <v>1559</v>
      </c>
      <c r="G104" s="165" t="s">
        <v>1560</v>
      </c>
      <c r="H104" s="158"/>
      <c r="I104" s="158"/>
      <c r="J104" s="397"/>
      <c r="K104" s="92">
        <v>1112000</v>
      </c>
      <c r="L104" s="64" t="s">
        <v>1561</v>
      </c>
      <c r="M104" s="24"/>
      <c r="N104" s="24"/>
      <c r="O104" s="169"/>
      <c r="P104" s="157"/>
      <c r="Q104" s="157"/>
      <c r="R104" s="161"/>
      <c r="S104" s="24"/>
      <c r="T104" s="24"/>
      <c r="U104" s="25">
        <f t="shared" si="51"/>
        <v>0</v>
      </c>
      <c r="V104" s="24"/>
      <c r="W104" s="24"/>
      <c r="X104" s="24"/>
      <c r="Y104" s="25">
        <f t="shared" si="52"/>
        <v>0</v>
      </c>
      <c r="Z104" s="24"/>
      <c r="AA104" s="24"/>
      <c r="AB104" s="24"/>
      <c r="AC104" s="25">
        <f t="shared" si="53"/>
        <v>0</v>
      </c>
      <c r="AD104" s="24"/>
      <c r="AE104" s="24"/>
      <c r="AF104" s="92">
        <v>1112000</v>
      </c>
      <c r="AG104" s="25">
        <f t="shared" si="48"/>
        <v>1112000</v>
      </c>
      <c r="AH104" s="25">
        <f t="shared" si="49"/>
        <v>1112000</v>
      </c>
      <c r="AI104" s="26">
        <f t="shared" ref="AI104:AI106" si="54">IF(ISERROR(AH104/$J$71),0,AH104/$J$71)</f>
        <v>1.5808633196946909E-2</v>
      </c>
      <c r="AJ104" s="27">
        <f t="shared" ref="AJ104:AJ106" si="55">IF(ISERROR(AH104/$AH$365),"-",AH104/$AH$365)</f>
        <v>7.7920709959693408E-4</v>
      </c>
    </row>
    <row r="105" spans="1:36" ht="24.95" customHeight="1" outlineLevel="1" x14ac:dyDescent="0.25">
      <c r="A105" s="156">
        <v>33</v>
      </c>
      <c r="B105" s="156"/>
      <c r="C105" s="186" t="s">
        <v>1619</v>
      </c>
      <c r="D105" s="187">
        <v>45615</v>
      </c>
      <c r="E105" s="172" t="s">
        <v>257</v>
      </c>
      <c r="F105" s="172" t="s">
        <v>1559</v>
      </c>
      <c r="G105" s="165" t="s">
        <v>1560</v>
      </c>
      <c r="H105" s="158"/>
      <c r="I105" s="158"/>
      <c r="J105" s="397"/>
      <c r="K105" s="92">
        <v>1678000</v>
      </c>
      <c r="L105" s="64" t="s">
        <v>1561</v>
      </c>
      <c r="M105" s="24"/>
      <c r="N105" s="24"/>
      <c r="O105" s="169"/>
      <c r="P105" s="157"/>
      <c r="Q105" s="157"/>
      <c r="R105" s="161"/>
      <c r="S105" s="24"/>
      <c r="T105" s="24"/>
      <c r="U105" s="25">
        <f t="shared" si="51"/>
        <v>0</v>
      </c>
      <c r="V105" s="24"/>
      <c r="W105" s="24"/>
      <c r="X105" s="24"/>
      <c r="Y105" s="25">
        <f t="shared" si="52"/>
        <v>0</v>
      </c>
      <c r="Z105" s="24"/>
      <c r="AA105" s="24"/>
      <c r="AB105" s="24"/>
      <c r="AC105" s="25">
        <f t="shared" si="53"/>
        <v>0</v>
      </c>
      <c r="AD105" s="24"/>
      <c r="AE105" s="24"/>
      <c r="AF105" s="92">
        <v>1678000</v>
      </c>
      <c r="AG105" s="25">
        <f t="shared" si="48"/>
        <v>1678000</v>
      </c>
      <c r="AH105" s="25">
        <f t="shared" si="49"/>
        <v>1678000</v>
      </c>
      <c r="AI105" s="26">
        <f t="shared" si="54"/>
        <v>2.3855113763018809E-2</v>
      </c>
      <c r="AJ105" s="27">
        <f t="shared" si="55"/>
        <v>1.1758179074853015E-3</v>
      </c>
    </row>
    <row r="106" spans="1:36" ht="24.95" customHeight="1" outlineLevel="1" x14ac:dyDescent="0.25">
      <c r="A106" s="156">
        <v>34</v>
      </c>
      <c r="B106" s="156"/>
      <c r="C106" s="186" t="s">
        <v>1620</v>
      </c>
      <c r="D106" s="187">
        <v>45573</v>
      </c>
      <c r="E106" s="172" t="s">
        <v>255</v>
      </c>
      <c r="F106" s="172" t="s">
        <v>1559</v>
      </c>
      <c r="G106" s="165" t="s">
        <v>1560</v>
      </c>
      <c r="H106" s="158"/>
      <c r="I106" s="158"/>
      <c r="J106" s="400"/>
      <c r="K106" s="92">
        <v>6088000</v>
      </c>
      <c r="L106" s="64" t="s">
        <v>1561</v>
      </c>
      <c r="M106" s="24"/>
      <c r="N106" s="24"/>
      <c r="O106" s="169"/>
      <c r="P106" s="157"/>
      <c r="Q106" s="157"/>
      <c r="R106" s="161"/>
      <c r="S106" s="24"/>
      <c r="T106" s="24"/>
      <c r="U106" s="25">
        <f t="shared" si="51"/>
        <v>0</v>
      </c>
      <c r="V106" s="24"/>
      <c r="W106" s="24"/>
      <c r="X106" s="24"/>
      <c r="Y106" s="25">
        <f t="shared" si="52"/>
        <v>0</v>
      </c>
      <c r="Z106" s="24"/>
      <c r="AA106" s="24"/>
      <c r="AB106" s="24"/>
      <c r="AC106" s="25">
        <f t="shared" si="53"/>
        <v>0</v>
      </c>
      <c r="AD106" s="24"/>
      <c r="AE106" s="24"/>
      <c r="AF106" s="92">
        <v>6088000</v>
      </c>
      <c r="AG106" s="25">
        <f t="shared" si="48"/>
        <v>6088000</v>
      </c>
      <c r="AH106" s="25">
        <f t="shared" si="49"/>
        <v>6088000</v>
      </c>
      <c r="AI106" s="26">
        <f t="shared" si="54"/>
        <v>8.6549423473932366E-2</v>
      </c>
      <c r="AJ106" s="27">
        <f t="shared" si="55"/>
        <v>4.2660187251314166E-3</v>
      </c>
    </row>
    <row r="107" spans="1:36" s="37" customFormat="1" ht="12.75" customHeight="1" x14ac:dyDescent="0.25">
      <c r="A107" s="404" t="s">
        <v>57</v>
      </c>
      <c r="B107" s="377"/>
      <c r="C107" s="377"/>
      <c r="D107" s="377"/>
      <c r="E107" s="377"/>
      <c r="F107" s="377"/>
      <c r="G107" s="377"/>
      <c r="H107" s="377"/>
      <c r="I107" s="405"/>
      <c r="J107" s="33">
        <f>+J71</f>
        <v>70341312</v>
      </c>
      <c r="K107" s="33">
        <f>SUM(K72:K106)</f>
        <v>70132417</v>
      </c>
      <c r="L107" s="32"/>
      <c r="M107" s="33">
        <f>SUM(M72:M106)</f>
        <v>0</v>
      </c>
      <c r="N107" s="33">
        <f t="shared" ref="N107:AH107" si="56">SUM(N72:N106)</f>
        <v>0</v>
      </c>
      <c r="O107" s="33">
        <f t="shared" si="56"/>
        <v>0</v>
      </c>
      <c r="P107" s="33">
        <f t="shared" si="56"/>
        <v>0</v>
      </c>
      <c r="Q107" s="33">
        <f t="shared" si="56"/>
        <v>0</v>
      </c>
      <c r="R107" s="33">
        <f t="shared" si="56"/>
        <v>178500</v>
      </c>
      <c r="S107" s="33">
        <f t="shared" si="56"/>
        <v>1150248</v>
      </c>
      <c r="T107" s="33">
        <f t="shared" si="56"/>
        <v>268922</v>
      </c>
      <c r="U107" s="33">
        <f t="shared" si="56"/>
        <v>1597670</v>
      </c>
      <c r="V107" s="33">
        <f t="shared" si="56"/>
        <v>298046</v>
      </c>
      <c r="W107" s="33">
        <f t="shared" si="56"/>
        <v>390280</v>
      </c>
      <c r="X107" s="33">
        <f t="shared" si="56"/>
        <v>236276</v>
      </c>
      <c r="Y107" s="33">
        <f t="shared" si="56"/>
        <v>924602</v>
      </c>
      <c r="Z107" s="33">
        <f t="shared" si="56"/>
        <v>279361</v>
      </c>
      <c r="AA107" s="33">
        <f t="shared" si="56"/>
        <v>1636312</v>
      </c>
      <c r="AB107" s="33">
        <f t="shared" si="56"/>
        <v>401016</v>
      </c>
      <c r="AC107" s="33">
        <f t="shared" si="56"/>
        <v>2316689</v>
      </c>
      <c r="AD107" s="33">
        <f t="shared" si="56"/>
        <v>12965675</v>
      </c>
      <c r="AE107" s="33">
        <f t="shared" si="56"/>
        <v>21859786</v>
      </c>
      <c r="AF107" s="33">
        <f t="shared" si="56"/>
        <v>30011995</v>
      </c>
      <c r="AG107" s="33">
        <f t="shared" si="56"/>
        <v>64837456</v>
      </c>
      <c r="AH107" s="33">
        <f t="shared" si="56"/>
        <v>69676417</v>
      </c>
      <c r="AI107" s="36">
        <f>IF(ISERROR(AH107/J107),0,AH107/J107)</f>
        <v>0.99054758887636329</v>
      </c>
      <c r="AJ107" s="36">
        <f>IF(ISERROR(AH107/$AH$365),0,AH107/$AH$365)</f>
        <v>4.882406366985298E-2</v>
      </c>
    </row>
    <row r="108" spans="1:36" ht="12.75" customHeight="1" x14ac:dyDescent="0.25">
      <c r="A108" s="383" t="s">
        <v>58</v>
      </c>
      <c r="B108" s="384"/>
      <c r="C108" s="384"/>
      <c r="D108" s="384"/>
      <c r="E108" s="385"/>
      <c r="F108" s="9"/>
      <c r="G108" s="10"/>
      <c r="H108" s="11"/>
      <c r="I108" s="11"/>
      <c r="J108" s="381">
        <v>76140723</v>
      </c>
      <c r="K108" s="13"/>
      <c r="L108" s="14"/>
      <c r="M108" s="15"/>
      <c r="N108" s="15"/>
      <c r="O108" s="15"/>
      <c r="P108" s="10"/>
      <c r="Q108" s="16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7"/>
      <c r="AJ108" s="17"/>
    </row>
    <row r="109" spans="1:36" ht="24.95" customHeight="1" outlineLevel="1" x14ac:dyDescent="0.3">
      <c r="A109" s="19">
        <v>1</v>
      </c>
      <c r="B109" s="19"/>
      <c r="C109" s="64"/>
      <c r="D109" s="29"/>
      <c r="E109" s="64"/>
      <c r="F109" s="64"/>
      <c r="G109" s="64"/>
      <c r="H109" s="29"/>
      <c r="I109" s="29"/>
      <c r="J109" s="395"/>
      <c r="K109" s="92">
        <v>613011</v>
      </c>
      <c r="L109" s="104" t="s">
        <v>1293</v>
      </c>
      <c r="M109" s="24"/>
      <c r="N109" s="24"/>
      <c r="O109" s="24"/>
      <c r="P109" s="103"/>
      <c r="Q109" s="106"/>
      <c r="R109" s="24"/>
      <c r="S109" s="24">
        <v>24486</v>
      </c>
      <c r="T109" s="24">
        <v>97944</v>
      </c>
      <c r="U109" s="25">
        <f>SUM(R109:T109)</f>
        <v>122430</v>
      </c>
      <c r="V109" s="24">
        <v>48972</v>
      </c>
      <c r="W109" s="24">
        <v>73458</v>
      </c>
      <c r="X109" s="24">
        <v>48972</v>
      </c>
      <c r="Y109" s="25">
        <f>SUM(V109:X109)</f>
        <v>171402</v>
      </c>
      <c r="Z109" s="24">
        <v>49218</v>
      </c>
      <c r="AA109" s="24">
        <v>49464</v>
      </c>
      <c r="AB109" s="24"/>
      <c r="AC109" s="25">
        <f>SUM(Z109:AB109)</f>
        <v>98682</v>
      </c>
      <c r="AD109" s="24"/>
      <c r="AE109" s="310">
        <v>24609</v>
      </c>
      <c r="AF109" s="24"/>
      <c r="AG109" s="25">
        <f>SUM(AD109:AF109)</f>
        <v>24609</v>
      </c>
      <c r="AH109" s="25">
        <f>SUM(U109,Y109,AC109,AG109)</f>
        <v>417123</v>
      </c>
      <c r="AI109" s="26">
        <f>IF(ISERROR(AH109/J108),0,AH109/J108)</f>
        <v>5.4783167740605774E-3</v>
      </c>
      <c r="AJ109" s="27">
        <f t="shared" ref="AJ109:AJ140" si="57">IF(ISERROR(AH109/$AH$365),"-",AH109/$AH$365)</f>
        <v>2.9228885162335607E-4</v>
      </c>
    </row>
    <row r="110" spans="1:36" ht="24.95" customHeight="1" outlineLevel="1" x14ac:dyDescent="0.3">
      <c r="A110" s="19">
        <v>2</v>
      </c>
      <c r="B110" s="19"/>
      <c r="C110" s="64"/>
      <c r="D110" s="29"/>
      <c r="E110" s="64"/>
      <c r="F110" s="64"/>
      <c r="G110" s="64"/>
      <c r="H110" s="29"/>
      <c r="I110" s="29"/>
      <c r="J110" s="395"/>
      <c r="K110" s="92">
        <v>13403876</v>
      </c>
      <c r="L110" s="104" t="s">
        <v>107</v>
      </c>
      <c r="M110" s="24"/>
      <c r="N110" s="24"/>
      <c r="O110" s="24"/>
      <c r="P110" s="64"/>
      <c r="Q110" s="64"/>
      <c r="R110" s="24">
        <v>195888</v>
      </c>
      <c r="S110" s="24">
        <v>3035252</v>
      </c>
      <c r="T110" s="24">
        <v>1172132</v>
      </c>
      <c r="U110" s="25">
        <f>SUM(R110:T110)</f>
        <v>4403272</v>
      </c>
      <c r="V110" s="24">
        <v>562826</v>
      </c>
      <c r="W110" s="24">
        <v>898885</v>
      </c>
      <c r="X110" s="24">
        <v>517626</v>
      </c>
      <c r="Y110" s="25">
        <f>SUM(V110:X110)</f>
        <v>1979337</v>
      </c>
      <c r="Z110" s="24">
        <v>517626</v>
      </c>
      <c r="AA110" s="24">
        <v>517626</v>
      </c>
      <c r="AB110" s="24">
        <v>517626</v>
      </c>
      <c r="AC110" s="25">
        <f>SUM(Z110:AB110)</f>
        <v>1552878</v>
      </c>
      <c r="AD110" s="310">
        <v>541577</v>
      </c>
      <c r="AE110" s="24">
        <v>1183145</v>
      </c>
      <c r="AF110" s="310">
        <v>3939554</v>
      </c>
      <c r="AG110" s="25">
        <f>SUM(AD110:AF110)</f>
        <v>5664276</v>
      </c>
      <c r="AH110" s="25">
        <f>SUM(U110,Y110,AC110,AG110)</f>
        <v>13599763</v>
      </c>
      <c r="AI110" s="26">
        <f>IF(ISERROR(AH110/J108),0,AH110/J108)</f>
        <v>0.17861352590518481</v>
      </c>
      <c r="AJ110" s="27">
        <f t="shared" si="57"/>
        <v>9.5297049302479307E-3</v>
      </c>
    </row>
    <row r="111" spans="1:36" ht="24.95" customHeight="1" outlineLevel="1" x14ac:dyDescent="0.25">
      <c r="A111" s="18">
        <v>3</v>
      </c>
      <c r="B111" s="108"/>
      <c r="C111" s="40" t="s">
        <v>1621</v>
      </c>
      <c r="D111" s="41">
        <v>45547</v>
      </c>
      <c r="E111" s="70" t="s">
        <v>353</v>
      </c>
      <c r="F111" s="70" t="s">
        <v>1559</v>
      </c>
      <c r="G111" s="43" t="s">
        <v>1560</v>
      </c>
      <c r="H111" s="29"/>
      <c r="I111" s="29"/>
      <c r="J111" s="395"/>
      <c r="K111" s="92">
        <v>1945000</v>
      </c>
      <c r="L111" s="64" t="s">
        <v>1561</v>
      </c>
      <c r="M111" s="24"/>
      <c r="N111" s="24"/>
      <c r="O111" s="24"/>
      <c r="P111" s="64"/>
      <c r="Q111" s="64"/>
      <c r="R111" s="24"/>
      <c r="S111" s="24"/>
      <c r="T111" s="24"/>
      <c r="U111" s="25">
        <f t="shared" ref="U111:U140" si="58">SUM(R111:T111)</f>
        <v>0</v>
      </c>
      <c r="V111" s="24"/>
      <c r="W111" s="24"/>
      <c r="X111" s="24"/>
      <c r="Y111" s="25">
        <f t="shared" ref="Y111:Y140" si="59">SUM(V111:X111)</f>
        <v>0</v>
      </c>
      <c r="Z111" s="24"/>
      <c r="AA111" s="24"/>
      <c r="AB111" s="24"/>
      <c r="AC111" s="25">
        <f t="shared" ref="AC111:AC140" si="60">SUM(Z111:AB111)</f>
        <v>0</v>
      </c>
      <c r="AD111" s="24"/>
      <c r="AE111" s="92">
        <v>1945000</v>
      </c>
      <c r="AF111" s="24"/>
      <c r="AG111" s="25">
        <f t="shared" ref="AG111:AG140" si="61">SUM(AD111:AF111)</f>
        <v>1945000</v>
      </c>
      <c r="AH111" s="25">
        <f t="shared" ref="AH111:AH140" si="62">SUM(U111,Y111,AC111,AG111)</f>
        <v>1945000</v>
      </c>
      <c r="AI111" s="26">
        <f t="shared" ref="AI111:AI140" si="63">IF(ISERROR(AH111/J109),0,AH111/J109)</f>
        <v>0</v>
      </c>
      <c r="AJ111" s="27">
        <f t="shared" si="57"/>
        <v>1.3629116984856446E-3</v>
      </c>
    </row>
    <row r="112" spans="1:36" ht="24.95" customHeight="1" outlineLevel="1" x14ac:dyDescent="0.25">
      <c r="A112" s="18">
        <v>4</v>
      </c>
      <c r="B112" s="108"/>
      <c r="C112" s="40" t="s">
        <v>1622</v>
      </c>
      <c r="D112" s="41">
        <v>45547</v>
      </c>
      <c r="E112" s="70" t="s">
        <v>323</v>
      </c>
      <c r="F112" s="70" t="s">
        <v>1559</v>
      </c>
      <c r="G112" s="43" t="s">
        <v>1560</v>
      </c>
      <c r="H112" s="29"/>
      <c r="I112" s="29"/>
      <c r="J112" s="395"/>
      <c r="K112" s="92">
        <v>1445000</v>
      </c>
      <c r="L112" s="64" t="s">
        <v>1561</v>
      </c>
      <c r="M112" s="24"/>
      <c r="N112" s="24"/>
      <c r="O112" s="24"/>
      <c r="P112" s="64"/>
      <c r="Q112" s="64"/>
      <c r="R112" s="24"/>
      <c r="S112" s="24"/>
      <c r="T112" s="24"/>
      <c r="U112" s="25">
        <f t="shared" si="58"/>
        <v>0</v>
      </c>
      <c r="V112" s="24"/>
      <c r="W112" s="24"/>
      <c r="X112" s="24"/>
      <c r="Y112" s="25">
        <f t="shared" si="59"/>
        <v>0</v>
      </c>
      <c r="Z112" s="24"/>
      <c r="AA112" s="24"/>
      <c r="AB112" s="24"/>
      <c r="AC112" s="25">
        <f t="shared" si="60"/>
        <v>0</v>
      </c>
      <c r="AD112" s="24"/>
      <c r="AE112" s="92">
        <v>1445000</v>
      </c>
      <c r="AF112" s="24"/>
      <c r="AG112" s="25">
        <f t="shared" si="61"/>
        <v>1445000</v>
      </c>
      <c r="AH112" s="25">
        <f t="shared" si="62"/>
        <v>1445000</v>
      </c>
      <c r="AI112" s="26">
        <f t="shared" si="63"/>
        <v>0</v>
      </c>
      <c r="AJ112" s="27">
        <f t="shared" si="57"/>
        <v>1.0125487939906203E-3</v>
      </c>
    </row>
    <row r="113" spans="1:36" ht="24.95" customHeight="1" outlineLevel="1" x14ac:dyDescent="0.25">
      <c r="A113" s="18">
        <v>5</v>
      </c>
      <c r="B113" s="108"/>
      <c r="C113" s="40" t="s">
        <v>1623</v>
      </c>
      <c r="D113" s="41">
        <v>45547</v>
      </c>
      <c r="E113" s="70" t="s">
        <v>329</v>
      </c>
      <c r="F113" s="70" t="s">
        <v>1559</v>
      </c>
      <c r="G113" s="43" t="s">
        <v>1560</v>
      </c>
      <c r="H113" s="29"/>
      <c r="I113" s="29"/>
      <c r="J113" s="395"/>
      <c r="K113" s="92">
        <v>2000000</v>
      </c>
      <c r="L113" s="64" t="s">
        <v>1561</v>
      </c>
      <c r="M113" s="24"/>
      <c r="N113" s="24"/>
      <c r="O113" s="24"/>
      <c r="P113" s="64"/>
      <c r="Q113" s="64"/>
      <c r="R113" s="24"/>
      <c r="S113" s="24"/>
      <c r="T113" s="24"/>
      <c r="U113" s="25">
        <f t="shared" si="58"/>
        <v>0</v>
      </c>
      <c r="V113" s="24"/>
      <c r="W113" s="24"/>
      <c r="X113" s="24"/>
      <c r="Y113" s="25">
        <f t="shared" si="59"/>
        <v>0</v>
      </c>
      <c r="Z113" s="24"/>
      <c r="AA113" s="24"/>
      <c r="AB113" s="24"/>
      <c r="AC113" s="25">
        <f t="shared" si="60"/>
        <v>0</v>
      </c>
      <c r="AD113" s="24"/>
      <c r="AE113" s="92">
        <v>2000000</v>
      </c>
      <c r="AF113" s="24"/>
      <c r="AG113" s="25">
        <f t="shared" si="61"/>
        <v>2000000</v>
      </c>
      <c r="AH113" s="25">
        <f t="shared" si="62"/>
        <v>2000000</v>
      </c>
      <c r="AI113" s="26">
        <f t="shared" si="63"/>
        <v>0</v>
      </c>
      <c r="AJ113" s="27">
        <f t="shared" si="57"/>
        <v>1.4014516179800974E-3</v>
      </c>
    </row>
    <row r="114" spans="1:36" ht="24.95" customHeight="1" outlineLevel="1" x14ac:dyDescent="0.25">
      <c r="A114" s="18">
        <v>6</v>
      </c>
      <c r="B114" s="108"/>
      <c r="C114" s="40" t="s">
        <v>1624</v>
      </c>
      <c r="D114" s="41">
        <v>45547</v>
      </c>
      <c r="E114" s="70" t="s">
        <v>878</v>
      </c>
      <c r="F114" s="70" t="s">
        <v>1559</v>
      </c>
      <c r="G114" s="43" t="s">
        <v>1560</v>
      </c>
      <c r="H114" s="29"/>
      <c r="I114" s="29"/>
      <c r="J114" s="395"/>
      <c r="K114" s="92">
        <v>1389000</v>
      </c>
      <c r="L114" s="64" t="s">
        <v>1561</v>
      </c>
      <c r="M114" s="24"/>
      <c r="N114" s="24"/>
      <c r="O114" s="24"/>
      <c r="P114" s="64"/>
      <c r="Q114" s="64"/>
      <c r="R114" s="24"/>
      <c r="S114" s="24"/>
      <c r="T114" s="24"/>
      <c r="U114" s="25">
        <f t="shared" si="58"/>
        <v>0</v>
      </c>
      <c r="V114" s="24"/>
      <c r="W114" s="24"/>
      <c r="X114" s="24"/>
      <c r="Y114" s="25">
        <f t="shared" si="59"/>
        <v>0</v>
      </c>
      <c r="Z114" s="24"/>
      <c r="AA114" s="24"/>
      <c r="AB114" s="24"/>
      <c r="AC114" s="25">
        <f t="shared" si="60"/>
        <v>0</v>
      </c>
      <c r="AD114" s="24"/>
      <c r="AE114" s="92">
        <v>1389000</v>
      </c>
      <c r="AF114" s="24"/>
      <c r="AG114" s="25">
        <f t="shared" si="61"/>
        <v>1389000</v>
      </c>
      <c r="AH114" s="25">
        <f t="shared" si="62"/>
        <v>1389000</v>
      </c>
      <c r="AI114" s="26">
        <f t="shared" si="63"/>
        <v>0</v>
      </c>
      <c r="AJ114" s="27">
        <f t="shared" si="57"/>
        <v>9.7330814868717757E-4</v>
      </c>
    </row>
    <row r="115" spans="1:36" ht="24.95" customHeight="1" outlineLevel="1" x14ac:dyDescent="0.25">
      <c r="A115" s="18">
        <v>7</v>
      </c>
      <c r="B115" s="108"/>
      <c r="C115" s="40" t="s">
        <v>1625</v>
      </c>
      <c r="D115" s="41">
        <v>45536</v>
      </c>
      <c r="E115" s="70" t="s">
        <v>360</v>
      </c>
      <c r="F115" s="70" t="s">
        <v>1559</v>
      </c>
      <c r="G115" s="43" t="s">
        <v>1560</v>
      </c>
      <c r="H115" s="29"/>
      <c r="I115" s="29"/>
      <c r="J115" s="395"/>
      <c r="K115" s="92">
        <v>1667000</v>
      </c>
      <c r="L115" s="64" t="s">
        <v>1561</v>
      </c>
      <c r="M115" s="24"/>
      <c r="N115" s="24"/>
      <c r="O115" s="24"/>
      <c r="P115" s="64"/>
      <c r="Q115" s="64"/>
      <c r="R115" s="24"/>
      <c r="S115" s="24"/>
      <c r="T115" s="24"/>
      <c r="U115" s="25">
        <f t="shared" si="58"/>
        <v>0</v>
      </c>
      <c r="V115" s="24"/>
      <c r="W115" s="24"/>
      <c r="X115" s="24"/>
      <c r="Y115" s="25">
        <f t="shared" si="59"/>
        <v>0</v>
      </c>
      <c r="Z115" s="24"/>
      <c r="AA115" s="24"/>
      <c r="AB115" s="24"/>
      <c r="AC115" s="25">
        <f t="shared" si="60"/>
        <v>0</v>
      </c>
      <c r="AD115" s="24"/>
      <c r="AE115" s="92">
        <v>1667000</v>
      </c>
      <c r="AF115" s="24"/>
      <c r="AG115" s="25">
        <f t="shared" si="61"/>
        <v>1667000</v>
      </c>
      <c r="AH115" s="25">
        <f t="shared" si="62"/>
        <v>1667000</v>
      </c>
      <c r="AI115" s="26">
        <f t="shared" si="63"/>
        <v>0</v>
      </c>
      <c r="AJ115" s="27">
        <f t="shared" si="57"/>
        <v>1.1681099235864112E-3</v>
      </c>
    </row>
    <row r="116" spans="1:36" ht="24.95" customHeight="1" outlineLevel="1" x14ac:dyDescent="0.25">
      <c r="A116" s="18">
        <v>8</v>
      </c>
      <c r="B116" s="108"/>
      <c r="C116" s="40" t="s">
        <v>1626</v>
      </c>
      <c r="D116" s="41">
        <v>45545</v>
      </c>
      <c r="E116" s="70" t="s">
        <v>319</v>
      </c>
      <c r="F116" s="70" t="s">
        <v>1559</v>
      </c>
      <c r="G116" s="43" t="s">
        <v>1560</v>
      </c>
      <c r="H116" s="29"/>
      <c r="I116" s="29"/>
      <c r="J116" s="395"/>
      <c r="K116" s="92">
        <v>1946000</v>
      </c>
      <c r="L116" s="64" t="s">
        <v>1561</v>
      </c>
      <c r="M116" s="24"/>
      <c r="N116" s="24"/>
      <c r="O116" s="24"/>
      <c r="P116" s="64"/>
      <c r="Q116" s="64"/>
      <c r="R116" s="24"/>
      <c r="S116" s="24"/>
      <c r="T116" s="24"/>
      <c r="U116" s="25">
        <f t="shared" si="58"/>
        <v>0</v>
      </c>
      <c r="V116" s="24"/>
      <c r="W116" s="24"/>
      <c r="X116" s="24"/>
      <c r="Y116" s="25">
        <f t="shared" si="59"/>
        <v>0</v>
      </c>
      <c r="Z116" s="24"/>
      <c r="AA116" s="24"/>
      <c r="AB116" s="24"/>
      <c r="AC116" s="25">
        <f t="shared" si="60"/>
        <v>0</v>
      </c>
      <c r="AD116" s="24"/>
      <c r="AE116" s="92">
        <v>1946000</v>
      </c>
      <c r="AF116" s="24"/>
      <c r="AG116" s="25">
        <f t="shared" si="61"/>
        <v>1946000</v>
      </c>
      <c r="AH116" s="25">
        <f t="shared" si="62"/>
        <v>1946000</v>
      </c>
      <c r="AI116" s="26">
        <f t="shared" si="63"/>
        <v>0</v>
      </c>
      <c r="AJ116" s="27">
        <f t="shared" si="57"/>
        <v>1.3636124242946347E-3</v>
      </c>
    </row>
    <row r="117" spans="1:36" ht="24.95" customHeight="1" outlineLevel="1" x14ac:dyDescent="0.25">
      <c r="A117" s="18">
        <v>9</v>
      </c>
      <c r="B117" s="108"/>
      <c r="C117" s="40" t="s">
        <v>1627</v>
      </c>
      <c r="D117" s="41">
        <v>45545</v>
      </c>
      <c r="E117" s="70" t="s">
        <v>370</v>
      </c>
      <c r="F117" s="70" t="s">
        <v>1559</v>
      </c>
      <c r="G117" s="43" t="s">
        <v>1560</v>
      </c>
      <c r="H117" s="29"/>
      <c r="I117" s="29"/>
      <c r="J117" s="395"/>
      <c r="K117" s="92">
        <v>2000000</v>
      </c>
      <c r="L117" s="64" t="s">
        <v>1561</v>
      </c>
      <c r="M117" s="24"/>
      <c r="N117" s="24"/>
      <c r="O117" s="24"/>
      <c r="P117" s="64"/>
      <c r="Q117" s="64"/>
      <c r="R117" s="24"/>
      <c r="S117" s="24"/>
      <c r="T117" s="24"/>
      <c r="U117" s="25">
        <f t="shared" si="58"/>
        <v>0</v>
      </c>
      <c r="V117" s="24"/>
      <c r="W117" s="24"/>
      <c r="X117" s="24"/>
      <c r="Y117" s="25">
        <f t="shared" si="59"/>
        <v>0</v>
      </c>
      <c r="Z117" s="24"/>
      <c r="AA117" s="24"/>
      <c r="AB117" s="24"/>
      <c r="AC117" s="25">
        <f t="shared" si="60"/>
        <v>0</v>
      </c>
      <c r="AD117" s="24"/>
      <c r="AE117" s="92">
        <v>2000000</v>
      </c>
      <c r="AF117" s="24"/>
      <c r="AG117" s="25">
        <f t="shared" si="61"/>
        <v>2000000</v>
      </c>
      <c r="AH117" s="25">
        <f t="shared" si="62"/>
        <v>2000000</v>
      </c>
      <c r="AI117" s="26">
        <f t="shared" si="63"/>
        <v>0</v>
      </c>
      <c r="AJ117" s="27">
        <f t="shared" si="57"/>
        <v>1.4014516179800974E-3</v>
      </c>
    </row>
    <row r="118" spans="1:36" ht="24.95" customHeight="1" outlineLevel="1" x14ac:dyDescent="0.25">
      <c r="A118" s="18">
        <v>10</v>
      </c>
      <c r="B118" s="108"/>
      <c r="C118" s="40" t="s">
        <v>1628</v>
      </c>
      <c r="D118" s="41">
        <v>45545</v>
      </c>
      <c r="E118" s="70" t="s">
        <v>366</v>
      </c>
      <c r="F118" s="70" t="s">
        <v>1559</v>
      </c>
      <c r="G118" s="43" t="s">
        <v>1560</v>
      </c>
      <c r="H118" s="29"/>
      <c r="I118" s="29"/>
      <c r="J118" s="395"/>
      <c r="K118" s="92">
        <v>4979000</v>
      </c>
      <c r="L118" s="64" t="s">
        <v>1561</v>
      </c>
      <c r="M118" s="24"/>
      <c r="N118" s="24"/>
      <c r="O118" s="24"/>
      <c r="P118" s="64"/>
      <c r="Q118" s="64"/>
      <c r="R118" s="24"/>
      <c r="S118" s="24"/>
      <c r="T118" s="24"/>
      <c r="U118" s="25">
        <f t="shared" si="58"/>
        <v>0</v>
      </c>
      <c r="V118" s="24"/>
      <c r="W118" s="24"/>
      <c r="X118" s="24"/>
      <c r="Y118" s="25">
        <f t="shared" si="59"/>
        <v>0</v>
      </c>
      <c r="Z118" s="24"/>
      <c r="AA118" s="24"/>
      <c r="AB118" s="24"/>
      <c r="AC118" s="25">
        <f t="shared" si="60"/>
        <v>0</v>
      </c>
      <c r="AD118" s="24"/>
      <c r="AE118" s="92">
        <v>4979000</v>
      </c>
      <c r="AF118" s="24"/>
      <c r="AG118" s="25">
        <f t="shared" si="61"/>
        <v>4979000</v>
      </c>
      <c r="AH118" s="25">
        <f t="shared" si="62"/>
        <v>4979000</v>
      </c>
      <c r="AI118" s="26">
        <f t="shared" si="63"/>
        <v>0</v>
      </c>
      <c r="AJ118" s="27">
        <f t="shared" si="57"/>
        <v>3.4889138029614523E-3</v>
      </c>
    </row>
    <row r="119" spans="1:36" ht="24.95" customHeight="1" outlineLevel="1" x14ac:dyDescent="0.25">
      <c r="A119" s="18">
        <v>11</v>
      </c>
      <c r="B119" s="108"/>
      <c r="C119" s="40" t="s">
        <v>1629</v>
      </c>
      <c r="D119" s="41">
        <v>45545</v>
      </c>
      <c r="E119" s="70" t="s">
        <v>368</v>
      </c>
      <c r="F119" s="70" t="s">
        <v>1559</v>
      </c>
      <c r="G119" s="43" t="s">
        <v>1560</v>
      </c>
      <c r="H119" s="29"/>
      <c r="I119" s="29"/>
      <c r="J119" s="395"/>
      <c r="K119" s="92">
        <v>1879000</v>
      </c>
      <c r="L119" s="64" t="s">
        <v>1561</v>
      </c>
      <c r="M119" s="24"/>
      <c r="N119" s="24"/>
      <c r="O119" s="24"/>
      <c r="P119" s="64"/>
      <c r="Q119" s="64"/>
      <c r="R119" s="24"/>
      <c r="S119" s="24"/>
      <c r="T119" s="24"/>
      <c r="U119" s="25">
        <f t="shared" si="58"/>
        <v>0</v>
      </c>
      <c r="V119" s="24"/>
      <c r="W119" s="24"/>
      <c r="X119" s="24"/>
      <c r="Y119" s="25">
        <f t="shared" si="59"/>
        <v>0</v>
      </c>
      <c r="Z119" s="24"/>
      <c r="AA119" s="24"/>
      <c r="AB119" s="24"/>
      <c r="AC119" s="25">
        <f t="shared" si="60"/>
        <v>0</v>
      </c>
      <c r="AD119" s="24"/>
      <c r="AE119" s="92">
        <v>1879000</v>
      </c>
      <c r="AF119" s="24"/>
      <c r="AG119" s="25">
        <f t="shared" si="61"/>
        <v>1879000</v>
      </c>
      <c r="AH119" s="25">
        <f t="shared" si="62"/>
        <v>1879000</v>
      </c>
      <c r="AI119" s="26">
        <f t="shared" si="63"/>
        <v>0</v>
      </c>
      <c r="AJ119" s="27">
        <f t="shared" si="57"/>
        <v>1.3166637950923015E-3</v>
      </c>
    </row>
    <row r="120" spans="1:36" ht="24.95" customHeight="1" outlineLevel="1" x14ac:dyDescent="0.25">
      <c r="A120" s="18">
        <v>12</v>
      </c>
      <c r="B120" s="108"/>
      <c r="C120" s="40" t="s">
        <v>1630</v>
      </c>
      <c r="D120" s="41">
        <v>45545</v>
      </c>
      <c r="E120" s="70" t="s">
        <v>364</v>
      </c>
      <c r="F120" s="70" t="s">
        <v>1559</v>
      </c>
      <c r="G120" s="43" t="s">
        <v>1560</v>
      </c>
      <c r="H120" s="29"/>
      <c r="I120" s="29"/>
      <c r="J120" s="395"/>
      <c r="K120" s="92">
        <v>1879000</v>
      </c>
      <c r="L120" s="64" t="s">
        <v>1561</v>
      </c>
      <c r="M120" s="24"/>
      <c r="N120" s="24"/>
      <c r="O120" s="24"/>
      <c r="P120" s="64"/>
      <c r="Q120" s="64"/>
      <c r="R120" s="24"/>
      <c r="S120" s="24"/>
      <c r="T120" s="24"/>
      <c r="U120" s="25">
        <f t="shared" si="58"/>
        <v>0</v>
      </c>
      <c r="V120" s="24"/>
      <c r="W120" s="24"/>
      <c r="X120" s="24"/>
      <c r="Y120" s="25">
        <f t="shared" si="59"/>
        <v>0</v>
      </c>
      <c r="Z120" s="24"/>
      <c r="AA120" s="24"/>
      <c r="AB120" s="24"/>
      <c r="AC120" s="25">
        <f t="shared" si="60"/>
        <v>0</v>
      </c>
      <c r="AD120" s="24"/>
      <c r="AE120" s="92">
        <v>1879000</v>
      </c>
      <c r="AF120" s="24"/>
      <c r="AG120" s="25">
        <f t="shared" si="61"/>
        <v>1879000</v>
      </c>
      <c r="AH120" s="25">
        <f t="shared" si="62"/>
        <v>1879000</v>
      </c>
      <c r="AI120" s="26">
        <f t="shared" si="63"/>
        <v>0</v>
      </c>
      <c r="AJ120" s="27">
        <f t="shared" si="57"/>
        <v>1.3166637950923015E-3</v>
      </c>
    </row>
    <row r="121" spans="1:36" ht="24.95" customHeight="1" outlineLevel="1" x14ac:dyDescent="0.25">
      <c r="A121" s="18">
        <v>13</v>
      </c>
      <c r="B121" s="108"/>
      <c r="C121" s="40" t="s">
        <v>1631</v>
      </c>
      <c r="D121" s="41">
        <v>45545</v>
      </c>
      <c r="E121" s="70" t="s">
        <v>1632</v>
      </c>
      <c r="F121" s="70" t="s">
        <v>1559</v>
      </c>
      <c r="G121" s="43" t="s">
        <v>1560</v>
      </c>
      <c r="H121" s="29"/>
      <c r="I121" s="29"/>
      <c r="J121" s="395"/>
      <c r="K121" s="92">
        <v>1678000</v>
      </c>
      <c r="L121" s="64" t="s">
        <v>1561</v>
      </c>
      <c r="M121" s="24"/>
      <c r="N121" s="24"/>
      <c r="O121" s="24"/>
      <c r="P121" s="64"/>
      <c r="Q121" s="64"/>
      <c r="R121" s="24"/>
      <c r="S121" s="24"/>
      <c r="T121" s="24"/>
      <c r="U121" s="25">
        <f t="shared" si="58"/>
        <v>0</v>
      </c>
      <c r="V121" s="24"/>
      <c r="W121" s="24"/>
      <c r="X121" s="24"/>
      <c r="Y121" s="25">
        <f t="shared" si="59"/>
        <v>0</v>
      </c>
      <c r="Z121" s="24"/>
      <c r="AA121" s="24"/>
      <c r="AB121" s="24"/>
      <c r="AC121" s="25">
        <f t="shared" si="60"/>
        <v>0</v>
      </c>
      <c r="AD121" s="24"/>
      <c r="AE121" s="92">
        <v>1678000</v>
      </c>
      <c r="AF121" s="24"/>
      <c r="AG121" s="25">
        <f t="shared" si="61"/>
        <v>1678000</v>
      </c>
      <c r="AH121" s="25">
        <f t="shared" si="62"/>
        <v>1678000</v>
      </c>
      <c r="AI121" s="26">
        <f t="shared" si="63"/>
        <v>0</v>
      </c>
      <c r="AJ121" s="27">
        <f t="shared" si="57"/>
        <v>1.1758179074853015E-3</v>
      </c>
    </row>
    <row r="122" spans="1:36" ht="24.95" customHeight="1" outlineLevel="1" x14ac:dyDescent="0.25">
      <c r="A122" s="18">
        <v>14</v>
      </c>
      <c r="B122" s="108"/>
      <c r="C122" s="40" t="s">
        <v>1633</v>
      </c>
      <c r="D122" s="41">
        <v>45545</v>
      </c>
      <c r="E122" s="70" t="s">
        <v>349</v>
      </c>
      <c r="F122" s="70" t="s">
        <v>1559</v>
      </c>
      <c r="G122" s="43" t="s">
        <v>1560</v>
      </c>
      <c r="H122" s="29"/>
      <c r="I122" s="29"/>
      <c r="J122" s="395"/>
      <c r="K122" s="92">
        <v>1834000</v>
      </c>
      <c r="L122" s="64" t="s">
        <v>1561</v>
      </c>
      <c r="M122" s="24"/>
      <c r="N122" s="24"/>
      <c r="O122" s="24"/>
      <c r="P122" s="64"/>
      <c r="Q122" s="64"/>
      <c r="R122" s="24"/>
      <c r="S122" s="24"/>
      <c r="T122" s="24"/>
      <c r="U122" s="25">
        <f t="shared" si="58"/>
        <v>0</v>
      </c>
      <c r="V122" s="24"/>
      <c r="W122" s="24"/>
      <c r="X122" s="24"/>
      <c r="Y122" s="25">
        <f t="shared" si="59"/>
        <v>0</v>
      </c>
      <c r="Z122" s="24"/>
      <c r="AA122" s="24"/>
      <c r="AB122" s="24"/>
      <c r="AC122" s="25">
        <f t="shared" si="60"/>
        <v>0</v>
      </c>
      <c r="AD122" s="24"/>
      <c r="AE122" s="92">
        <v>1834000</v>
      </c>
      <c r="AF122" s="24"/>
      <c r="AG122" s="25">
        <f t="shared" si="61"/>
        <v>1834000</v>
      </c>
      <c r="AH122" s="25">
        <f t="shared" si="62"/>
        <v>1834000</v>
      </c>
      <c r="AI122" s="26">
        <f t="shared" si="63"/>
        <v>0</v>
      </c>
      <c r="AJ122" s="27">
        <f t="shared" si="57"/>
        <v>1.2851311336877491E-3</v>
      </c>
    </row>
    <row r="123" spans="1:36" ht="24.95" customHeight="1" outlineLevel="1" x14ac:dyDescent="0.25">
      <c r="A123" s="18">
        <v>15</v>
      </c>
      <c r="B123" s="108"/>
      <c r="C123" s="40" t="s">
        <v>1634</v>
      </c>
      <c r="D123" s="41">
        <v>45545</v>
      </c>
      <c r="E123" s="70" t="s">
        <v>351</v>
      </c>
      <c r="F123" s="70" t="s">
        <v>1559</v>
      </c>
      <c r="G123" s="43" t="s">
        <v>1560</v>
      </c>
      <c r="H123" s="29"/>
      <c r="I123" s="29"/>
      <c r="J123" s="395"/>
      <c r="K123" s="92">
        <v>1667000</v>
      </c>
      <c r="L123" s="64" t="s">
        <v>1561</v>
      </c>
      <c r="M123" s="24"/>
      <c r="N123" s="24"/>
      <c r="O123" s="24"/>
      <c r="P123" s="64"/>
      <c r="Q123" s="64"/>
      <c r="R123" s="24"/>
      <c r="S123" s="24"/>
      <c r="T123" s="24"/>
      <c r="U123" s="25">
        <f t="shared" si="58"/>
        <v>0</v>
      </c>
      <c r="V123" s="24"/>
      <c r="W123" s="24"/>
      <c r="X123" s="24"/>
      <c r="Y123" s="25">
        <f t="shared" si="59"/>
        <v>0</v>
      </c>
      <c r="Z123" s="24"/>
      <c r="AA123" s="24"/>
      <c r="AB123" s="24"/>
      <c r="AC123" s="25">
        <f t="shared" si="60"/>
        <v>0</v>
      </c>
      <c r="AD123" s="24"/>
      <c r="AE123" s="92">
        <v>1667000</v>
      </c>
      <c r="AF123" s="24"/>
      <c r="AG123" s="25">
        <f t="shared" si="61"/>
        <v>1667000</v>
      </c>
      <c r="AH123" s="25">
        <f t="shared" si="62"/>
        <v>1667000</v>
      </c>
      <c r="AI123" s="26">
        <f t="shared" si="63"/>
        <v>0</v>
      </c>
      <c r="AJ123" s="27">
        <f t="shared" si="57"/>
        <v>1.1681099235864112E-3</v>
      </c>
    </row>
    <row r="124" spans="1:36" ht="24.95" customHeight="1" outlineLevel="1" x14ac:dyDescent="0.25">
      <c r="A124" s="18">
        <v>16</v>
      </c>
      <c r="B124" s="108"/>
      <c r="C124" s="40" t="s">
        <v>1635</v>
      </c>
      <c r="D124" s="41">
        <v>45545</v>
      </c>
      <c r="E124" s="70" t="s">
        <v>343</v>
      </c>
      <c r="F124" s="70" t="s">
        <v>1559</v>
      </c>
      <c r="G124" s="43" t="s">
        <v>1560</v>
      </c>
      <c r="H124" s="29"/>
      <c r="I124" s="29"/>
      <c r="J124" s="395"/>
      <c r="K124" s="92">
        <v>1667000</v>
      </c>
      <c r="L124" s="64" t="s">
        <v>1561</v>
      </c>
      <c r="M124" s="24"/>
      <c r="N124" s="24"/>
      <c r="O124" s="24"/>
      <c r="P124" s="64"/>
      <c r="Q124" s="64"/>
      <c r="R124" s="24"/>
      <c r="S124" s="24"/>
      <c r="T124" s="24"/>
      <c r="U124" s="25">
        <f t="shared" si="58"/>
        <v>0</v>
      </c>
      <c r="V124" s="24"/>
      <c r="W124" s="24"/>
      <c r="X124" s="24"/>
      <c r="Y124" s="25">
        <f t="shared" si="59"/>
        <v>0</v>
      </c>
      <c r="Z124" s="24"/>
      <c r="AA124" s="24"/>
      <c r="AB124" s="24"/>
      <c r="AC124" s="25">
        <f t="shared" si="60"/>
        <v>0</v>
      </c>
      <c r="AD124" s="24"/>
      <c r="AE124" s="92">
        <v>1667000</v>
      </c>
      <c r="AF124" s="24"/>
      <c r="AG124" s="25">
        <f t="shared" si="61"/>
        <v>1667000</v>
      </c>
      <c r="AH124" s="25">
        <f t="shared" si="62"/>
        <v>1667000</v>
      </c>
      <c r="AI124" s="26">
        <f t="shared" si="63"/>
        <v>0</v>
      </c>
      <c r="AJ124" s="27">
        <f t="shared" si="57"/>
        <v>1.1681099235864112E-3</v>
      </c>
    </row>
    <row r="125" spans="1:36" ht="24.95" customHeight="1" outlineLevel="1" x14ac:dyDescent="0.25">
      <c r="A125" s="18">
        <v>17</v>
      </c>
      <c r="B125" s="108"/>
      <c r="C125" s="40" t="s">
        <v>1636</v>
      </c>
      <c r="D125" s="41">
        <v>45545</v>
      </c>
      <c r="E125" s="70" t="s">
        <v>875</v>
      </c>
      <c r="F125" s="70" t="s">
        <v>1559</v>
      </c>
      <c r="G125" s="43" t="s">
        <v>1560</v>
      </c>
      <c r="H125" s="29"/>
      <c r="I125" s="29"/>
      <c r="J125" s="395"/>
      <c r="K125" s="92">
        <v>1667000</v>
      </c>
      <c r="L125" s="64" t="s">
        <v>1561</v>
      </c>
      <c r="M125" s="24"/>
      <c r="N125" s="24"/>
      <c r="O125" s="24"/>
      <c r="P125" s="64"/>
      <c r="Q125" s="64"/>
      <c r="R125" s="24"/>
      <c r="S125" s="24"/>
      <c r="T125" s="24"/>
      <c r="U125" s="25">
        <f t="shared" si="58"/>
        <v>0</v>
      </c>
      <c r="V125" s="24"/>
      <c r="W125" s="24"/>
      <c r="X125" s="24"/>
      <c r="Y125" s="25">
        <f t="shared" si="59"/>
        <v>0</v>
      </c>
      <c r="Z125" s="24"/>
      <c r="AA125" s="24"/>
      <c r="AB125" s="24"/>
      <c r="AC125" s="25">
        <f t="shared" si="60"/>
        <v>0</v>
      </c>
      <c r="AD125" s="24"/>
      <c r="AE125" s="92">
        <v>1667000</v>
      </c>
      <c r="AF125" s="24"/>
      <c r="AG125" s="25">
        <f t="shared" si="61"/>
        <v>1667000</v>
      </c>
      <c r="AH125" s="25">
        <f t="shared" si="62"/>
        <v>1667000</v>
      </c>
      <c r="AI125" s="26">
        <f t="shared" si="63"/>
        <v>0</v>
      </c>
      <c r="AJ125" s="27">
        <f t="shared" si="57"/>
        <v>1.1681099235864112E-3</v>
      </c>
    </row>
    <row r="126" spans="1:36" ht="24.95" customHeight="1" outlineLevel="1" x14ac:dyDescent="0.25">
      <c r="A126" s="18">
        <v>18</v>
      </c>
      <c r="B126" s="108"/>
      <c r="C126" s="40" t="s">
        <v>1637</v>
      </c>
      <c r="D126" s="41">
        <v>45545</v>
      </c>
      <c r="E126" s="70" t="s">
        <v>345</v>
      </c>
      <c r="F126" s="70" t="s">
        <v>1559</v>
      </c>
      <c r="G126" s="43" t="s">
        <v>1560</v>
      </c>
      <c r="H126" s="29"/>
      <c r="I126" s="29"/>
      <c r="J126" s="395"/>
      <c r="K126" s="92">
        <v>1745000</v>
      </c>
      <c r="L126" s="64" t="s">
        <v>1561</v>
      </c>
      <c r="M126" s="24"/>
      <c r="N126" s="24"/>
      <c r="O126" s="24"/>
      <c r="P126" s="64"/>
      <c r="Q126" s="64"/>
      <c r="R126" s="24"/>
      <c r="S126" s="24"/>
      <c r="T126" s="24"/>
      <c r="U126" s="25">
        <f t="shared" si="58"/>
        <v>0</v>
      </c>
      <c r="V126" s="24"/>
      <c r="W126" s="24"/>
      <c r="X126" s="24"/>
      <c r="Y126" s="25">
        <f t="shared" si="59"/>
        <v>0</v>
      </c>
      <c r="Z126" s="24"/>
      <c r="AA126" s="24"/>
      <c r="AB126" s="24"/>
      <c r="AC126" s="25">
        <f t="shared" si="60"/>
        <v>0</v>
      </c>
      <c r="AD126" s="24"/>
      <c r="AE126" s="92">
        <v>1745000</v>
      </c>
      <c r="AF126" s="24"/>
      <c r="AG126" s="25">
        <f t="shared" si="61"/>
        <v>1745000</v>
      </c>
      <c r="AH126" s="25">
        <f t="shared" si="62"/>
        <v>1745000</v>
      </c>
      <c r="AI126" s="26">
        <f t="shared" si="63"/>
        <v>0</v>
      </c>
      <c r="AJ126" s="27">
        <f t="shared" si="57"/>
        <v>1.222766536687635E-3</v>
      </c>
    </row>
    <row r="127" spans="1:36" ht="24.95" customHeight="1" outlineLevel="1" x14ac:dyDescent="0.25">
      <c r="A127" s="18">
        <v>19</v>
      </c>
      <c r="B127" s="108"/>
      <c r="C127" s="40" t="s">
        <v>1638</v>
      </c>
      <c r="D127" s="41">
        <v>45545</v>
      </c>
      <c r="E127" s="70" t="s">
        <v>347</v>
      </c>
      <c r="F127" s="70" t="s">
        <v>1559</v>
      </c>
      <c r="G127" s="43" t="s">
        <v>1560</v>
      </c>
      <c r="H127" s="29"/>
      <c r="I127" s="29"/>
      <c r="J127" s="395"/>
      <c r="K127" s="92">
        <v>5534000</v>
      </c>
      <c r="L127" s="64" t="s">
        <v>1561</v>
      </c>
      <c r="M127" s="24"/>
      <c r="N127" s="24"/>
      <c r="O127" s="24"/>
      <c r="P127" s="64"/>
      <c r="Q127" s="64"/>
      <c r="R127" s="24"/>
      <c r="S127" s="24"/>
      <c r="T127" s="24"/>
      <c r="U127" s="25">
        <f t="shared" si="58"/>
        <v>0</v>
      </c>
      <c r="V127" s="24"/>
      <c r="W127" s="24"/>
      <c r="X127" s="24"/>
      <c r="Y127" s="25">
        <f t="shared" si="59"/>
        <v>0</v>
      </c>
      <c r="Z127" s="24"/>
      <c r="AA127" s="24"/>
      <c r="AB127" s="24"/>
      <c r="AC127" s="25">
        <f t="shared" si="60"/>
        <v>0</v>
      </c>
      <c r="AD127" s="24"/>
      <c r="AE127" s="92">
        <v>5534000</v>
      </c>
      <c r="AF127" s="24"/>
      <c r="AG127" s="25">
        <f t="shared" si="61"/>
        <v>5534000</v>
      </c>
      <c r="AH127" s="25">
        <f t="shared" si="62"/>
        <v>5534000</v>
      </c>
      <c r="AI127" s="26">
        <f t="shared" si="63"/>
        <v>0</v>
      </c>
      <c r="AJ127" s="27">
        <f t="shared" si="57"/>
        <v>3.8778166269509292E-3</v>
      </c>
    </row>
    <row r="128" spans="1:36" ht="24.95" customHeight="1" outlineLevel="1" x14ac:dyDescent="0.25">
      <c r="A128" s="18">
        <v>20</v>
      </c>
      <c r="B128" s="108"/>
      <c r="C128" s="40" t="s">
        <v>1639</v>
      </c>
      <c r="D128" s="41">
        <v>45545</v>
      </c>
      <c r="E128" s="70" t="s">
        <v>327</v>
      </c>
      <c r="F128" s="70" t="s">
        <v>1559</v>
      </c>
      <c r="G128" s="43" t="s">
        <v>1560</v>
      </c>
      <c r="H128" s="29"/>
      <c r="I128" s="29"/>
      <c r="J128" s="395"/>
      <c r="K128" s="92">
        <v>1889000</v>
      </c>
      <c r="L128" s="64" t="s">
        <v>1561</v>
      </c>
      <c r="M128" s="24"/>
      <c r="N128" s="24"/>
      <c r="O128" s="24"/>
      <c r="P128" s="64"/>
      <c r="Q128" s="64"/>
      <c r="R128" s="24"/>
      <c r="S128" s="24"/>
      <c r="T128" s="24"/>
      <c r="U128" s="25">
        <f t="shared" si="58"/>
        <v>0</v>
      </c>
      <c r="V128" s="24"/>
      <c r="W128" s="24"/>
      <c r="X128" s="24"/>
      <c r="Y128" s="25">
        <f t="shared" si="59"/>
        <v>0</v>
      </c>
      <c r="Z128" s="24"/>
      <c r="AA128" s="24"/>
      <c r="AB128" s="24"/>
      <c r="AC128" s="25">
        <f t="shared" si="60"/>
        <v>0</v>
      </c>
      <c r="AD128" s="24"/>
      <c r="AE128" s="92">
        <v>1889000</v>
      </c>
      <c r="AF128" s="24"/>
      <c r="AG128" s="25">
        <f t="shared" si="61"/>
        <v>1889000</v>
      </c>
      <c r="AH128" s="25">
        <f t="shared" si="62"/>
        <v>1889000</v>
      </c>
      <c r="AI128" s="26">
        <f t="shared" si="63"/>
        <v>0</v>
      </c>
      <c r="AJ128" s="27">
        <f t="shared" si="57"/>
        <v>1.3236710531822019E-3</v>
      </c>
    </row>
    <row r="129" spans="1:36" ht="24.95" customHeight="1" outlineLevel="1" x14ac:dyDescent="0.25">
      <c r="A129" s="18">
        <v>21</v>
      </c>
      <c r="B129" s="108"/>
      <c r="C129" s="40" t="s">
        <v>1640</v>
      </c>
      <c r="D129" s="41">
        <v>45545</v>
      </c>
      <c r="E129" s="70" t="s">
        <v>339</v>
      </c>
      <c r="F129" s="70" t="s">
        <v>1559</v>
      </c>
      <c r="G129" s="43" t="s">
        <v>1560</v>
      </c>
      <c r="H129" s="29"/>
      <c r="I129" s="29"/>
      <c r="J129" s="395"/>
      <c r="K129" s="92">
        <v>1667000</v>
      </c>
      <c r="L129" s="64" t="s">
        <v>1561</v>
      </c>
      <c r="M129" s="24"/>
      <c r="N129" s="24"/>
      <c r="O129" s="24"/>
      <c r="P129" s="64"/>
      <c r="Q129" s="64"/>
      <c r="R129" s="24"/>
      <c r="S129" s="24"/>
      <c r="T129" s="24"/>
      <c r="U129" s="25">
        <f t="shared" si="58"/>
        <v>0</v>
      </c>
      <c r="V129" s="24"/>
      <c r="W129" s="24"/>
      <c r="X129" s="24"/>
      <c r="Y129" s="25">
        <f t="shared" si="59"/>
        <v>0</v>
      </c>
      <c r="Z129" s="24"/>
      <c r="AA129" s="24"/>
      <c r="AB129" s="24"/>
      <c r="AC129" s="25">
        <f t="shared" si="60"/>
        <v>0</v>
      </c>
      <c r="AD129" s="24"/>
      <c r="AE129" s="92">
        <v>1667000</v>
      </c>
      <c r="AF129" s="24"/>
      <c r="AG129" s="25">
        <f t="shared" si="61"/>
        <v>1667000</v>
      </c>
      <c r="AH129" s="25">
        <f t="shared" si="62"/>
        <v>1667000</v>
      </c>
      <c r="AI129" s="26">
        <f t="shared" si="63"/>
        <v>0</v>
      </c>
      <c r="AJ129" s="27">
        <f t="shared" si="57"/>
        <v>1.1681099235864112E-3</v>
      </c>
    </row>
    <row r="130" spans="1:36" ht="24.95" customHeight="1" outlineLevel="1" x14ac:dyDescent="0.25">
      <c r="A130" s="18">
        <v>22</v>
      </c>
      <c r="B130" s="108"/>
      <c r="C130" s="40" t="s">
        <v>1641</v>
      </c>
      <c r="D130" s="41">
        <v>45545</v>
      </c>
      <c r="E130" s="70" t="s">
        <v>325</v>
      </c>
      <c r="F130" s="70" t="s">
        <v>1559</v>
      </c>
      <c r="G130" s="43" t="s">
        <v>1560</v>
      </c>
      <c r="H130" s="29"/>
      <c r="I130" s="29"/>
      <c r="J130" s="395"/>
      <c r="K130" s="92">
        <v>1389000</v>
      </c>
      <c r="L130" s="64" t="s">
        <v>1561</v>
      </c>
      <c r="M130" s="24"/>
      <c r="N130" s="24"/>
      <c r="O130" s="24"/>
      <c r="P130" s="64"/>
      <c r="Q130" s="64"/>
      <c r="R130" s="24"/>
      <c r="S130" s="24"/>
      <c r="T130" s="24"/>
      <c r="U130" s="25">
        <f t="shared" si="58"/>
        <v>0</v>
      </c>
      <c r="V130" s="24"/>
      <c r="W130" s="24"/>
      <c r="X130" s="24"/>
      <c r="Y130" s="25">
        <f t="shared" si="59"/>
        <v>0</v>
      </c>
      <c r="Z130" s="24"/>
      <c r="AA130" s="24"/>
      <c r="AB130" s="24"/>
      <c r="AC130" s="25">
        <f t="shared" si="60"/>
        <v>0</v>
      </c>
      <c r="AD130" s="24"/>
      <c r="AE130" s="92">
        <v>1389000</v>
      </c>
      <c r="AF130" s="24"/>
      <c r="AG130" s="25">
        <f t="shared" si="61"/>
        <v>1389000</v>
      </c>
      <c r="AH130" s="25">
        <f t="shared" si="62"/>
        <v>1389000</v>
      </c>
      <c r="AI130" s="26">
        <f t="shared" si="63"/>
        <v>0</v>
      </c>
      <c r="AJ130" s="27">
        <f t="shared" si="57"/>
        <v>9.7330814868717757E-4</v>
      </c>
    </row>
    <row r="131" spans="1:36" ht="24.95" customHeight="1" outlineLevel="1" x14ac:dyDescent="0.25">
      <c r="A131" s="18">
        <v>23</v>
      </c>
      <c r="B131" s="108"/>
      <c r="C131" s="40" t="s">
        <v>1642</v>
      </c>
      <c r="D131" s="41">
        <v>45545</v>
      </c>
      <c r="E131" s="70" t="s">
        <v>896</v>
      </c>
      <c r="F131" s="70" t="s">
        <v>1559</v>
      </c>
      <c r="G131" s="43" t="s">
        <v>1560</v>
      </c>
      <c r="H131" s="29"/>
      <c r="I131" s="29"/>
      <c r="J131" s="395"/>
      <c r="K131" s="92">
        <v>3983000</v>
      </c>
      <c r="L131" s="64" t="s">
        <v>1561</v>
      </c>
      <c r="M131" s="24"/>
      <c r="N131" s="24"/>
      <c r="O131" s="24"/>
      <c r="P131" s="64"/>
      <c r="Q131" s="64"/>
      <c r="R131" s="24"/>
      <c r="S131" s="24"/>
      <c r="T131" s="24"/>
      <c r="U131" s="25">
        <f t="shared" si="58"/>
        <v>0</v>
      </c>
      <c r="V131" s="24"/>
      <c r="W131" s="24"/>
      <c r="X131" s="24"/>
      <c r="Y131" s="25">
        <f t="shared" si="59"/>
        <v>0</v>
      </c>
      <c r="Z131" s="24"/>
      <c r="AA131" s="24"/>
      <c r="AB131" s="24"/>
      <c r="AC131" s="25">
        <f t="shared" si="60"/>
        <v>0</v>
      </c>
      <c r="AD131" s="24"/>
      <c r="AE131" s="92">
        <v>3983000</v>
      </c>
      <c r="AF131" s="24"/>
      <c r="AG131" s="25">
        <f t="shared" si="61"/>
        <v>3983000</v>
      </c>
      <c r="AH131" s="25">
        <f t="shared" si="62"/>
        <v>3983000</v>
      </c>
      <c r="AI131" s="26">
        <f t="shared" si="63"/>
        <v>0</v>
      </c>
      <c r="AJ131" s="27">
        <f t="shared" si="57"/>
        <v>2.7909908972073637E-3</v>
      </c>
    </row>
    <row r="132" spans="1:36" ht="24.95" customHeight="1" outlineLevel="1" x14ac:dyDescent="0.25">
      <c r="A132" s="18">
        <v>24</v>
      </c>
      <c r="B132" s="108"/>
      <c r="C132" s="40" t="s">
        <v>1643</v>
      </c>
      <c r="D132" s="41">
        <v>45545</v>
      </c>
      <c r="E132" s="70" t="s">
        <v>321</v>
      </c>
      <c r="F132" s="70" t="s">
        <v>1559</v>
      </c>
      <c r="G132" s="43" t="s">
        <v>1560</v>
      </c>
      <c r="H132" s="29"/>
      <c r="I132" s="29"/>
      <c r="J132" s="395"/>
      <c r="K132" s="92">
        <v>1945000</v>
      </c>
      <c r="L132" s="64" t="s">
        <v>1561</v>
      </c>
      <c r="M132" s="24"/>
      <c r="N132" s="24"/>
      <c r="O132" s="24"/>
      <c r="P132" s="64"/>
      <c r="Q132" s="64"/>
      <c r="R132" s="24"/>
      <c r="S132" s="24"/>
      <c r="T132" s="24"/>
      <c r="U132" s="25">
        <f t="shared" si="58"/>
        <v>0</v>
      </c>
      <c r="V132" s="24"/>
      <c r="W132" s="24"/>
      <c r="X132" s="24"/>
      <c r="Y132" s="25">
        <f t="shared" si="59"/>
        <v>0</v>
      </c>
      <c r="Z132" s="24"/>
      <c r="AA132" s="24"/>
      <c r="AB132" s="24"/>
      <c r="AC132" s="25">
        <f t="shared" si="60"/>
        <v>0</v>
      </c>
      <c r="AD132" s="24"/>
      <c r="AE132" s="92">
        <v>1945000</v>
      </c>
      <c r="AF132" s="24"/>
      <c r="AG132" s="25">
        <f t="shared" si="61"/>
        <v>1945000</v>
      </c>
      <c r="AH132" s="25">
        <f t="shared" si="62"/>
        <v>1945000</v>
      </c>
      <c r="AI132" s="26">
        <f t="shared" si="63"/>
        <v>0</v>
      </c>
      <c r="AJ132" s="27">
        <f t="shared" si="57"/>
        <v>1.3629116984856446E-3</v>
      </c>
    </row>
    <row r="133" spans="1:36" ht="24.95" customHeight="1" outlineLevel="1" x14ac:dyDescent="0.25">
      <c r="A133" s="18">
        <v>25</v>
      </c>
      <c r="B133" s="108"/>
      <c r="C133" s="40" t="s">
        <v>1644</v>
      </c>
      <c r="D133" s="41">
        <v>45545</v>
      </c>
      <c r="E133" s="70" t="s">
        <v>337</v>
      </c>
      <c r="F133" s="70" t="s">
        <v>1559</v>
      </c>
      <c r="G133" s="43" t="s">
        <v>1560</v>
      </c>
      <c r="H133" s="29"/>
      <c r="I133" s="29"/>
      <c r="J133" s="395"/>
      <c r="K133" s="92">
        <v>1667000</v>
      </c>
      <c r="L133" s="64" t="s">
        <v>1561</v>
      </c>
      <c r="M133" s="24"/>
      <c r="N133" s="24"/>
      <c r="O133" s="24"/>
      <c r="P133" s="64"/>
      <c r="Q133" s="64"/>
      <c r="R133" s="24"/>
      <c r="S133" s="24"/>
      <c r="T133" s="24"/>
      <c r="U133" s="25">
        <f t="shared" si="58"/>
        <v>0</v>
      </c>
      <c r="V133" s="24"/>
      <c r="W133" s="24"/>
      <c r="X133" s="24"/>
      <c r="Y133" s="25">
        <f t="shared" si="59"/>
        <v>0</v>
      </c>
      <c r="Z133" s="24"/>
      <c r="AA133" s="24"/>
      <c r="AB133" s="24"/>
      <c r="AC133" s="25">
        <f t="shared" si="60"/>
        <v>0</v>
      </c>
      <c r="AD133" s="24"/>
      <c r="AE133" s="92">
        <v>1667000</v>
      </c>
      <c r="AF133" s="24"/>
      <c r="AG133" s="25">
        <f t="shared" si="61"/>
        <v>1667000</v>
      </c>
      <c r="AH133" s="25">
        <f t="shared" si="62"/>
        <v>1667000</v>
      </c>
      <c r="AI133" s="26">
        <f t="shared" si="63"/>
        <v>0</v>
      </c>
      <c r="AJ133" s="27">
        <f t="shared" si="57"/>
        <v>1.1681099235864112E-3</v>
      </c>
    </row>
    <row r="134" spans="1:36" ht="24.95" customHeight="1" outlineLevel="1" x14ac:dyDescent="0.25">
      <c r="A134" s="18">
        <v>26</v>
      </c>
      <c r="B134" s="108"/>
      <c r="C134" s="40" t="s">
        <v>1645</v>
      </c>
      <c r="D134" s="41">
        <v>45545</v>
      </c>
      <c r="E134" s="70" t="s">
        <v>333</v>
      </c>
      <c r="F134" s="70" t="s">
        <v>1559</v>
      </c>
      <c r="G134" s="43" t="s">
        <v>1560</v>
      </c>
      <c r="H134" s="29"/>
      <c r="I134" s="29"/>
      <c r="J134" s="395"/>
      <c r="K134" s="92">
        <v>1879000</v>
      </c>
      <c r="L134" s="64" t="s">
        <v>1561</v>
      </c>
      <c r="M134" s="24"/>
      <c r="N134" s="24"/>
      <c r="O134" s="24"/>
      <c r="P134" s="64"/>
      <c r="Q134" s="64"/>
      <c r="R134" s="24"/>
      <c r="S134" s="24"/>
      <c r="T134" s="24"/>
      <c r="U134" s="25">
        <f t="shared" si="58"/>
        <v>0</v>
      </c>
      <c r="V134" s="24"/>
      <c r="W134" s="24"/>
      <c r="X134" s="24"/>
      <c r="Y134" s="25">
        <f t="shared" si="59"/>
        <v>0</v>
      </c>
      <c r="Z134" s="24"/>
      <c r="AA134" s="24"/>
      <c r="AB134" s="24"/>
      <c r="AC134" s="25">
        <f t="shared" si="60"/>
        <v>0</v>
      </c>
      <c r="AD134" s="24"/>
      <c r="AE134" s="92">
        <v>1879000</v>
      </c>
      <c r="AF134" s="24"/>
      <c r="AG134" s="25">
        <f t="shared" si="61"/>
        <v>1879000</v>
      </c>
      <c r="AH134" s="25">
        <f t="shared" si="62"/>
        <v>1879000</v>
      </c>
      <c r="AI134" s="26">
        <f t="shared" si="63"/>
        <v>0</v>
      </c>
      <c r="AJ134" s="27">
        <f t="shared" si="57"/>
        <v>1.3166637950923015E-3</v>
      </c>
    </row>
    <row r="135" spans="1:36" ht="24.95" customHeight="1" outlineLevel="1" x14ac:dyDescent="0.25">
      <c r="A135" s="18">
        <v>27</v>
      </c>
      <c r="B135" s="108"/>
      <c r="C135" s="40" t="s">
        <v>1646</v>
      </c>
      <c r="D135" s="41">
        <v>45545</v>
      </c>
      <c r="E135" s="70" t="s">
        <v>317</v>
      </c>
      <c r="F135" s="70" t="s">
        <v>1559</v>
      </c>
      <c r="G135" s="43" t="s">
        <v>1560</v>
      </c>
      <c r="H135" s="29"/>
      <c r="I135" s="29"/>
      <c r="J135" s="395"/>
      <c r="K135" s="92">
        <v>1945000</v>
      </c>
      <c r="L135" s="64" t="s">
        <v>1561</v>
      </c>
      <c r="M135" s="24"/>
      <c r="N135" s="24"/>
      <c r="O135" s="24"/>
      <c r="P135" s="64"/>
      <c r="Q135" s="64"/>
      <c r="R135" s="24"/>
      <c r="S135" s="24"/>
      <c r="T135" s="24"/>
      <c r="U135" s="25">
        <f t="shared" si="58"/>
        <v>0</v>
      </c>
      <c r="V135" s="24"/>
      <c r="W135" s="24"/>
      <c r="X135" s="24"/>
      <c r="Y135" s="25">
        <f t="shared" si="59"/>
        <v>0</v>
      </c>
      <c r="Z135" s="24"/>
      <c r="AA135" s="24"/>
      <c r="AB135" s="24"/>
      <c r="AC135" s="25">
        <f t="shared" si="60"/>
        <v>0</v>
      </c>
      <c r="AD135" s="24"/>
      <c r="AE135" s="92">
        <v>1945000</v>
      </c>
      <c r="AF135" s="24"/>
      <c r="AG135" s="25">
        <f t="shared" si="61"/>
        <v>1945000</v>
      </c>
      <c r="AH135" s="25">
        <f t="shared" si="62"/>
        <v>1945000</v>
      </c>
      <c r="AI135" s="26">
        <f t="shared" si="63"/>
        <v>0</v>
      </c>
      <c r="AJ135" s="27">
        <f t="shared" si="57"/>
        <v>1.3629116984856446E-3</v>
      </c>
    </row>
    <row r="136" spans="1:36" ht="24.95" customHeight="1" outlineLevel="1" x14ac:dyDescent="0.25">
      <c r="A136" s="18">
        <v>28</v>
      </c>
      <c r="B136" s="108"/>
      <c r="C136" s="40" t="s">
        <v>1647</v>
      </c>
      <c r="D136" s="41">
        <v>45545</v>
      </c>
      <c r="E136" s="70" t="s">
        <v>335</v>
      </c>
      <c r="F136" s="70" t="s">
        <v>1559</v>
      </c>
      <c r="G136" s="43" t="s">
        <v>1560</v>
      </c>
      <c r="H136" s="29"/>
      <c r="I136" s="29"/>
      <c r="J136" s="395"/>
      <c r="K136" s="92">
        <v>1667000</v>
      </c>
      <c r="L136" s="64" t="s">
        <v>1561</v>
      </c>
      <c r="M136" s="24"/>
      <c r="N136" s="24"/>
      <c r="O136" s="24"/>
      <c r="P136" s="64"/>
      <c r="Q136" s="64"/>
      <c r="R136" s="24"/>
      <c r="S136" s="24"/>
      <c r="T136" s="24"/>
      <c r="U136" s="25">
        <f t="shared" si="58"/>
        <v>0</v>
      </c>
      <c r="V136" s="24"/>
      <c r="W136" s="24"/>
      <c r="X136" s="24"/>
      <c r="Y136" s="25">
        <f t="shared" si="59"/>
        <v>0</v>
      </c>
      <c r="Z136" s="24"/>
      <c r="AA136" s="24"/>
      <c r="AB136" s="24"/>
      <c r="AC136" s="25">
        <f t="shared" si="60"/>
        <v>0</v>
      </c>
      <c r="AD136" s="24"/>
      <c r="AE136" s="92">
        <v>1667000</v>
      </c>
      <c r="AF136" s="24"/>
      <c r="AG136" s="25">
        <f t="shared" si="61"/>
        <v>1667000</v>
      </c>
      <c r="AH136" s="25">
        <f t="shared" si="62"/>
        <v>1667000</v>
      </c>
      <c r="AI136" s="26">
        <f t="shared" si="63"/>
        <v>0</v>
      </c>
      <c r="AJ136" s="27">
        <f t="shared" si="57"/>
        <v>1.1681099235864112E-3</v>
      </c>
    </row>
    <row r="137" spans="1:36" ht="24.95" customHeight="1" outlineLevel="1" x14ac:dyDescent="0.25">
      <c r="A137" s="18">
        <v>29</v>
      </c>
      <c r="B137" s="108"/>
      <c r="C137" s="40" t="s">
        <v>1648</v>
      </c>
      <c r="D137" s="41">
        <v>45545</v>
      </c>
      <c r="E137" s="70" t="s">
        <v>362</v>
      </c>
      <c r="F137" s="70" t="s">
        <v>1559</v>
      </c>
      <c r="G137" s="43" t="s">
        <v>1560</v>
      </c>
      <c r="H137" s="29"/>
      <c r="I137" s="29"/>
      <c r="J137" s="395"/>
      <c r="K137" s="92">
        <v>1667000</v>
      </c>
      <c r="L137" s="64" t="s">
        <v>1561</v>
      </c>
      <c r="M137" s="24"/>
      <c r="N137" s="24"/>
      <c r="O137" s="24"/>
      <c r="P137" s="64"/>
      <c r="Q137" s="64"/>
      <c r="R137" s="24"/>
      <c r="S137" s="24"/>
      <c r="T137" s="24"/>
      <c r="U137" s="25">
        <f t="shared" si="58"/>
        <v>0</v>
      </c>
      <c r="V137" s="24"/>
      <c r="W137" s="24"/>
      <c r="X137" s="24"/>
      <c r="Y137" s="25">
        <f t="shared" si="59"/>
        <v>0</v>
      </c>
      <c r="Z137" s="24"/>
      <c r="AA137" s="24"/>
      <c r="AB137" s="24"/>
      <c r="AC137" s="25">
        <f t="shared" si="60"/>
        <v>0</v>
      </c>
      <c r="AD137" s="24"/>
      <c r="AE137" s="92">
        <v>1667000</v>
      </c>
      <c r="AF137" s="24"/>
      <c r="AG137" s="25">
        <f t="shared" si="61"/>
        <v>1667000</v>
      </c>
      <c r="AH137" s="25">
        <f t="shared" si="62"/>
        <v>1667000</v>
      </c>
      <c r="AI137" s="26">
        <f t="shared" si="63"/>
        <v>0</v>
      </c>
      <c r="AJ137" s="27">
        <f t="shared" si="57"/>
        <v>1.1681099235864112E-3</v>
      </c>
    </row>
    <row r="138" spans="1:36" ht="24.95" customHeight="1" outlineLevel="1" x14ac:dyDescent="0.25">
      <c r="A138" s="18">
        <v>30</v>
      </c>
      <c r="B138" s="108"/>
      <c r="C138" s="40" t="s">
        <v>1649</v>
      </c>
      <c r="D138" s="41">
        <v>45545</v>
      </c>
      <c r="E138" s="70" t="s">
        <v>359</v>
      </c>
      <c r="F138" s="70" t="s">
        <v>1559</v>
      </c>
      <c r="G138" s="43" t="s">
        <v>1560</v>
      </c>
      <c r="H138" s="29"/>
      <c r="I138" s="29"/>
      <c r="J138" s="395"/>
      <c r="K138" s="92">
        <v>1556000</v>
      </c>
      <c r="L138" s="64" t="s">
        <v>1561</v>
      </c>
      <c r="M138" s="24"/>
      <c r="N138" s="24"/>
      <c r="O138" s="24"/>
      <c r="P138" s="64"/>
      <c r="Q138" s="64"/>
      <c r="R138" s="24"/>
      <c r="S138" s="24"/>
      <c r="T138" s="24"/>
      <c r="U138" s="25">
        <f t="shared" si="58"/>
        <v>0</v>
      </c>
      <c r="V138" s="24"/>
      <c r="W138" s="24"/>
      <c r="X138" s="24"/>
      <c r="Y138" s="25">
        <f t="shared" si="59"/>
        <v>0</v>
      </c>
      <c r="Z138" s="24"/>
      <c r="AA138" s="24"/>
      <c r="AB138" s="24"/>
      <c r="AC138" s="25">
        <f t="shared" si="60"/>
        <v>0</v>
      </c>
      <c r="AD138" s="24"/>
      <c r="AE138" s="92">
        <v>1556000</v>
      </c>
      <c r="AF138" s="24"/>
      <c r="AG138" s="25">
        <f t="shared" si="61"/>
        <v>1556000</v>
      </c>
      <c r="AH138" s="25">
        <f t="shared" si="62"/>
        <v>1556000</v>
      </c>
      <c r="AI138" s="26">
        <f t="shared" si="63"/>
        <v>0</v>
      </c>
      <c r="AJ138" s="27">
        <f t="shared" si="57"/>
        <v>1.0903293587885157E-3</v>
      </c>
    </row>
    <row r="139" spans="1:36" ht="24.95" customHeight="1" outlineLevel="1" x14ac:dyDescent="0.25">
      <c r="A139" s="18">
        <v>31</v>
      </c>
      <c r="B139" s="108"/>
      <c r="C139" s="40" t="s">
        <v>1650</v>
      </c>
      <c r="D139" s="41">
        <v>45545</v>
      </c>
      <c r="E139" s="70" t="s">
        <v>1651</v>
      </c>
      <c r="F139" s="70" t="s">
        <v>1559</v>
      </c>
      <c r="G139" s="43" t="s">
        <v>1560</v>
      </c>
      <c r="H139" s="29"/>
      <c r="I139" s="29"/>
      <c r="J139" s="395"/>
      <c r="K139" s="92">
        <v>1667000</v>
      </c>
      <c r="L139" s="64" t="s">
        <v>1561</v>
      </c>
      <c r="M139" s="24"/>
      <c r="N139" s="24"/>
      <c r="O139" s="24"/>
      <c r="P139" s="64"/>
      <c r="Q139" s="64"/>
      <c r="R139" s="24"/>
      <c r="S139" s="24"/>
      <c r="T139" s="24"/>
      <c r="U139" s="25">
        <f t="shared" si="58"/>
        <v>0</v>
      </c>
      <c r="V139" s="24"/>
      <c r="W139" s="24"/>
      <c r="X139" s="24"/>
      <c r="Y139" s="25">
        <f t="shared" si="59"/>
        <v>0</v>
      </c>
      <c r="Z139" s="24"/>
      <c r="AA139" s="24"/>
      <c r="AB139" s="24"/>
      <c r="AC139" s="25">
        <f t="shared" si="60"/>
        <v>0</v>
      </c>
      <c r="AD139" s="24"/>
      <c r="AE139" s="92">
        <v>1667000</v>
      </c>
      <c r="AF139" s="24"/>
      <c r="AG139" s="25">
        <f t="shared" si="61"/>
        <v>1667000</v>
      </c>
      <c r="AH139" s="25">
        <f t="shared" si="62"/>
        <v>1667000</v>
      </c>
      <c r="AI139" s="26">
        <f t="shared" si="63"/>
        <v>0</v>
      </c>
      <c r="AJ139" s="27">
        <f t="shared" si="57"/>
        <v>1.1681099235864112E-3</v>
      </c>
    </row>
    <row r="140" spans="1:36" ht="24.95" customHeight="1" outlineLevel="1" x14ac:dyDescent="0.25">
      <c r="A140" s="18">
        <v>32</v>
      </c>
      <c r="B140" s="108"/>
      <c r="C140" s="40" t="s">
        <v>1652</v>
      </c>
      <c r="D140" s="41">
        <v>45545</v>
      </c>
      <c r="E140" s="70" t="s">
        <v>357</v>
      </c>
      <c r="F140" s="70" t="s">
        <v>1559</v>
      </c>
      <c r="G140" s="43" t="s">
        <v>1560</v>
      </c>
      <c r="H140" s="29"/>
      <c r="I140" s="29"/>
      <c r="J140" s="382"/>
      <c r="K140" s="92">
        <v>1667000</v>
      </c>
      <c r="L140" s="64" t="s">
        <v>1561</v>
      </c>
      <c r="M140" s="24"/>
      <c r="N140" s="24"/>
      <c r="O140" s="24"/>
      <c r="P140" s="64"/>
      <c r="Q140" s="64"/>
      <c r="R140" s="24"/>
      <c r="S140" s="24"/>
      <c r="T140" s="24"/>
      <c r="U140" s="25">
        <f t="shared" si="58"/>
        <v>0</v>
      </c>
      <c r="V140" s="24"/>
      <c r="W140" s="24"/>
      <c r="X140" s="24"/>
      <c r="Y140" s="25">
        <f t="shared" si="59"/>
        <v>0</v>
      </c>
      <c r="Z140" s="24"/>
      <c r="AA140" s="24"/>
      <c r="AB140" s="24"/>
      <c r="AC140" s="25">
        <f t="shared" si="60"/>
        <v>0</v>
      </c>
      <c r="AD140" s="24"/>
      <c r="AE140" s="92">
        <v>1667000</v>
      </c>
      <c r="AF140" s="24"/>
      <c r="AG140" s="25">
        <f t="shared" si="61"/>
        <v>1667000</v>
      </c>
      <c r="AH140" s="25">
        <f t="shared" si="62"/>
        <v>1667000</v>
      </c>
      <c r="AI140" s="26">
        <f t="shared" si="63"/>
        <v>0</v>
      </c>
      <c r="AJ140" s="27">
        <f t="shared" si="57"/>
        <v>1.1681099235864112E-3</v>
      </c>
    </row>
    <row r="141" spans="1:36" s="37" customFormat="1" ht="12.75" customHeight="1" x14ac:dyDescent="0.25">
      <c r="A141" s="376" t="s">
        <v>59</v>
      </c>
      <c r="B141" s="377"/>
      <c r="C141" s="378"/>
      <c r="D141" s="378"/>
      <c r="E141" s="378"/>
      <c r="F141" s="378"/>
      <c r="G141" s="378"/>
      <c r="H141" s="378"/>
      <c r="I141" s="379"/>
      <c r="J141" s="33">
        <f>+J108</f>
        <v>76140723</v>
      </c>
      <c r="K141" s="33">
        <f>SUM(K109:K140)</f>
        <v>75525887</v>
      </c>
      <c r="L141" s="32"/>
      <c r="M141" s="33">
        <f>SUM(M109:M140)</f>
        <v>0</v>
      </c>
      <c r="N141" s="33">
        <f t="shared" ref="N141:AH141" si="64">SUM(N109:N140)</f>
        <v>0</v>
      </c>
      <c r="O141" s="33">
        <f t="shared" si="64"/>
        <v>0</v>
      </c>
      <c r="P141" s="33">
        <f t="shared" si="64"/>
        <v>0</v>
      </c>
      <c r="Q141" s="33">
        <f t="shared" si="64"/>
        <v>0</v>
      </c>
      <c r="R141" s="33">
        <f t="shared" si="64"/>
        <v>195888</v>
      </c>
      <c r="S141" s="33">
        <f t="shared" si="64"/>
        <v>3059738</v>
      </c>
      <c r="T141" s="33">
        <f t="shared" si="64"/>
        <v>1270076</v>
      </c>
      <c r="U141" s="33">
        <f t="shared" si="64"/>
        <v>4525702</v>
      </c>
      <c r="V141" s="33">
        <f t="shared" si="64"/>
        <v>611798</v>
      </c>
      <c r="W141" s="33">
        <f t="shared" si="64"/>
        <v>972343</v>
      </c>
      <c r="X141" s="33">
        <f t="shared" si="64"/>
        <v>566598</v>
      </c>
      <c r="Y141" s="33">
        <f t="shared" si="64"/>
        <v>2150739</v>
      </c>
      <c r="Z141" s="33">
        <f t="shared" si="64"/>
        <v>566844</v>
      </c>
      <c r="AA141" s="33">
        <f t="shared" si="64"/>
        <v>567090</v>
      </c>
      <c r="AB141" s="33">
        <f t="shared" si="64"/>
        <v>517626</v>
      </c>
      <c r="AC141" s="33">
        <f t="shared" si="64"/>
        <v>1651560</v>
      </c>
      <c r="AD141" s="33">
        <f t="shared" si="64"/>
        <v>541577</v>
      </c>
      <c r="AE141" s="33">
        <f t="shared" si="64"/>
        <v>62716754</v>
      </c>
      <c r="AF141" s="33">
        <f t="shared" si="64"/>
        <v>3939554</v>
      </c>
      <c r="AG141" s="33">
        <f t="shared" si="64"/>
        <v>67197885</v>
      </c>
      <c r="AH141" s="33">
        <f t="shared" si="64"/>
        <v>75525886</v>
      </c>
      <c r="AI141" s="36">
        <f>IF(ISERROR(AH141/J141),0,AH141/J141)</f>
        <v>0.99192499130852751</v>
      </c>
      <c r="AJ141" s="36">
        <f>IF(ISERROR(AH141/$AH$365),0,AH141/$AH$365)</f>
        <v>5.2922937567040189E-2</v>
      </c>
    </row>
    <row r="142" spans="1:36" ht="12.75" customHeight="1" x14ac:dyDescent="0.25">
      <c r="A142" s="383" t="s">
        <v>60</v>
      </c>
      <c r="B142" s="384"/>
      <c r="C142" s="384"/>
      <c r="D142" s="384"/>
      <c r="E142" s="385"/>
      <c r="F142" s="9"/>
      <c r="G142" s="10"/>
      <c r="H142" s="11"/>
      <c r="I142" s="11"/>
      <c r="J142" s="381">
        <v>92198797</v>
      </c>
      <c r="K142" s="13"/>
      <c r="L142" s="14"/>
      <c r="M142" s="15"/>
      <c r="N142" s="15"/>
      <c r="O142" s="15"/>
      <c r="P142" s="10"/>
      <c r="Q142" s="16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7"/>
      <c r="AJ142" s="17"/>
    </row>
    <row r="143" spans="1:36" ht="24.95" customHeight="1" x14ac:dyDescent="0.25">
      <c r="A143" s="19">
        <v>1</v>
      </c>
      <c r="B143" s="19"/>
      <c r="C143" s="29"/>
      <c r="D143" s="70"/>
      <c r="E143" s="64"/>
      <c r="F143" s="64"/>
      <c r="G143" s="29"/>
      <c r="H143" s="29"/>
      <c r="I143" s="29"/>
      <c r="J143" s="395"/>
      <c r="K143" s="92">
        <v>24609</v>
      </c>
      <c r="L143" s="104" t="s">
        <v>1293</v>
      </c>
      <c r="M143" s="117"/>
      <c r="N143" s="117"/>
      <c r="O143" s="117"/>
      <c r="P143" s="10"/>
      <c r="Q143" s="16"/>
      <c r="R143" s="25"/>
      <c r="S143" s="25"/>
      <c r="T143" s="25"/>
      <c r="U143" s="25"/>
      <c r="V143" s="25"/>
      <c r="W143" s="25"/>
      <c r="X143" s="24"/>
      <c r="Y143" s="25">
        <f>SUM(V143:X143)</f>
        <v>0</v>
      </c>
      <c r="Z143" s="125">
        <v>24486</v>
      </c>
      <c r="AA143" s="25">
        <v>123</v>
      </c>
      <c r="AB143" s="25"/>
      <c r="AC143" s="25">
        <f>SUM(Z143:AB143)</f>
        <v>24609</v>
      </c>
      <c r="AD143" s="24"/>
      <c r="AE143" s="24"/>
      <c r="AF143" s="24"/>
      <c r="AG143" s="25">
        <f>SUM(AD143:AF143)</f>
        <v>0</v>
      </c>
      <c r="AH143" s="25">
        <f t="shared" ref="AH143:AH148" si="65">SUM(U143,Y143,AC143,AG143)</f>
        <v>24609</v>
      </c>
      <c r="AI143" s="26">
        <f>IF(ISERROR(AH143/$J$142),0,AH143/$J$142)</f>
        <v>2.6691237630790347E-4</v>
      </c>
      <c r="AJ143" s="27">
        <f t="shared" ref="AJ143:AJ173" si="66">IF(ISERROR(AH143/$AH$365),"-",AH143/$AH$365)</f>
        <v>1.7244161433436107E-5</v>
      </c>
    </row>
    <row r="144" spans="1:36" ht="24.95" customHeight="1" outlineLevel="1" x14ac:dyDescent="0.3">
      <c r="A144" s="19">
        <v>2</v>
      </c>
      <c r="B144" s="19"/>
      <c r="C144" s="29"/>
      <c r="D144" s="70"/>
      <c r="E144" s="64"/>
      <c r="F144" s="64"/>
      <c r="G144" s="29"/>
      <c r="H144" s="29"/>
      <c r="I144" s="29"/>
      <c r="J144" s="395"/>
      <c r="K144" s="92">
        <v>34532625</v>
      </c>
      <c r="L144" s="97" t="s">
        <v>107</v>
      </c>
      <c r="M144" s="24"/>
      <c r="N144" s="24"/>
      <c r="O144" s="24"/>
      <c r="P144" s="64"/>
      <c r="Q144" s="64"/>
      <c r="R144" s="24">
        <v>980327</v>
      </c>
      <c r="S144" s="24">
        <v>1398552</v>
      </c>
      <c r="T144" s="24">
        <v>1450204</v>
      </c>
      <c r="U144" s="25">
        <f>SUM(R144:T144)</f>
        <v>3829083</v>
      </c>
      <c r="V144" s="24">
        <v>2245484</v>
      </c>
      <c r="W144" s="24">
        <v>2055318</v>
      </c>
      <c r="X144" s="24">
        <v>1816484</v>
      </c>
      <c r="Y144" s="25">
        <f>SUM(V144:X144)</f>
        <v>6117286</v>
      </c>
      <c r="Z144" s="24">
        <v>1880366</v>
      </c>
      <c r="AA144" s="24">
        <v>4982499</v>
      </c>
      <c r="AB144" s="24">
        <v>1881209</v>
      </c>
      <c r="AC144" s="25">
        <f>SUM(Z144:AB144)</f>
        <v>8744074</v>
      </c>
      <c r="AD144" s="310">
        <v>3870479</v>
      </c>
      <c r="AE144" s="310">
        <v>1145080</v>
      </c>
      <c r="AF144" s="310">
        <v>9827399</v>
      </c>
      <c r="AG144" s="25">
        <f>SUM(AD144:AF144)</f>
        <v>14842958</v>
      </c>
      <c r="AH144" s="25">
        <f t="shared" si="65"/>
        <v>33533401</v>
      </c>
      <c r="AI144" s="26">
        <f>IF(ISERROR(AH144/$J$142),0,AH144/$J$142)</f>
        <v>0.36370757635807333</v>
      </c>
      <c r="AJ144" s="27">
        <f t="shared" si="66"/>
        <v>2.3497719543912707E-2</v>
      </c>
    </row>
    <row r="145" spans="1:36" ht="24.95" customHeight="1" outlineLevel="1" x14ac:dyDescent="0.25">
      <c r="A145" s="19">
        <v>3</v>
      </c>
      <c r="B145" s="19"/>
      <c r="C145" s="43" t="s">
        <v>1599</v>
      </c>
      <c r="D145" s="105">
        <v>45335</v>
      </c>
      <c r="E145" s="70" t="s">
        <v>381</v>
      </c>
      <c r="F145" s="70" t="s">
        <v>1559</v>
      </c>
      <c r="G145" s="43" t="s">
        <v>1560</v>
      </c>
      <c r="H145" s="29"/>
      <c r="I145" s="29"/>
      <c r="J145" s="395"/>
      <c r="K145" s="92">
        <v>1250000</v>
      </c>
      <c r="L145" s="64" t="s">
        <v>1561</v>
      </c>
      <c r="M145" s="24"/>
      <c r="N145" s="24"/>
      <c r="O145" s="24"/>
      <c r="P145" s="22"/>
      <c r="Q145" s="22"/>
      <c r="R145" s="24"/>
      <c r="S145" s="24"/>
      <c r="T145" s="92">
        <v>1250000</v>
      </c>
      <c r="U145" s="25">
        <f t="shared" ref="U145:U173" si="67">SUM(R145:T145)</f>
        <v>1250000</v>
      </c>
      <c r="V145" s="24"/>
      <c r="W145" s="24"/>
      <c r="X145" s="24"/>
      <c r="Y145" s="25">
        <f t="shared" ref="Y145:Y173" si="68">SUM(V145:X145)</f>
        <v>0</v>
      </c>
      <c r="Z145" s="24"/>
      <c r="AA145" s="24"/>
      <c r="AB145" s="24"/>
      <c r="AC145" s="25">
        <f t="shared" ref="AC145:AC149" si="69">SUM(Z145:AB145)</f>
        <v>0</v>
      </c>
      <c r="AD145" s="24"/>
      <c r="AE145" s="24"/>
      <c r="AF145" s="24"/>
      <c r="AG145" s="25">
        <f t="shared" ref="AG145:AG149" si="70">SUM(AD145:AF145)</f>
        <v>0</v>
      </c>
      <c r="AH145" s="25">
        <f t="shared" si="65"/>
        <v>1250000</v>
      </c>
      <c r="AI145" s="26">
        <f t="shared" ref="AI145:AI149" si="71">IF(ISERROR(AH145/$J$142),0,AH145/$J$142)</f>
        <v>1.3557660627611009E-2</v>
      </c>
      <c r="AJ145" s="27">
        <f t="shared" si="66"/>
        <v>8.7590726123756087E-4</v>
      </c>
    </row>
    <row r="146" spans="1:36" ht="24.95" customHeight="1" outlineLevel="1" x14ac:dyDescent="0.25">
      <c r="A146" s="19">
        <v>4</v>
      </c>
      <c r="B146" s="19"/>
      <c r="C146" s="43" t="s">
        <v>1653</v>
      </c>
      <c r="D146" s="105">
        <v>45329</v>
      </c>
      <c r="E146" s="70" t="s">
        <v>940</v>
      </c>
      <c r="F146" s="70" t="s">
        <v>1559</v>
      </c>
      <c r="G146" s="43" t="s">
        <v>1560</v>
      </c>
      <c r="H146" s="29"/>
      <c r="I146" s="29"/>
      <c r="J146" s="395"/>
      <c r="K146" s="92">
        <v>1700000</v>
      </c>
      <c r="L146" s="64" t="s">
        <v>1561</v>
      </c>
      <c r="M146" s="24"/>
      <c r="N146" s="24"/>
      <c r="O146" s="24"/>
      <c r="P146" s="22"/>
      <c r="Q146" s="22"/>
      <c r="R146" s="24"/>
      <c r="S146" s="24"/>
      <c r="T146" s="92">
        <v>1700000</v>
      </c>
      <c r="U146" s="25">
        <f t="shared" si="67"/>
        <v>1700000</v>
      </c>
      <c r="V146" s="24"/>
      <c r="W146" s="24"/>
      <c r="X146" s="24"/>
      <c r="Y146" s="25">
        <f t="shared" si="68"/>
        <v>0</v>
      </c>
      <c r="Z146" s="24"/>
      <c r="AA146" s="24"/>
      <c r="AB146" s="24"/>
      <c r="AC146" s="25">
        <f t="shared" si="69"/>
        <v>0</v>
      </c>
      <c r="AD146" s="24">
        <v>1945000</v>
      </c>
      <c r="AE146" s="24"/>
      <c r="AF146" s="24"/>
      <c r="AG146" s="25">
        <f>SUM(AD146:AF146)</f>
        <v>1945000</v>
      </c>
      <c r="AH146" s="25">
        <f t="shared" si="65"/>
        <v>3645000</v>
      </c>
      <c r="AI146" s="26">
        <f t="shared" si="71"/>
        <v>3.9534138390113702E-2</v>
      </c>
      <c r="AJ146" s="27">
        <f t="shared" si="66"/>
        <v>2.5541455737687273E-3</v>
      </c>
    </row>
    <row r="147" spans="1:36" ht="24.95" customHeight="1" outlineLevel="1" x14ac:dyDescent="0.25">
      <c r="A147" s="19">
        <v>5</v>
      </c>
      <c r="B147" s="19"/>
      <c r="C147" s="43" t="s">
        <v>1654</v>
      </c>
      <c r="D147" s="105">
        <v>45439</v>
      </c>
      <c r="E147" s="70" t="s">
        <v>373</v>
      </c>
      <c r="F147" s="70" t="s">
        <v>1559</v>
      </c>
      <c r="G147" s="43" t="s">
        <v>1560</v>
      </c>
      <c r="H147" s="29"/>
      <c r="I147" s="29"/>
      <c r="J147" s="395"/>
      <c r="K147" s="92">
        <v>1519000</v>
      </c>
      <c r="L147" s="64" t="s">
        <v>1561</v>
      </c>
      <c r="M147" s="24"/>
      <c r="N147" s="24"/>
      <c r="O147" s="24"/>
      <c r="P147" s="106"/>
      <c r="Q147" s="106"/>
      <c r="R147" s="24"/>
      <c r="S147" s="24"/>
      <c r="T147" s="92"/>
      <c r="U147" s="25">
        <f t="shared" si="67"/>
        <v>0</v>
      </c>
      <c r="V147" s="24"/>
      <c r="W147" s="24">
        <v>1519000</v>
      </c>
      <c r="X147" s="24"/>
      <c r="Y147" s="25">
        <f t="shared" si="68"/>
        <v>1519000</v>
      </c>
      <c r="Z147" s="24"/>
      <c r="AA147" s="24"/>
      <c r="AB147" s="24"/>
      <c r="AC147" s="25">
        <f t="shared" si="69"/>
        <v>0</v>
      </c>
      <c r="AD147" s="24"/>
      <c r="AE147" s="24"/>
      <c r="AF147" s="313">
        <v>1879000</v>
      </c>
      <c r="AG147" s="25">
        <f t="shared" si="70"/>
        <v>1879000</v>
      </c>
      <c r="AH147" s="25">
        <f t="shared" si="65"/>
        <v>3398000</v>
      </c>
      <c r="AI147" s="26">
        <f t="shared" si="71"/>
        <v>3.6855144650097767E-2</v>
      </c>
      <c r="AJ147" s="27">
        <f t="shared" si="66"/>
        <v>2.3810662989481855E-3</v>
      </c>
    </row>
    <row r="148" spans="1:36" ht="24.95" customHeight="1" outlineLevel="1" x14ac:dyDescent="0.25">
      <c r="A148" s="19">
        <v>6</v>
      </c>
      <c r="B148" s="19"/>
      <c r="C148" s="43" t="s">
        <v>1655</v>
      </c>
      <c r="D148" s="105">
        <v>45329</v>
      </c>
      <c r="E148" s="70" t="s">
        <v>387</v>
      </c>
      <c r="F148" s="70" t="s">
        <v>1559</v>
      </c>
      <c r="G148" s="43" t="s">
        <v>1560</v>
      </c>
      <c r="H148" s="29"/>
      <c r="I148" s="29"/>
      <c r="J148" s="395"/>
      <c r="K148" s="92">
        <v>1400000</v>
      </c>
      <c r="L148" s="64" t="s">
        <v>1561</v>
      </c>
      <c r="M148" s="24"/>
      <c r="N148" s="24"/>
      <c r="O148" s="24"/>
      <c r="P148" s="64"/>
      <c r="Q148" s="64"/>
      <c r="R148" s="24"/>
      <c r="S148" s="24"/>
      <c r="T148" s="92">
        <v>1400000</v>
      </c>
      <c r="U148" s="25">
        <f t="shared" si="67"/>
        <v>1400000</v>
      </c>
      <c r="V148" s="24"/>
      <c r="W148" s="24"/>
      <c r="X148" s="24"/>
      <c r="Y148" s="25">
        <f t="shared" si="68"/>
        <v>0</v>
      </c>
      <c r="Z148" s="24"/>
      <c r="AA148" s="24"/>
      <c r="AB148" s="24"/>
      <c r="AC148" s="25">
        <f t="shared" si="69"/>
        <v>0</v>
      </c>
      <c r="AD148" s="24"/>
      <c r="AE148" s="24"/>
      <c r="AF148" s="24"/>
      <c r="AG148" s="25">
        <f t="shared" si="70"/>
        <v>0</v>
      </c>
      <c r="AH148" s="25">
        <f t="shared" si="65"/>
        <v>1400000</v>
      </c>
      <c r="AI148" s="26">
        <f t="shared" si="71"/>
        <v>1.5184579902924329E-2</v>
      </c>
      <c r="AJ148" s="27">
        <f t="shared" si="66"/>
        <v>9.8101613258606813E-4</v>
      </c>
    </row>
    <row r="149" spans="1:36" ht="24.95" customHeight="1" outlineLevel="1" x14ac:dyDescent="0.25">
      <c r="A149" s="19">
        <v>7</v>
      </c>
      <c r="B149" s="19"/>
      <c r="C149" s="43" t="s">
        <v>1205</v>
      </c>
      <c r="D149" s="105">
        <v>45420</v>
      </c>
      <c r="E149" s="70" t="s">
        <v>397</v>
      </c>
      <c r="F149" s="70" t="s">
        <v>1559</v>
      </c>
      <c r="G149" s="43" t="s">
        <v>1560</v>
      </c>
      <c r="H149" s="29"/>
      <c r="I149" s="29"/>
      <c r="J149" s="395"/>
      <c r="K149" s="92">
        <v>1500000</v>
      </c>
      <c r="L149" s="64" t="s">
        <v>1561</v>
      </c>
      <c r="M149" s="24"/>
      <c r="N149" s="24"/>
      <c r="O149" s="24"/>
      <c r="P149" s="64"/>
      <c r="Q149" s="64"/>
      <c r="R149" s="24"/>
      <c r="S149" s="24"/>
      <c r="T149" s="92"/>
      <c r="U149" s="25">
        <f t="shared" si="67"/>
        <v>0</v>
      </c>
      <c r="V149" s="24"/>
      <c r="W149" s="24">
        <v>1500000</v>
      </c>
      <c r="X149" s="24"/>
      <c r="Y149" s="25">
        <f t="shared" si="68"/>
        <v>1500000</v>
      </c>
      <c r="Z149" s="24"/>
      <c r="AA149" s="24"/>
      <c r="AB149" s="24"/>
      <c r="AC149" s="25">
        <f t="shared" si="69"/>
        <v>0</v>
      </c>
      <c r="AD149" s="24"/>
      <c r="AE149" s="24"/>
      <c r="AF149" s="24"/>
      <c r="AG149" s="25">
        <f t="shared" si="70"/>
        <v>0</v>
      </c>
      <c r="AH149" s="25">
        <f t="shared" ref="AH149" si="72">SUM(U149,Y149,AC149,AG149)</f>
        <v>1500000</v>
      </c>
      <c r="AI149" s="26">
        <f t="shared" si="71"/>
        <v>1.626919275313321E-2</v>
      </c>
      <c r="AJ149" s="27">
        <f t="shared" si="66"/>
        <v>1.051088713485073E-3</v>
      </c>
    </row>
    <row r="150" spans="1:36" ht="24.95" customHeight="1" outlineLevel="1" x14ac:dyDescent="0.25">
      <c r="A150" s="19">
        <v>8</v>
      </c>
      <c r="B150" s="19"/>
      <c r="C150" s="43" t="s">
        <v>1353</v>
      </c>
      <c r="D150" s="105">
        <v>45541</v>
      </c>
      <c r="E150" s="70" t="s">
        <v>394</v>
      </c>
      <c r="F150" s="70" t="s">
        <v>1559</v>
      </c>
      <c r="G150" s="43" t="s">
        <v>1560</v>
      </c>
      <c r="H150" s="29"/>
      <c r="I150" s="29"/>
      <c r="J150" s="395"/>
      <c r="K150" s="92">
        <v>1945000</v>
      </c>
      <c r="L150" s="64" t="s">
        <v>1561</v>
      </c>
      <c r="M150" s="24"/>
      <c r="N150" s="24"/>
      <c r="O150" s="24"/>
      <c r="P150" s="64"/>
      <c r="Q150" s="64"/>
      <c r="R150" s="24"/>
      <c r="S150" s="24"/>
      <c r="T150" s="92"/>
      <c r="U150" s="25">
        <f t="shared" si="67"/>
        <v>0</v>
      </c>
      <c r="V150" s="24"/>
      <c r="W150" s="24"/>
      <c r="X150" s="24"/>
      <c r="Y150" s="25">
        <f t="shared" si="68"/>
        <v>0</v>
      </c>
      <c r="Z150" s="24"/>
      <c r="AA150" s="24"/>
      <c r="AB150" s="24"/>
      <c r="AC150" s="25">
        <f t="shared" ref="AC150:AC173" si="73">SUM(Z150:AB150)</f>
        <v>0</v>
      </c>
      <c r="AD150" s="24">
        <v>1945000</v>
      </c>
      <c r="AE150" s="24"/>
      <c r="AF150" s="24"/>
      <c r="AG150" s="25">
        <f t="shared" ref="AG150:AG173" si="74">SUM(AD150:AF150)</f>
        <v>1945000</v>
      </c>
      <c r="AH150" s="25">
        <f t="shared" ref="AH150:AH173" si="75">SUM(U150,Y150,AC150,AG150)</f>
        <v>1945000</v>
      </c>
      <c r="AI150" s="26">
        <f t="shared" ref="AI150:AI171" si="76">IF(ISERROR(AH150/$J$142),0,AH150/$J$142)</f>
        <v>2.1095719936562729E-2</v>
      </c>
      <c r="AJ150" s="27">
        <f t="shared" si="66"/>
        <v>1.3629116984856446E-3</v>
      </c>
    </row>
    <row r="151" spans="1:36" ht="24.95" customHeight="1" outlineLevel="1" x14ac:dyDescent="0.25">
      <c r="A151" s="19">
        <v>9</v>
      </c>
      <c r="B151" s="19"/>
      <c r="C151" s="43" t="s">
        <v>1656</v>
      </c>
      <c r="D151" s="105">
        <v>45541</v>
      </c>
      <c r="E151" s="70" t="s">
        <v>395</v>
      </c>
      <c r="F151" s="70" t="s">
        <v>1559</v>
      </c>
      <c r="G151" s="43" t="s">
        <v>1560</v>
      </c>
      <c r="H151" s="29"/>
      <c r="I151" s="29"/>
      <c r="J151" s="395"/>
      <c r="K151" s="92">
        <v>2306000</v>
      </c>
      <c r="L151" s="64" t="s">
        <v>1561</v>
      </c>
      <c r="M151" s="24"/>
      <c r="N151" s="24"/>
      <c r="O151" s="24"/>
      <c r="P151" s="64"/>
      <c r="Q151" s="64"/>
      <c r="R151" s="24"/>
      <c r="S151" s="24"/>
      <c r="T151" s="92"/>
      <c r="U151" s="25">
        <f t="shared" si="67"/>
        <v>0</v>
      </c>
      <c r="V151" s="24"/>
      <c r="W151" s="24"/>
      <c r="X151" s="24"/>
      <c r="Y151" s="25">
        <f t="shared" si="68"/>
        <v>0</v>
      </c>
      <c r="Z151" s="24"/>
      <c r="AA151" s="24"/>
      <c r="AB151" s="24"/>
      <c r="AC151" s="25">
        <f t="shared" si="73"/>
        <v>0</v>
      </c>
      <c r="AD151" s="24"/>
      <c r="AE151" s="24"/>
      <c r="AF151" s="313">
        <v>2306000</v>
      </c>
      <c r="AG151" s="25">
        <f t="shared" si="74"/>
        <v>2306000</v>
      </c>
      <c r="AH151" s="25">
        <f t="shared" si="75"/>
        <v>2306000</v>
      </c>
      <c r="AI151" s="26">
        <f t="shared" si="76"/>
        <v>2.5011172325816788E-2</v>
      </c>
      <c r="AJ151" s="27">
        <f t="shared" si="66"/>
        <v>1.6158737155310523E-3</v>
      </c>
    </row>
    <row r="152" spans="1:36" ht="24.95" customHeight="1" outlineLevel="1" x14ac:dyDescent="0.25">
      <c r="A152" s="19">
        <v>10</v>
      </c>
      <c r="B152" s="19"/>
      <c r="C152" s="43" t="s">
        <v>1517</v>
      </c>
      <c r="D152" s="105">
        <v>45541</v>
      </c>
      <c r="E152" s="70" t="s">
        <v>940</v>
      </c>
      <c r="F152" s="70" t="s">
        <v>1559</v>
      </c>
      <c r="G152" s="43" t="s">
        <v>1560</v>
      </c>
      <c r="H152" s="29"/>
      <c r="I152" s="29"/>
      <c r="J152" s="395"/>
      <c r="K152" s="92">
        <v>1945000</v>
      </c>
      <c r="L152" s="64" t="s">
        <v>1561</v>
      </c>
      <c r="M152" s="24"/>
      <c r="N152" s="24"/>
      <c r="O152" s="24"/>
      <c r="P152" s="64"/>
      <c r="Q152" s="64"/>
      <c r="R152" s="24"/>
      <c r="S152" s="24"/>
      <c r="T152" s="92"/>
      <c r="U152" s="25">
        <f t="shared" si="67"/>
        <v>0</v>
      </c>
      <c r="V152" s="24"/>
      <c r="W152" s="24"/>
      <c r="X152" s="24"/>
      <c r="Y152" s="25">
        <f t="shared" si="68"/>
        <v>0</v>
      </c>
      <c r="Z152" s="24"/>
      <c r="AA152" s="24"/>
      <c r="AB152" s="24"/>
      <c r="AC152" s="25">
        <f t="shared" si="73"/>
        <v>0</v>
      </c>
      <c r="AD152" s="24"/>
      <c r="AE152" s="24"/>
      <c r="AF152" s="24"/>
      <c r="AG152" s="25">
        <f t="shared" si="74"/>
        <v>0</v>
      </c>
      <c r="AH152" s="25">
        <f t="shared" si="75"/>
        <v>0</v>
      </c>
      <c r="AI152" s="26">
        <f t="shared" si="76"/>
        <v>0</v>
      </c>
      <c r="AJ152" s="27">
        <f t="shared" si="66"/>
        <v>0</v>
      </c>
    </row>
    <row r="153" spans="1:36" ht="24.95" customHeight="1" outlineLevel="1" x14ac:dyDescent="0.25">
      <c r="A153" s="19">
        <v>11</v>
      </c>
      <c r="B153" s="19"/>
      <c r="C153" s="43" t="s">
        <v>261</v>
      </c>
      <c r="D153" s="105">
        <v>45539</v>
      </c>
      <c r="E153" s="70" t="s">
        <v>389</v>
      </c>
      <c r="F153" s="70" t="s">
        <v>1559</v>
      </c>
      <c r="G153" s="43" t="s">
        <v>1560</v>
      </c>
      <c r="H153" s="29"/>
      <c r="I153" s="29"/>
      <c r="J153" s="395"/>
      <c r="K153" s="92">
        <v>4151000</v>
      </c>
      <c r="L153" s="64" t="s">
        <v>1561</v>
      </c>
      <c r="M153" s="24"/>
      <c r="N153" s="24"/>
      <c r="O153" s="24"/>
      <c r="P153" s="64"/>
      <c r="Q153" s="64"/>
      <c r="R153" s="24"/>
      <c r="S153" s="24"/>
      <c r="T153" s="92"/>
      <c r="U153" s="25">
        <f t="shared" si="67"/>
        <v>0</v>
      </c>
      <c r="V153" s="24"/>
      <c r="W153" s="24"/>
      <c r="X153" s="24"/>
      <c r="Y153" s="25">
        <f t="shared" si="68"/>
        <v>0</v>
      </c>
      <c r="Z153" s="24"/>
      <c r="AA153" s="24"/>
      <c r="AB153" s="24"/>
      <c r="AC153" s="25">
        <f t="shared" si="73"/>
        <v>0</v>
      </c>
      <c r="AD153" s="24"/>
      <c r="AE153" s="24"/>
      <c r="AF153" s="313">
        <v>5818000</v>
      </c>
      <c r="AG153" s="25">
        <f t="shared" si="74"/>
        <v>5818000</v>
      </c>
      <c r="AH153" s="25">
        <f t="shared" si="75"/>
        <v>5818000</v>
      </c>
      <c r="AI153" s="26">
        <f t="shared" si="76"/>
        <v>6.3102775625152679E-2</v>
      </c>
      <c r="AJ153" s="27">
        <f t="shared" si="66"/>
        <v>4.0768227567041029E-3</v>
      </c>
    </row>
    <row r="154" spans="1:36" ht="24.95" customHeight="1" outlineLevel="1" x14ac:dyDescent="0.25">
      <c r="A154" s="19">
        <v>12</v>
      </c>
      <c r="B154" s="19"/>
      <c r="C154" s="43" t="s">
        <v>1522</v>
      </c>
      <c r="D154" s="105">
        <v>45539</v>
      </c>
      <c r="E154" s="70" t="s">
        <v>392</v>
      </c>
      <c r="F154" s="70" t="s">
        <v>1559</v>
      </c>
      <c r="G154" s="43" t="s">
        <v>1560</v>
      </c>
      <c r="H154" s="29"/>
      <c r="I154" s="29"/>
      <c r="J154" s="395"/>
      <c r="K154" s="194">
        <v>1879000</v>
      </c>
      <c r="L154" s="64" t="s">
        <v>1561</v>
      </c>
      <c r="M154" s="24"/>
      <c r="N154" s="24"/>
      <c r="O154" s="24"/>
      <c r="P154" s="64"/>
      <c r="Q154" s="64"/>
      <c r="R154" s="24"/>
      <c r="S154" s="24"/>
      <c r="T154" s="92"/>
      <c r="U154" s="25">
        <f t="shared" si="67"/>
        <v>0</v>
      </c>
      <c r="V154" s="24"/>
      <c r="W154" s="24"/>
      <c r="X154" s="24"/>
      <c r="Y154" s="25">
        <f t="shared" si="68"/>
        <v>0</v>
      </c>
      <c r="Z154" s="24"/>
      <c r="AA154" s="24"/>
      <c r="AB154" s="24"/>
      <c r="AC154" s="25">
        <f t="shared" si="73"/>
        <v>0</v>
      </c>
      <c r="AD154" s="24"/>
      <c r="AE154" s="24"/>
      <c r="AF154" s="313">
        <v>1879000</v>
      </c>
      <c r="AG154" s="25">
        <f t="shared" si="74"/>
        <v>1879000</v>
      </c>
      <c r="AH154" s="25">
        <f t="shared" si="75"/>
        <v>1879000</v>
      </c>
      <c r="AI154" s="26">
        <f t="shared" si="76"/>
        <v>2.037987545542487E-2</v>
      </c>
      <c r="AJ154" s="27">
        <f t="shared" si="66"/>
        <v>1.3166637950923015E-3</v>
      </c>
    </row>
    <row r="155" spans="1:36" ht="24.95" customHeight="1" outlineLevel="1" x14ac:dyDescent="0.25">
      <c r="A155" s="19">
        <v>13</v>
      </c>
      <c r="B155" s="19"/>
      <c r="C155" s="43" t="s">
        <v>1226</v>
      </c>
      <c r="D155" s="105">
        <v>45538</v>
      </c>
      <c r="E155" s="70" t="s">
        <v>393</v>
      </c>
      <c r="F155" s="70" t="s">
        <v>1559</v>
      </c>
      <c r="G155" s="43" t="s">
        <v>1560</v>
      </c>
      <c r="H155" s="29"/>
      <c r="I155" s="29"/>
      <c r="J155" s="452"/>
      <c r="K155" s="159">
        <v>1796333</v>
      </c>
      <c r="L155" s="253" t="s">
        <v>1561</v>
      </c>
      <c r="M155" s="24"/>
      <c r="N155" s="24"/>
      <c r="O155" s="24"/>
      <c r="P155" s="64"/>
      <c r="Q155" s="64"/>
      <c r="R155" s="24"/>
      <c r="S155" s="24"/>
      <c r="T155" s="92"/>
      <c r="U155" s="25">
        <f t="shared" si="67"/>
        <v>0</v>
      </c>
      <c r="V155" s="24"/>
      <c r="W155" s="24"/>
      <c r="X155" s="24"/>
      <c r="Y155" s="25">
        <f t="shared" si="68"/>
        <v>0</v>
      </c>
      <c r="Z155" s="24"/>
      <c r="AA155" s="24"/>
      <c r="AB155" s="24"/>
      <c r="AC155" s="25">
        <f t="shared" si="73"/>
        <v>0</v>
      </c>
      <c r="AD155" s="24"/>
      <c r="AE155" s="24">
        <v>1796333</v>
      </c>
      <c r="AF155" s="24"/>
      <c r="AG155" s="25">
        <f t="shared" si="74"/>
        <v>1796333</v>
      </c>
      <c r="AH155" s="25">
        <f t="shared" si="75"/>
        <v>1796333</v>
      </c>
      <c r="AI155" s="26">
        <f t="shared" si="76"/>
        <v>1.9483258550542695E-2</v>
      </c>
      <c r="AJ155" s="27">
        <f t="shared" si="66"/>
        <v>1.2587368946405211E-3</v>
      </c>
    </row>
    <row r="156" spans="1:36" ht="24.95" customHeight="1" outlineLevel="1" x14ac:dyDescent="0.25">
      <c r="A156" s="19">
        <v>14</v>
      </c>
      <c r="B156" s="19"/>
      <c r="C156" s="43" t="s">
        <v>1657</v>
      </c>
      <c r="D156" s="105">
        <v>45538</v>
      </c>
      <c r="E156" s="70" t="s">
        <v>372</v>
      </c>
      <c r="F156" s="70" t="s">
        <v>1559</v>
      </c>
      <c r="G156" s="43" t="s">
        <v>1560</v>
      </c>
      <c r="H156" s="29"/>
      <c r="I156" s="29"/>
      <c r="J156" s="452"/>
      <c r="K156" s="159">
        <v>4481000</v>
      </c>
      <c r="L156" s="253" t="s">
        <v>1561</v>
      </c>
      <c r="M156" s="24"/>
      <c r="N156" s="24"/>
      <c r="O156" s="24"/>
      <c r="P156" s="64"/>
      <c r="Q156" s="64"/>
      <c r="R156" s="24"/>
      <c r="S156" s="24"/>
      <c r="T156" s="92"/>
      <c r="U156" s="25">
        <f t="shared" si="67"/>
        <v>0</v>
      </c>
      <c r="V156" s="24"/>
      <c r="W156" s="24"/>
      <c r="X156" s="24"/>
      <c r="Y156" s="25">
        <f t="shared" si="68"/>
        <v>0</v>
      </c>
      <c r="Z156" s="24"/>
      <c r="AA156" s="24"/>
      <c r="AB156" s="24"/>
      <c r="AC156" s="25">
        <f t="shared" si="73"/>
        <v>0</v>
      </c>
      <c r="AD156" s="24"/>
      <c r="AE156" s="24"/>
      <c r="AF156" s="313">
        <v>4481000</v>
      </c>
      <c r="AG156" s="25">
        <f t="shared" si="74"/>
        <v>4481000</v>
      </c>
      <c r="AH156" s="25">
        <f t="shared" si="75"/>
        <v>4481000</v>
      </c>
      <c r="AI156" s="26">
        <f t="shared" si="76"/>
        <v>4.8601501817859945E-2</v>
      </c>
      <c r="AJ156" s="27">
        <f t="shared" si="66"/>
        <v>3.1399523500844082E-3</v>
      </c>
    </row>
    <row r="157" spans="1:36" ht="24.95" customHeight="1" outlineLevel="1" x14ac:dyDescent="0.25">
      <c r="A157" s="19">
        <v>15</v>
      </c>
      <c r="B157" s="19"/>
      <c r="C157" s="43" t="s">
        <v>1658</v>
      </c>
      <c r="D157" s="105">
        <v>45538</v>
      </c>
      <c r="E157" s="70" t="s">
        <v>387</v>
      </c>
      <c r="F157" s="70" t="s">
        <v>1559</v>
      </c>
      <c r="G157" s="43" t="s">
        <v>1560</v>
      </c>
      <c r="H157" s="29"/>
      <c r="I157" s="29"/>
      <c r="J157" s="452"/>
      <c r="K157" s="159">
        <v>1556000</v>
      </c>
      <c r="L157" s="253" t="s">
        <v>1561</v>
      </c>
      <c r="M157" s="24"/>
      <c r="N157" s="24"/>
      <c r="O157" s="24"/>
      <c r="P157" s="64"/>
      <c r="Q157" s="64"/>
      <c r="R157" s="24"/>
      <c r="S157" s="24"/>
      <c r="T157" s="92"/>
      <c r="U157" s="25">
        <f t="shared" si="67"/>
        <v>0</v>
      </c>
      <c r="V157" s="24"/>
      <c r="W157" s="24"/>
      <c r="X157" s="24"/>
      <c r="Y157" s="25">
        <f t="shared" si="68"/>
        <v>0</v>
      </c>
      <c r="Z157" s="24"/>
      <c r="AA157" s="24"/>
      <c r="AB157" s="24"/>
      <c r="AC157" s="25">
        <f t="shared" si="73"/>
        <v>0</v>
      </c>
      <c r="AD157" s="24">
        <v>1556000</v>
      </c>
      <c r="AE157" s="24"/>
      <c r="AF157" s="24"/>
      <c r="AG157" s="25">
        <f t="shared" si="74"/>
        <v>1556000</v>
      </c>
      <c r="AH157" s="25">
        <f t="shared" si="75"/>
        <v>1556000</v>
      </c>
      <c r="AI157" s="26">
        <f t="shared" si="76"/>
        <v>1.6876575949250183E-2</v>
      </c>
      <c r="AJ157" s="27">
        <f t="shared" si="66"/>
        <v>1.0903293587885157E-3</v>
      </c>
    </row>
    <row r="158" spans="1:36" ht="24.95" customHeight="1" outlineLevel="1" x14ac:dyDescent="0.25">
      <c r="A158" s="19">
        <v>16</v>
      </c>
      <c r="B158" s="19"/>
      <c r="C158" s="43" t="s">
        <v>1659</v>
      </c>
      <c r="D158" s="105">
        <v>45538</v>
      </c>
      <c r="E158" s="70" t="s">
        <v>375</v>
      </c>
      <c r="F158" s="70" t="s">
        <v>1559</v>
      </c>
      <c r="G158" s="43" t="s">
        <v>1560</v>
      </c>
      <c r="H158" s="29"/>
      <c r="I158" s="29"/>
      <c r="J158" s="452"/>
      <c r="K158" s="159">
        <v>1945000</v>
      </c>
      <c r="L158" s="253" t="s">
        <v>1561</v>
      </c>
      <c r="M158" s="24"/>
      <c r="N158" s="24"/>
      <c r="O158" s="24"/>
      <c r="P158" s="64"/>
      <c r="Q158" s="64"/>
      <c r="R158" s="24"/>
      <c r="S158" s="24"/>
      <c r="T158" s="92"/>
      <c r="U158" s="25">
        <f t="shared" si="67"/>
        <v>0</v>
      </c>
      <c r="V158" s="24"/>
      <c r="W158" s="24"/>
      <c r="X158" s="24"/>
      <c r="Y158" s="25">
        <f t="shared" si="68"/>
        <v>0</v>
      </c>
      <c r="Z158" s="24"/>
      <c r="AA158" s="24"/>
      <c r="AB158" s="24"/>
      <c r="AC158" s="25">
        <f t="shared" si="73"/>
        <v>0</v>
      </c>
      <c r="AD158" s="24"/>
      <c r="AE158" s="24"/>
      <c r="AF158" s="313">
        <v>1945000</v>
      </c>
      <c r="AG158" s="25">
        <f t="shared" si="74"/>
        <v>1945000</v>
      </c>
      <c r="AH158" s="25">
        <f t="shared" si="75"/>
        <v>1945000</v>
      </c>
      <c r="AI158" s="26">
        <f t="shared" si="76"/>
        <v>2.1095719936562729E-2</v>
      </c>
      <c r="AJ158" s="27">
        <f t="shared" si="66"/>
        <v>1.3629116984856446E-3</v>
      </c>
    </row>
    <row r="159" spans="1:36" ht="24.95" customHeight="1" outlineLevel="1" x14ac:dyDescent="0.25">
      <c r="A159" s="19">
        <v>17</v>
      </c>
      <c r="B159" s="19"/>
      <c r="C159" s="43" t="s">
        <v>1660</v>
      </c>
      <c r="D159" s="105">
        <v>45538</v>
      </c>
      <c r="E159" s="70" t="s">
        <v>373</v>
      </c>
      <c r="F159" s="70" t="s">
        <v>1559</v>
      </c>
      <c r="G159" s="43" t="s">
        <v>1560</v>
      </c>
      <c r="H159" s="29"/>
      <c r="I159" s="29"/>
      <c r="J159" s="452"/>
      <c r="K159" s="159">
        <v>1879000</v>
      </c>
      <c r="L159" s="253" t="s">
        <v>1561</v>
      </c>
      <c r="M159" s="24"/>
      <c r="N159" s="24"/>
      <c r="O159" s="24"/>
      <c r="P159" s="64"/>
      <c r="Q159" s="64"/>
      <c r="R159" s="24"/>
      <c r="S159" s="24"/>
      <c r="T159" s="92"/>
      <c r="U159" s="25">
        <f t="shared" si="67"/>
        <v>0</v>
      </c>
      <c r="V159" s="24"/>
      <c r="W159" s="24"/>
      <c r="X159" s="24"/>
      <c r="Y159" s="25">
        <f t="shared" si="68"/>
        <v>0</v>
      </c>
      <c r="Z159" s="24"/>
      <c r="AA159" s="24"/>
      <c r="AB159" s="24"/>
      <c r="AC159" s="25">
        <f t="shared" si="73"/>
        <v>0</v>
      </c>
      <c r="AD159" s="24"/>
      <c r="AE159" s="24"/>
      <c r="AF159" s="24"/>
      <c r="AG159" s="25">
        <f t="shared" si="74"/>
        <v>0</v>
      </c>
      <c r="AH159" s="25">
        <f t="shared" si="75"/>
        <v>0</v>
      </c>
      <c r="AI159" s="26">
        <f t="shared" si="76"/>
        <v>0</v>
      </c>
      <c r="AJ159" s="27">
        <f t="shared" si="66"/>
        <v>0</v>
      </c>
    </row>
    <row r="160" spans="1:36" ht="24.95" customHeight="1" outlineLevel="1" x14ac:dyDescent="0.25">
      <c r="A160" s="19">
        <v>18</v>
      </c>
      <c r="B160" s="19"/>
      <c r="C160" s="43" t="s">
        <v>1661</v>
      </c>
      <c r="D160" s="105">
        <v>45538</v>
      </c>
      <c r="E160" s="70" t="s">
        <v>957</v>
      </c>
      <c r="F160" s="70" t="s">
        <v>1559</v>
      </c>
      <c r="G160" s="43" t="s">
        <v>1560</v>
      </c>
      <c r="H160" s="29"/>
      <c r="I160" s="29"/>
      <c r="J160" s="452"/>
      <c r="K160" s="159">
        <v>1992000</v>
      </c>
      <c r="L160" s="253" t="s">
        <v>1561</v>
      </c>
      <c r="M160" s="24"/>
      <c r="N160" s="24"/>
      <c r="O160" s="24"/>
      <c r="P160" s="64"/>
      <c r="Q160" s="64"/>
      <c r="R160" s="24"/>
      <c r="S160" s="24"/>
      <c r="T160" s="92"/>
      <c r="U160" s="25">
        <f t="shared" si="67"/>
        <v>0</v>
      </c>
      <c r="V160" s="24"/>
      <c r="W160" s="24"/>
      <c r="X160" s="24"/>
      <c r="Y160" s="25">
        <f t="shared" si="68"/>
        <v>0</v>
      </c>
      <c r="Z160" s="24"/>
      <c r="AA160" s="24"/>
      <c r="AB160" s="24"/>
      <c r="AC160" s="25">
        <f t="shared" si="73"/>
        <v>0</v>
      </c>
      <c r="AD160" s="24"/>
      <c r="AE160" s="24"/>
      <c r="AF160" s="24">
        <v>1992000</v>
      </c>
      <c r="AG160" s="25">
        <f t="shared" si="74"/>
        <v>1992000</v>
      </c>
      <c r="AH160" s="25">
        <f t="shared" si="75"/>
        <v>1992000</v>
      </c>
      <c r="AI160" s="26">
        <f t="shared" si="76"/>
        <v>2.1605487976160905E-2</v>
      </c>
      <c r="AJ160" s="27">
        <f t="shared" si="66"/>
        <v>1.395845811508177E-3</v>
      </c>
    </row>
    <row r="161" spans="1:36" ht="24.95" customHeight="1" outlineLevel="1" x14ac:dyDescent="0.25">
      <c r="A161" s="18">
        <v>19</v>
      </c>
      <c r="B161" s="108"/>
      <c r="C161" s="43" t="s">
        <v>1662</v>
      </c>
      <c r="D161" s="105">
        <v>45538</v>
      </c>
      <c r="E161" s="70" t="s">
        <v>384</v>
      </c>
      <c r="F161" s="70" t="s">
        <v>1559</v>
      </c>
      <c r="G161" s="43" t="s">
        <v>1560</v>
      </c>
      <c r="H161" s="29"/>
      <c r="I161" s="29"/>
      <c r="J161" s="452"/>
      <c r="K161" s="159">
        <v>1667000</v>
      </c>
      <c r="L161" s="253" t="s">
        <v>1561</v>
      </c>
      <c r="M161" s="24"/>
      <c r="N161" s="24"/>
      <c r="O161" s="24"/>
      <c r="P161" s="64"/>
      <c r="Q161" s="64"/>
      <c r="R161" s="24"/>
      <c r="S161" s="24"/>
      <c r="T161" s="92"/>
      <c r="U161" s="25">
        <f t="shared" si="67"/>
        <v>0</v>
      </c>
      <c r="V161" s="24"/>
      <c r="W161" s="24"/>
      <c r="X161" s="24"/>
      <c r="Y161" s="25">
        <f t="shared" si="68"/>
        <v>0</v>
      </c>
      <c r="Z161" s="24"/>
      <c r="AA161" s="24"/>
      <c r="AB161" s="24"/>
      <c r="AC161" s="25">
        <f t="shared" si="73"/>
        <v>0</v>
      </c>
      <c r="AD161" s="24"/>
      <c r="AE161" s="24"/>
      <c r="AF161" s="24"/>
      <c r="AG161" s="25">
        <f t="shared" si="74"/>
        <v>0</v>
      </c>
      <c r="AH161" s="25">
        <f t="shared" si="75"/>
        <v>0</v>
      </c>
      <c r="AI161" s="26">
        <f t="shared" si="76"/>
        <v>0</v>
      </c>
      <c r="AJ161" s="27">
        <f t="shared" si="66"/>
        <v>0</v>
      </c>
    </row>
    <row r="162" spans="1:36" ht="24.95" customHeight="1" outlineLevel="1" x14ac:dyDescent="0.25">
      <c r="A162" s="18">
        <v>20</v>
      </c>
      <c r="B162" s="108"/>
      <c r="C162" s="43" t="s">
        <v>1233</v>
      </c>
      <c r="D162" s="105">
        <v>45527</v>
      </c>
      <c r="E162" s="70" t="s">
        <v>1261</v>
      </c>
      <c r="F162" s="70" t="s">
        <v>1559</v>
      </c>
      <c r="G162" s="43" t="s">
        <v>1560</v>
      </c>
      <c r="H162" s="29"/>
      <c r="I162" s="29"/>
      <c r="J162" s="452"/>
      <c r="K162" s="159">
        <v>2148333</v>
      </c>
      <c r="L162" s="253" t="s">
        <v>1561</v>
      </c>
      <c r="M162" s="24"/>
      <c r="N162" s="24"/>
      <c r="O162" s="24"/>
      <c r="P162" s="64"/>
      <c r="Q162" s="64"/>
      <c r="R162" s="24"/>
      <c r="S162" s="24"/>
      <c r="T162" s="92"/>
      <c r="U162" s="25">
        <f t="shared" si="67"/>
        <v>0</v>
      </c>
      <c r="V162" s="24"/>
      <c r="W162" s="24"/>
      <c r="X162" s="24"/>
      <c r="Y162" s="25">
        <f t="shared" si="68"/>
        <v>0</v>
      </c>
      <c r="Z162" s="24"/>
      <c r="AA162" s="24"/>
      <c r="AB162" s="24"/>
      <c r="AC162" s="25">
        <f t="shared" si="73"/>
        <v>0</v>
      </c>
      <c r="AD162" s="24"/>
      <c r="AE162" s="24"/>
      <c r="AF162" s="24">
        <v>2148333</v>
      </c>
      <c r="AG162" s="25">
        <f t="shared" si="74"/>
        <v>2148333</v>
      </c>
      <c r="AH162" s="25">
        <f t="shared" si="75"/>
        <v>2148333</v>
      </c>
      <c r="AI162" s="26">
        <f t="shared" si="76"/>
        <v>2.3301095783277954E-2</v>
      </c>
      <c r="AJ162" s="27">
        <f t="shared" si="66"/>
        <v>1.5053923794050182E-3</v>
      </c>
    </row>
    <row r="163" spans="1:36" ht="24.95" customHeight="1" outlineLevel="1" x14ac:dyDescent="0.25">
      <c r="A163" s="18">
        <v>21</v>
      </c>
      <c r="B163" s="108"/>
      <c r="C163" s="43" t="s">
        <v>1231</v>
      </c>
      <c r="D163" s="105">
        <v>45527</v>
      </c>
      <c r="E163" s="70" t="s">
        <v>382</v>
      </c>
      <c r="F163" s="70" t="s">
        <v>1559</v>
      </c>
      <c r="G163" s="43" t="s">
        <v>1560</v>
      </c>
      <c r="H163" s="29"/>
      <c r="I163" s="29"/>
      <c r="J163" s="452"/>
      <c r="K163" s="159">
        <v>1667000</v>
      </c>
      <c r="L163" s="253" t="s">
        <v>1561</v>
      </c>
      <c r="M163" s="24"/>
      <c r="N163" s="24"/>
      <c r="O163" s="24"/>
      <c r="P163" s="64"/>
      <c r="Q163" s="64"/>
      <c r="R163" s="24"/>
      <c r="S163" s="24"/>
      <c r="T163" s="92"/>
      <c r="U163" s="25" t="s">
        <v>1663</v>
      </c>
      <c r="V163" s="24"/>
      <c r="W163" s="24"/>
      <c r="X163" s="24"/>
      <c r="Y163" s="25">
        <f t="shared" si="68"/>
        <v>0</v>
      </c>
      <c r="Z163" s="24"/>
      <c r="AA163" s="24"/>
      <c r="AB163" s="24"/>
      <c r="AC163" s="25">
        <f t="shared" si="73"/>
        <v>0</v>
      </c>
      <c r="AD163" s="24"/>
      <c r="AE163" s="24"/>
      <c r="AF163" s="24"/>
      <c r="AG163" s="25">
        <f t="shared" si="74"/>
        <v>0</v>
      </c>
      <c r="AH163" s="25">
        <f t="shared" si="75"/>
        <v>0</v>
      </c>
      <c r="AI163" s="26">
        <f t="shared" si="76"/>
        <v>0</v>
      </c>
      <c r="AJ163" s="27">
        <f t="shared" si="66"/>
        <v>0</v>
      </c>
    </row>
    <row r="164" spans="1:36" ht="24.95" customHeight="1" outlineLevel="1" x14ac:dyDescent="0.25">
      <c r="A164" s="18">
        <v>22</v>
      </c>
      <c r="B164" s="108"/>
      <c r="C164" s="43" t="s">
        <v>591</v>
      </c>
      <c r="D164" s="105">
        <v>45527</v>
      </c>
      <c r="E164" s="70" t="s">
        <v>378</v>
      </c>
      <c r="F164" s="70" t="s">
        <v>1559</v>
      </c>
      <c r="G164" s="43" t="s">
        <v>1560</v>
      </c>
      <c r="H164" s="29"/>
      <c r="I164" s="29"/>
      <c r="J164" s="452"/>
      <c r="K164" s="159">
        <v>1389000</v>
      </c>
      <c r="L164" s="253" t="s">
        <v>1561</v>
      </c>
      <c r="M164" s="24"/>
      <c r="N164" s="24"/>
      <c r="O164" s="24"/>
      <c r="P164" s="64"/>
      <c r="Q164" s="64"/>
      <c r="R164" s="24"/>
      <c r="S164" s="24"/>
      <c r="T164" s="92"/>
      <c r="U164" s="25">
        <f t="shared" si="67"/>
        <v>0</v>
      </c>
      <c r="V164" s="24"/>
      <c r="W164" s="24"/>
      <c r="X164" s="24"/>
      <c r="Y164" s="25">
        <f t="shared" si="68"/>
        <v>0</v>
      </c>
      <c r="Z164" s="24"/>
      <c r="AA164" s="24"/>
      <c r="AB164" s="24"/>
      <c r="AC164" s="25">
        <f t="shared" si="73"/>
        <v>0</v>
      </c>
      <c r="AD164" s="24"/>
      <c r="AE164" s="24"/>
      <c r="AF164" s="24">
        <v>1389000</v>
      </c>
      <c r="AG164" s="25">
        <f t="shared" si="74"/>
        <v>1389000</v>
      </c>
      <c r="AH164" s="25">
        <f t="shared" si="75"/>
        <v>1389000</v>
      </c>
      <c r="AI164" s="26">
        <f t="shared" si="76"/>
        <v>1.5065272489401354E-2</v>
      </c>
      <c r="AJ164" s="27">
        <f t="shared" si="66"/>
        <v>9.7330814868717757E-4</v>
      </c>
    </row>
    <row r="165" spans="1:36" ht="24.95" customHeight="1" outlineLevel="1" x14ac:dyDescent="0.25">
      <c r="A165" s="18">
        <v>23</v>
      </c>
      <c r="B165" s="108"/>
      <c r="C165" s="43" t="s">
        <v>1664</v>
      </c>
      <c r="D165" s="105">
        <v>45527</v>
      </c>
      <c r="E165" s="70" t="s">
        <v>386</v>
      </c>
      <c r="F165" s="70" t="s">
        <v>1559</v>
      </c>
      <c r="G165" s="43" t="s">
        <v>1560</v>
      </c>
      <c r="H165" s="29"/>
      <c r="I165" s="29"/>
      <c r="J165" s="452"/>
      <c r="K165" s="159">
        <v>2490000</v>
      </c>
      <c r="L165" s="253" t="s">
        <v>1561</v>
      </c>
      <c r="M165" s="24"/>
      <c r="N165" s="24"/>
      <c r="O165" s="24"/>
      <c r="P165" s="64"/>
      <c r="Q165" s="64"/>
      <c r="R165" s="24"/>
      <c r="S165" s="24"/>
      <c r="T165" s="92"/>
      <c r="U165" s="25">
        <f t="shared" si="67"/>
        <v>0</v>
      </c>
      <c r="V165" s="24"/>
      <c r="W165" s="24"/>
      <c r="X165" s="24"/>
      <c r="Y165" s="25">
        <f t="shared" si="68"/>
        <v>0</v>
      </c>
      <c r="Z165" s="24"/>
      <c r="AA165" s="24"/>
      <c r="AB165" s="24"/>
      <c r="AC165" s="25">
        <f t="shared" si="73"/>
        <v>0</v>
      </c>
      <c r="AD165" s="24"/>
      <c r="AE165" s="24"/>
      <c r="AF165" s="313">
        <v>2490000</v>
      </c>
      <c r="AG165" s="25">
        <f t="shared" si="74"/>
        <v>2490000</v>
      </c>
      <c r="AH165" s="25">
        <f t="shared" si="75"/>
        <v>2490000</v>
      </c>
      <c r="AI165" s="26">
        <f t="shared" si="76"/>
        <v>2.7006859970201129E-2</v>
      </c>
      <c r="AJ165" s="27">
        <f t="shared" si="66"/>
        <v>1.7448072643852211E-3</v>
      </c>
    </row>
    <row r="166" spans="1:36" ht="24.95" customHeight="1" outlineLevel="1" x14ac:dyDescent="0.25">
      <c r="A166" s="18">
        <v>24</v>
      </c>
      <c r="B166" s="108"/>
      <c r="C166" s="43" t="s">
        <v>1665</v>
      </c>
      <c r="D166" s="105">
        <v>45524</v>
      </c>
      <c r="E166" s="70" t="s">
        <v>390</v>
      </c>
      <c r="F166" s="70" t="s">
        <v>1559</v>
      </c>
      <c r="G166" s="43" t="s">
        <v>1560</v>
      </c>
      <c r="H166" s="29"/>
      <c r="I166" s="29"/>
      <c r="J166" s="452"/>
      <c r="K166" s="159">
        <v>2030000</v>
      </c>
      <c r="L166" s="253" t="s">
        <v>1561</v>
      </c>
      <c r="M166" s="24"/>
      <c r="N166" s="24"/>
      <c r="O166" s="24"/>
      <c r="P166" s="64"/>
      <c r="Q166" s="64"/>
      <c r="R166" s="24"/>
      <c r="S166" s="24"/>
      <c r="T166" s="92"/>
      <c r="U166" s="25">
        <f t="shared" si="67"/>
        <v>0</v>
      </c>
      <c r="V166" s="24"/>
      <c r="W166" s="24"/>
      <c r="X166" s="24"/>
      <c r="Y166" s="25">
        <f t="shared" si="68"/>
        <v>0</v>
      </c>
      <c r="Z166" s="24"/>
      <c r="AA166" s="24"/>
      <c r="AB166" s="24"/>
      <c r="AC166" s="25">
        <f t="shared" si="73"/>
        <v>0</v>
      </c>
      <c r="AD166" s="24"/>
      <c r="AE166" s="24">
        <v>2030000</v>
      </c>
      <c r="AF166" s="24"/>
      <c r="AG166" s="25">
        <f t="shared" si="74"/>
        <v>2030000</v>
      </c>
      <c r="AH166" s="25">
        <f t="shared" si="75"/>
        <v>2030000</v>
      </c>
      <c r="AI166" s="26">
        <f t="shared" si="76"/>
        <v>2.2017640859240278E-2</v>
      </c>
      <c r="AJ166" s="27">
        <f t="shared" si="66"/>
        <v>1.4224733922497987E-3</v>
      </c>
    </row>
    <row r="167" spans="1:36" ht="24.95" customHeight="1" outlineLevel="1" x14ac:dyDescent="0.25">
      <c r="A167" s="18">
        <v>25</v>
      </c>
      <c r="B167" s="108"/>
      <c r="C167" s="43" t="s">
        <v>1666</v>
      </c>
      <c r="D167" s="105">
        <v>45524</v>
      </c>
      <c r="E167" s="70" t="s">
        <v>391</v>
      </c>
      <c r="F167" s="70" t="s">
        <v>1559</v>
      </c>
      <c r="G167" s="43" t="s">
        <v>1560</v>
      </c>
      <c r="H167" s="29"/>
      <c r="I167" s="29"/>
      <c r="J167" s="452"/>
      <c r="K167" s="159">
        <v>1389000</v>
      </c>
      <c r="L167" s="253" t="s">
        <v>1561</v>
      </c>
      <c r="M167" s="24"/>
      <c r="N167" s="24"/>
      <c r="O167" s="24"/>
      <c r="P167" s="64"/>
      <c r="Q167" s="64"/>
      <c r="R167" s="24"/>
      <c r="S167" s="24"/>
      <c r="T167" s="92"/>
      <c r="U167" s="25">
        <f t="shared" si="67"/>
        <v>0</v>
      </c>
      <c r="V167" s="24"/>
      <c r="W167" s="24"/>
      <c r="X167" s="24"/>
      <c r="Y167" s="25">
        <f t="shared" si="68"/>
        <v>0</v>
      </c>
      <c r="Z167" s="24"/>
      <c r="AA167" s="24"/>
      <c r="AB167" s="24"/>
      <c r="AC167" s="25">
        <f t="shared" si="73"/>
        <v>0</v>
      </c>
      <c r="AD167" s="24">
        <v>1389000</v>
      </c>
      <c r="AE167" s="24"/>
      <c r="AF167" s="24"/>
      <c r="AG167" s="25">
        <f t="shared" si="74"/>
        <v>1389000</v>
      </c>
      <c r="AH167" s="25">
        <f t="shared" si="75"/>
        <v>1389000</v>
      </c>
      <c r="AI167" s="26">
        <f t="shared" si="76"/>
        <v>1.5065272489401354E-2</v>
      </c>
      <c r="AJ167" s="27">
        <f t="shared" si="66"/>
        <v>9.7330814868717757E-4</v>
      </c>
    </row>
    <row r="168" spans="1:36" ht="24.95" customHeight="1" outlineLevel="1" x14ac:dyDescent="0.25">
      <c r="A168" s="18">
        <v>26</v>
      </c>
      <c r="B168" s="108"/>
      <c r="C168" s="43" t="s">
        <v>1667</v>
      </c>
      <c r="D168" s="105">
        <v>45524</v>
      </c>
      <c r="E168" s="70" t="s">
        <v>385</v>
      </c>
      <c r="F168" s="70" t="s">
        <v>1559</v>
      </c>
      <c r="G168" s="43" t="s">
        <v>1560</v>
      </c>
      <c r="H168" s="29"/>
      <c r="I168" s="29"/>
      <c r="J168" s="452"/>
      <c r="K168" s="159">
        <v>1556000</v>
      </c>
      <c r="L168" s="253" t="s">
        <v>1561</v>
      </c>
      <c r="M168" s="24"/>
      <c r="N168" s="24"/>
      <c r="O168" s="24"/>
      <c r="P168" s="64"/>
      <c r="Q168" s="64"/>
      <c r="R168" s="24"/>
      <c r="S168" s="24"/>
      <c r="T168" s="92"/>
      <c r="U168" s="25">
        <f t="shared" si="67"/>
        <v>0</v>
      </c>
      <c r="V168" s="24"/>
      <c r="W168" s="24"/>
      <c r="X168" s="24"/>
      <c r="Y168" s="25">
        <f t="shared" si="68"/>
        <v>0</v>
      </c>
      <c r="Z168" s="24"/>
      <c r="AA168" s="24"/>
      <c r="AB168" s="24"/>
      <c r="AC168" s="25">
        <f t="shared" si="73"/>
        <v>0</v>
      </c>
      <c r="AD168" s="24"/>
      <c r="AE168" s="24">
        <v>1556000</v>
      </c>
      <c r="AF168" s="24"/>
      <c r="AG168" s="25">
        <f t="shared" si="74"/>
        <v>1556000</v>
      </c>
      <c r="AH168" s="25">
        <f t="shared" si="75"/>
        <v>1556000</v>
      </c>
      <c r="AI168" s="26">
        <f t="shared" si="76"/>
        <v>1.6876575949250183E-2</v>
      </c>
      <c r="AJ168" s="27">
        <f t="shared" si="66"/>
        <v>1.0903293587885157E-3</v>
      </c>
    </row>
    <row r="169" spans="1:36" ht="24.95" customHeight="1" outlineLevel="1" x14ac:dyDescent="0.25">
      <c r="A169" s="18">
        <v>27</v>
      </c>
      <c r="B169" s="108"/>
      <c r="C169" s="43" t="s">
        <v>1668</v>
      </c>
      <c r="D169" s="105">
        <v>45524</v>
      </c>
      <c r="E169" s="70" t="s">
        <v>396</v>
      </c>
      <c r="F169" s="70" t="s">
        <v>1559</v>
      </c>
      <c r="G169" s="43" t="s">
        <v>1560</v>
      </c>
      <c r="H169" s="29"/>
      <c r="I169" s="29"/>
      <c r="J169" s="452"/>
      <c r="K169" s="159">
        <v>2223000</v>
      </c>
      <c r="L169" s="253" t="s">
        <v>1561</v>
      </c>
      <c r="M169" s="24"/>
      <c r="N169" s="24"/>
      <c r="O169" s="24"/>
      <c r="P169" s="64"/>
      <c r="Q169" s="64"/>
      <c r="R169" s="24"/>
      <c r="S169" s="24"/>
      <c r="T169" s="92"/>
      <c r="U169" s="25">
        <f t="shared" si="67"/>
        <v>0</v>
      </c>
      <c r="V169" s="24"/>
      <c r="W169" s="24"/>
      <c r="X169" s="24"/>
      <c r="Y169" s="25">
        <f t="shared" si="68"/>
        <v>0</v>
      </c>
      <c r="Z169" s="24"/>
      <c r="AA169" s="24"/>
      <c r="AB169" s="24"/>
      <c r="AC169" s="25">
        <f t="shared" si="73"/>
        <v>0</v>
      </c>
      <c r="AD169" s="24">
        <v>2223000</v>
      </c>
      <c r="AE169" s="24"/>
      <c r="AF169" s="24"/>
      <c r="AG169" s="25">
        <f t="shared" si="74"/>
        <v>2223000</v>
      </c>
      <c r="AH169" s="25">
        <f t="shared" si="75"/>
        <v>2223000</v>
      </c>
      <c r="AI169" s="26">
        <f t="shared" si="76"/>
        <v>2.4110943660143418E-2</v>
      </c>
      <c r="AJ169" s="27">
        <f t="shared" si="66"/>
        <v>1.5577134733848782E-3</v>
      </c>
    </row>
    <row r="170" spans="1:36" ht="24.95" customHeight="1" outlineLevel="1" x14ac:dyDescent="0.25">
      <c r="A170" s="18">
        <v>28</v>
      </c>
      <c r="B170" s="108"/>
      <c r="C170" s="43" t="s">
        <v>1669</v>
      </c>
      <c r="D170" s="105">
        <v>45524</v>
      </c>
      <c r="E170" s="70" t="s">
        <v>376</v>
      </c>
      <c r="F170" s="70" t="s">
        <v>1559</v>
      </c>
      <c r="G170" s="43" t="s">
        <v>1560</v>
      </c>
      <c r="H170" s="29"/>
      <c r="I170" s="29"/>
      <c r="J170" s="452"/>
      <c r="K170" s="159">
        <v>1945000</v>
      </c>
      <c r="L170" s="253" t="s">
        <v>1561</v>
      </c>
      <c r="M170" s="24"/>
      <c r="N170" s="24"/>
      <c r="O170" s="24"/>
      <c r="P170" s="64"/>
      <c r="Q170" s="64"/>
      <c r="R170" s="24"/>
      <c r="S170" s="24"/>
      <c r="T170" s="92"/>
      <c r="U170" s="25">
        <f t="shared" si="67"/>
        <v>0</v>
      </c>
      <c r="V170" s="24"/>
      <c r="W170" s="24"/>
      <c r="X170" s="24"/>
      <c r="Y170" s="25">
        <f t="shared" si="68"/>
        <v>0</v>
      </c>
      <c r="Z170" s="24"/>
      <c r="AA170" s="24"/>
      <c r="AB170" s="24"/>
      <c r="AC170" s="25">
        <f t="shared" si="73"/>
        <v>0</v>
      </c>
      <c r="AD170" s="24"/>
      <c r="AE170" s="24">
        <v>1945000</v>
      </c>
      <c r="AF170" s="24"/>
      <c r="AG170" s="25">
        <f t="shared" si="74"/>
        <v>1945000</v>
      </c>
      <c r="AH170" s="25">
        <f t="shared" si="75"/>
        <v>1945000</v>
      </c>
      <c r="AI170" s="26">
        <f t="shared" si="76"/>
        <v>2.1095719936562729E-2</v>
      </c>
      <c r="AJ170" s="27">
        <f t="shared" si="66"/>
        <v>1.3629116984856446E-3</v>
      </c>
    </row>
    <row r="171" spans="1:36" ht="24.95" customHeight="1" outlineLevel="1" x14ac:dyDescent="0.25">
      <c r="A171" s="18">
        <v>29</v>
      </c>
      <c r="B171" s="108"/>
      <c r="C171" s="43" t="s">
        <v>1670</v>
      </c>
      <c r="D171" s="105">
        <v>45524</v>
      </c>
      <c r="E171" s="70" t="s">
        <v>379</v>
      </c>
      <c r="F171" s="70" t="s">
        <v>1559</v>
      </c>
      <c r="G171" s="43" t="s">
        <v>1560</v>
      </c>
      <c r="H171" s="29"/>
      <c r="I171" s="29"/>
      <c r="J171" s="452"/>
      <c r="K171" s="159">
        <v>1945000</v>
      </c>
      <c r="L171" s="253" t="s">
        <v>1561</v>
      </c>
      <c r="M171" s="24"/>
      <c r="N171" s="24"/>
      <c r="O171" s="24"/>
      <c r="P171" s="64"/>
      <c r="Q171" s="64"/>
      <c r="R171" s="24"/>
      <c r="S171" s="24"/>
      <c r="T171" s="92"/>
      <c r="U171" s="25">
        <f t="shared" si="67"/>
        <v>0</v>
      </c>
      <c r="V171" s="24"/>
      <c r="W171" s="24"/>
      <c r="X171" s="24"/>
      <c r="Y171" s="25">
        <f t="shared" si="68"/>
        <v>0</v>
      </c>
      <c r="Z171" s="24"/>
      <c r="AA171" s="24"/>
      <c r="AB171" s="24"/>
      <c r="AC171" s="25">
        <f t="shared" si="73"/>
        <v>0</v>
      </c>
      <c r="AD171" s="24"/>
      <c r="AE171" s="24"/>
      <c r="AF171" s="24">
        <v>3612000</v>
      </c>
      <c r="AG171" s="25">
        <f t="shared" si="74"/>
        <v>3612000</v>
      </c>
      <c r="AH171" s="25">
        <f t="shared" si="75"/>
        <v>3612000</v>
      </c>
      <c r="AI171" s="26">
        <f t="shared" si="76"/>
        <v>3.9176216149544772E-2</v>
      </c>
      <c r="AJ171" s="27">
        <f t="shared" si="66"/>
        <v>2.5310216220720558E-3</v>
      </c>
    </row>
    <row r="172" spans="1:36" ht="24.95" customHeight="1" outlineLevel="1" x14ac:dyDescent="0.25">
      <c r="A172" s="18">
        <v>30</v>
      </c>
      <c r="B172" s="108"/>
      <c r="C172" s="43" t="s">
        <v>1211</v>
      </c>
      <c r="D172" s="105">
        <v>45524</v>
      </c>
      <c r="E172" s="70" t="s">
        <v>950</v>
      </c>
      <c r="F172" s="70" t="s">
        <v>1559</v>
      </c>
      <c r="G172" s="43" t="s">
        <v>1560</v>
      </c>
      <c r="H172" s="29"/>
      <c r="I172" s="29"/>
      <c r="J172" s="452"/>
      <c r="K172" s="159">
        <v>1945000</v>
      </c>
      <c r="L172" s="253" t="s">
        <v>1561</v>
      </c>
      <c r="M172" s="24"/>
      <c r="N172" s="24"/>
      <c r="O172" s="24"/>
      <c r="P172" s="64"/>
      <c r="Q172" s="64"/>
      <c r="R172" s="24"/>
      <c r="S172" s="24"/>
      <c r="T172" s="92"/>
      <c r="U172" s="25">
        <f t="shared" si="67"/>
        <v>0</v>
      </c>
      <c r="V172" s="24"/>
      <c r="W172" s="24"/>
      <c r="X172" s="24"/>
      <c r="Y172" s="25">
        <f t="shared" si="68"/>
        <v>0</v>
      </c>
      <c r="Z172" s="24"/>
      <c r="AA172" s="24"/>
      <c r="AB172" s="24"/>
      <c r="AC172" s="25">
        <f t="shared" si="73"/>
        <v>0</v>
      </c>
      <c r="AD172" s="24"/>
      <c r="AE172" s="24">
        <v>1945000</v>
      </c>
      <c r="AF172" s="24"/>
      <c r="AG172" s="25">
        <f t="shared" si="74"/>
        <v>1945000</v>
      </c>
      <c r="AH172" s="25">
        <f t="shared" si="75"/>
        <v>1945000</v>
      </c>
      <c r="AI172" s="26">
        <f>IF(ISERROR(AH172/$J$142),0,AH172/$J$142)</f>
        <v>2.1095719936562729E-2</v>
      </c>
      <c r="AJ172" s="27">
        <f t="shared" si="66"/>
        <v>1.3629116984856446E-3</v>
      </c>
    </row>
    <row r="173" spans="1:36" ht="24.95" customHeight="1" outlineLevel="1" x14ac:dyDescent="0.25">
      <c r="A173" s="18">
        <v>31</v>
      </c>
      <c r="B173" s="108"/>
      <c r="C173" s="43" t="s">
        <v>1671</v>
      </c>
      <c r="D173" s="105">
        <v>45524</v>
      </c>
      <c r="E173" s="70" t="s">
        <v>963</v>
      </c>
      <c r="F173" s="70" t="s">
        <v>1559</v>
      </c>
      <c r="G173" s="43" t="s">
        <v>1560</v>
      </c>
      <c r="H173" s="29"/>
      <c r="I173" s="29"/>
      <c r="J173" s="435"/>
      <c r="K173" s="159">
        <v>1997334</v>
      </c>
      <c r="L173" s="253" t="s">
        <v>1561</v>
      </c>
      <c r="M173" s="24"/>
      <c r="N173" s="24"/>
      <c r="O173" s="24"/>
      <c r="P173" s="64"/>
      <c r="Q173" s="64"/>
      <c r="R173" s="24"/>
      <c r="S173" s="24"/>
      <c r="T173" s="92"/>
      <c r="U173" s="25">
        <f t="shared" si="67"/>
        <v>0</v>
      </c>
      <c r="V173" s="24"/>
      <c r="W173" s="24"/>
      <c r="X173" s="24"/>
      <c r="Y173" s="25">
        <f t="shared" si="68"/>
        <v>0</v>
      </c>
      <c r="Z173" s="24"/>
      <c r="AA173" s="24"/>
      <c r="AB173" s="24"/>
      <c r="AC173" s="25">
        <f t="shared" si="73"/>
        <v>0</v>
      </c>
      <c r="AD173" s="24">
        <v>1997334</v>
      </c>
      <c r="AE173" s="24"/>
      <c r="AF173" s="24"/>
      <c r="AG173" s="25">
        <f t="shared" si="74"/>
        <v>1997334</v>
      </c>
      <c r="AH173" s="25">
        <f t="shared" si="75"/>
        <v>1997334</v>
      </c>
      <c r="AI173" s="26">
        <f>IF(ISERROR(AH173/$J$142),0,AH173/$J$142)</f>
        <v>2.1663341225591045E-2</v>
      </c>
      <c r="AJ173" s="27">
        <f t="shared" si="66"/>
        <v>1.3995834829733298E-3</v>
      </c>
    </row>
    <row r="174" spans="1:36" s="37" customFormat="1" ht="12.75" customHeight="1" x14ac:dyDescent="0.25">
      <c r="A174" s="376" t="s">
        <v>61</v>
      </c>
      <c r="B174" s="377"/>
      <c r="C174" s="378"/>
      <c r="D174" s="378"/>
      <c r="E174" s="378"/>
      <c r="F174" s="378"/>
      <c r="G174" s="378"/>
      <c r="H174" s="378"/>
      <c r="I174" s="379"/>
      <c r="J174" s="315">
        <f>+J142</f>
        <v>92198797</v>
      </c>
      <c r="K174" s="314">
        <f>SUM(K143:K173)</f>
        <v>92193234</v>
      </c>
      <c r="L174" s="32"/>
      <c r="M174" s="33">
        <f>SUM(M144:M173)</f>
        <v>0</v>
      </c>
      <c r="N174" s="33">
        <f t="shared" ref="N174:AH174" si="77">SUM(N144:N173)</f>
        <v>0</v>
      </c>
      <c r="O174" s="33">
        <f t="shared" si="77"/>
        <v>0</v>
      </c>
      <c r="P174" s="33">
        <f t="shared" si="77"/>
        <v>0</v>
      </c>
      <c r="Q174" s="33">
        <f t="shared" si="77"/>
        <v>0</v>
      </c>
      <c r="R174" s="33">
        <f t="shared" si="77"/>
        <v>980327</v>
      </c>
      <c r="S174" s="33">
        <f t="shared" si="77"/>
        <v>1398552</v>
      </c>
      <c r="T174" s="33">
        <f t="shared" si="77"/>
        <v>5800204</v>
      </c>
      <c r="U174" s="33">
        <f t="shared" si="77"/>
        <v>8179083</v>
      </c>
      <c r="V174" s="33">
        <f t="shared" si="77"/>
        <v>2245484</v>
      </c>
      <c r="W174" s="33">
        <f t="shared" si="77"/>
        <v>5074318</v>
      </c>
      <c r="X174" s="33">
        <f t="shared" si="77"/>
        <v>1816484</v>
      </c>
      <c r="Y174" s="33">
        <f t="shared" si="77"/>
        <v>9136286</v>
      </c>
      <c r="Z174" s="33">
        <f t="shared" si="77"/>
        <v>1880366</v>
      </c>
      <c r="AA174" s="33">
        <f t="shared" si="77"/>
        <v>4982499</v>
      </c>
      <c r="AB174" s="33">
        <f t="shared" si="77"/>
        <v>1881209</v>
      </c>
      <c r="AC174" s="33">
        <f t="shared" si="77"/>
        <v>8744074</v>
      </c>
      <c r="AD174" s="33">
        <f t="shared" si="77"/>
        <v>14925813</v>
      </c>
      <c r="AE174" s="33">
        <f t="shared" si="77"/>
        <v>10417413</v>
      </c>
      <c r="AF174" s="33">
        <f t="shared" si="77"/>
        <v>39766732</v>
      </c>
      <c r="AG174" s="33">
        <f t="shared" si="77"/>
        <v>65109958</v>
      </c>
      <c r="AH174" s="33">
        <f t="shared" si="77"/>
        <v>91169401</v>
      </c>
      <c r="AI174" s="36">
        <f>IF(ISERROR(AH174/J174),0,AH174/J174)</f>
        <v>0.98883503870446376</v>
      </c>
      <c r="AJ174" s="36">
        <f>IF(ISERROR(AH174/$AH$365),0,AH174/$AH$365)</f>
        <v>6.3884752270863154E-2</v>
      </c>
    </row>
    <row r="175" spans="1:36" ht="12.75" customHeight="1" x14ac:dyDescent="0.25">
      <c r="A175" s="383" t="s">
        <v>62</v>
      </c>
      <c r="B175" s="384"/>
      <c r="C175" s="384"/>
      <c r="D175" s="384"/>
      <c r="E175" s="385"/>
      <c r="F175" s="9"/>
      <c r="G175" s="10"/>
      <c r="H175" s="11"/>
      <c r="I175" s="11"/>
      <c r="J175" s="434">
        <v>104564992</v>
      </c>
      <c r="K175" s="152"/>
      <c r="L175" s="267"/>
      <c r="M175" s="15"/>
      <c r="N175" s="15"/>
      <c r="O175" s="15"/>
      <c r="P175" s="10"/>
      <c r="Q175" s="16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7"/>
      <c r="AJ175" s="17"/>
    </row>
    <row r="176" spans="1:36" ht="24.95" customHeight="1" outlineLevel="1" x14ac:dyDescent="0.25">
      <c r="A176" s="19">
        <v>1</v>
      </c>
      <c r="B176" s="19"/>
      <c r="C176" s="40"/>
      <c r="D176" s="41"/>
      <c r="E176" s="70"/>
      <c r="F176" s="70"/>
      <c r="G176" s="43"/>
      <c r="H176" s="55"/>
      <c r="I176" s="55"/>
      <c r="J176" s="452"/>
      <c r="K176" s="159">
        <v>35048000</v>
      </c>
      <c r="L176" s="316" t="s">
        <v>107</v>
      </c>
      <c r="M176" s="47"/>
      <c r="N176" s="48"/>
      <c r="O176" s="47"/>
      <c r="P176" s="43"/>
      <c r="Q176" s="43"/>
      <c r="R176" s="92">
        <v>989995</v>
      </c>
      <c r="S176" s="92">
        <v>295048</v>
      </c>
      <c r="T176" s="92">
        <v>5913578</v>
      </c>
      <c r="U176" s="25">
        <f>SUM(R176:T176)</f>
        <v>7198621</v>
      </c>
      <c r="V176" s="24">
        <v>2095520</v>
      </c>
      <c r="W176" s="24">
        <v>14703728</v>
      </c>
      <c r="X176" s="24">
        <v>3568811</v>
      </c>
      <c r="Y176" s="25">
        <f>SUM(V176:X176)</f>
        <v>20368059</v>
      </c>
      <c r="Z176" s="24">
        <v>318214</v>
      </c>
      <c r="AA176" s="24">
        <v>3777560</v>
      </c>
      <c r="AB176" s="24">
        <v>291903</v>
      </c>
      <c r="AC176" s="25">
        <f>SUM(Z176:AB176)</f>
        <v>4387677</v>
      </c>
      <c r="AD176" s="92">
        <v>1519144</v>
      </c>
      <c r="AE176" s="92">
        <v>497416</v>
      </c>
      <c r="AF176" s="92">
        <v>1077083</v>
      </c>
      <c r="AG176" s="25">
        <f>SUM(AD176:AF176)</f>
        <v>3093643</v>
      </c>
      <c r="AH176" s="25">
        <f>SUM(U176,Y176,AC176,AG176)</f>
        <v>35048000</v>
      </c>
      <c r="AI176" s="26">
        <f>IF(ISERROR(AH176/J175),0,AH176/J175)</f>
        <v>0.33517910086006603</v>
      </c>
      <c r="AJ176" s="27">
        <f>IF(ISERROR(AH176/$AH$365),"-",AH176/$AH$365)</f>
        <v>2.4559038153483224E-2</v>
      </c>
    </row>
    <row r="177" spans="1:36" ht="24.95" customHeight="1" outlineLevel="1" x14ac:dyDescent="0.25">
      <c r="A177" s="18">
        <v>2</v>
      </c>
      <c r="B177" s="108"/>
      <c r="C177" s="40" t="s">
        <v>1672</v>
      </c>
      <c r="D177" s="41">
        <v>45534</v>
      </c>
      <c r="E177" s="70" t="s">
        <v>980</v>
      </c>
      <c r="F177" s="70" t="s">
        <v>1559</v>
      </c>
      <c r="G177" s="43" t="s">
        <v>1560</v>
      </c>
      <c r="H177" s="55"/>
      <c r="I177" s="55"/>
      <c r="J177" s="452"/>
      <c r="K177" s="159">
        <v>1667000</v>
      </c>
      <c r="L177" s="253" t="s">
        <v>1561</v>
      </c>
      <c r="M177" s="47"/>
      <c r="N177" s="48"/>
      <c r="O177" s="47"/>
      <c r="P177" s="312"/>
      <c r="Q177" s="312"/>
      <c r="R177" s="92"/>
      <c r="S177" s="92"/>
      <c r="T177" s="92"/>
      <c r="U177" s="25">
        <f t="shared" ref="U177" si="78">SUM(R177:T177)</f>
        <v>0</v>
      </c>
      <c r="V177" s="24"/>
      <c r="W177" s="24"/>
      <c r="X177" s="24"/>
      <c r="Y177" s="25">
        <f t="shared" ref="Y177" si="79">SUM(V177:X177)</f>
        <v>0</v>
      </c>
      <c r="Z177" s="24"/>
      <c r="AA177" s="24"/>
      <c r="AB177" s="24"/>
      <c r="AC177" s="25">
        <f t="shared" ref="AC177" si="80">SUM(Z177:AB177)</f>
        <v>0</v>
      </c>
      <c r="AD177" s="92">
        <v>1667000</v>
      </c>
      <c r="AE177" s="24"/>
      <c r="AF177" s="24"/>
      <c r="AG177" s="25">
        <f>SUM(AD177:AF177)</f>
        <v>1667000</v>
      </c>
      <c r="AH177" s="25">
        <f>SUM(U177,Y177,AC177,AG177)</f>
        <v>1667000</v>
      </c>
      <c r="AI177" s="26">
        <f>IF(ISERROR(AH177/$J$142),0,AH177/$J$142)</f>
        <v>1.808049621298204E-2</v>
      </c>
      <c r="AJ177" s="27">
        <f t="shared" ref="AJ177:AJ180" si="81">IF(ISERROR(AH177/$AH$365),"-",AH177/$AH$365)</f>
        <v>1.1681099235864112E-3</v>
      </c>
    </row>
    <row r="178" spans="1:36" ht="24.95" customHeight="1" outlineLevel="1" x14ac:dyDescent="0.25">
      <c r="A178" s="18">
        <v>3</v>
      </c>
      <c r="B178" s="108"/>
      <c r="C178" s="309" t="s">
        <v>1673</v>
      </c>
      <c r="D178" s="322">
        <v>45524</v>
      </c>
      <c r="E178" s="70" t="s">
        <v>978</v>
      </c>
      <c r="F178" s="70" t="s">
        <v>1559</v>
      </c>
      <c r="G178" s="43" t="s">
        <v>1560</v>
      </c>
      <c r="H178" s="55"/>
      <c r="I178" s="55"/>
      <c r="J178" s="452"/>
      <c r="K178" s="159">
        <v>2490000</v>
      </c>
      <c r="L178" s="253" t="s">
        <v>1561</v>
      </c>
      <c r="M178" s="47"/>
      <c r="N178" s="48"/>
      <c r="O178" s="47"/>
      <c r="P178" s="312"/>
      <c r="Q178" s="312"/>
      <c r="R178" s="92"/>
      <c r="S178" s="92"/>
      <c r="T178" s="92"/>
      <c r="U178" s="25">
        <f t="shared" ref="U178:U188" si="82">SUM(R178:T178)</f>
        <v>0</v>
      </c>
      <c r="V178" s="24"/>
      <c r="W178" s="24"/>
      <c r="X178" s="24"/>
      <c r="Y178" s="25">
        <f t="shared" ref="Y178:Y188" si="83">SUM(V178:X178)</f>
        <v>0</v>
      </c>
      <c r="Z178" s="24"/>
      <c r="AA178" s="24"/>
      <c r="AB178" s="24"/>
      <c r="AC178" s="25">
        <f t="shared" ref="AC178:AC188" si="84">SUM(Z178:AB178)</f>
        <v>0</v>
      </c>
      <c r="AD178" s="92">
        <v>2490000</v>
      </c>
      <c r="AE178" s="24"/>
      <c r="AF178" s="24"/>
      <c r="AG178" s="25">
        <f t="shared" ref="AG178:AG207" si="85">SUM(AD178:AF178)</f>
        <v>2490000</v>
      </c>
      <c r="AH178" s="25">
        <f t="shared" ref="AH178:AH180" si="86">SUM(U178,Y178,AC178,AG178)</f>
        <v>2490000</v>
      </c>
      <c r="AI178" s="26">
        <f t="shared" ref="AI178:AI207" si="87">IF(ISERROR(AH178/$J$142),0,AH178/$J$142)</f>
        <v>2.7006859970201129E-2</v>
      </c>
      <c r="AJ178" s="27">
        <f t="shared" si="81"/>
        <v>1.7448072643852211E-3</v>
      </c>
    </row>
    <row r="179" spans="1:36" ht="24.95" customHeight="1" outlineLevel="1" x14ac:dyDescent="0.25">
      <c r="A179" s="18">
        <v>4</v>
      </c>
      <c r="B179" s="108"/>
      <c r="C179" s="40" t="s">
        <v>1674</v>
      </c>
      <c r="D179" s="41">
        <v>45524</v>
      </c>
      <c r="E179" s="70" t="s">
        <v>1027</v>
      </c>
      <c r="F179" s="70" t="s">
        <v>1559</v>
      </c>
      <c r="G179" s="43" t="s">
        <v>1560</v>
      </c>
      <c r="H179" s="55"/>
      <c r="I179" s="55"/>
      <c r="J179" s="452"/>
      <c r="K179" s="159">
        <v>1667000</v>
      </c>
      <c r="L179" s="253" t="s">
        <v>1561</v>
      </c>
      <c r="M179" s="47"/>
      <c r="N179" s="48"/>
      <c r="O179" s="47"/>
      <c r="P179" s="312"/>
      <c r="Q179" s="312"/>
      <c r="R179" s="92"/>
      <c r="S179" s="92"/>
      <c r="T179" s="92"/>
      <c r="U179" s="25">
        <f t="shared" si="82"/>
        <v>0</v>
      </c>
      <c r="V179" s="24"/>
      <c r="W179" s="24"/>
      <c r="X179" s="24"/>
      <c r="Y179" s="25">
        <f t="shared" si="83"/>
        <v>0</v>
      </c>
      <c r="Z179" s="24"/>
      <c r="AA179" s="24"/>
      <c r="AB179" s="24"/>
      <c r="AC179" s="25">
        <f t="shared" si="84"/>
        <v>0</v>
      </c>
      <c r="AD179" s="92">
        <v>1667000</v>
      </c>
      <c r="AE179" s="24"/>
      <c r="AF179" s="24"/>
      <c r="AG179" s="25">
        <f t="shared" si="85"/>
        <v>1667000</v>
      </c>
      <c r="AH179" s="25">
        <f t="shared" si="86"/>
        <v>1667000</v>
      </c>
      <c r="AI179" s="26">
        <f t="shared" si="87"/>
        <v>1.808049621298204E-2</v>
      </c>
      <c r="AJ179" s="27">
        <f t="shared" si="81"/>
        <v>1.1681099235864112E-3</v>
      </c>
    </row>
    <row r="180" spans="1:36" ht="24.95" customHeight="1" outlineLevel="1" x14ac:dyDescent="0.25">
      <c r="A180" s="18">
        <v>5</v>
      </c>
      <c r="B180" s="108"/>
      <c r="C180" s="40" t="s">
        <v>1675</v>
      </c>
      <c r="D180" s="41">
        <v>45524</v>
      </c>
      <c r="E180" s="70" t="s">
        <v>1021</v>
      </c>
      <c r="F180" s="70" t="s">
        <v>1559</v>
      </c>
      <c r="G180" s="43" t="s">
        <v>1560</v>
      </c>
      <c r="H180" s="55"/>
      <c r="I180" s="55"/>
      <c r="J180" s="452"/>
      <c r="K180" s="159">
        <v>2223000</v>
      </c>
      <c r="L180" s="253" t="s">
        <v>1561</v>
      </c>
      <c r="M180" s="47"/>
      <c r="N180" s="48"/>
      <c r="O180" s="47"/>
      <c r="P180" s="312"/>
      <c r="Q180" s="312"/>
      <c r="R180" s="92"/>
      <c r="S180" s="92"/>
      <c r="T180" s="92"/>
      <c r="U180" s="25">
        <f t="shared" si="82"/>
        <v>0</v>
      </c>
      <c r="V180" s="24"/>
      <c r="W180" s="24"/>
      <c r="X180" s="24"/>
      <c r="Y180" s="25">
        <f t="shared" si="83"/>
        <v>0</v>
      </c>
      <c r="Z180" s="24"/>
      <c r="AA180" s="24"/>
      <c r="AB180" s="24"/>
      <c r="AC180" s="25">
        <f t="shared" si="84"/>
        <v>0</v>
      </c>
      <c r="AD180" s="92">
        <v>2223000</v>
      </c>
      <c r="AE180" s="24"/>
      <c r="AF180" s="24"/>
      <c r="AG180" s="25">
        <f t="shared" si="85"/>
        <v>2223000</v>
      </c>
      <c r="AH180" s="25">
        <f t="shared" si="86"/>
        <v>2223000</v>
      </c>
      <c r="AI180" s="26">
        <f t="shared" si="87"/>
        <v>2.4110943660143418E-2</v>
      </c>
      <c r="AJ180" s="27">
        <f t="shared" si="81"/>
        <v>1.5577134733848782E-3</v>
      </c>
    </row>
    <row r="181" spans="1:36" ht="24.95" customHeight="1" outlineLevel="1" x14ac:dyDescent="0.25">
      <c r="A181" s="18">
        <v>6</v>
      </c>
      <c r="B181" s="108"/>
      <c r="C181" s="40" t="s">
        <v>1676</v>
      </c>
      <c r="D181" s="41">
        <v>45530</v>
      </c>
      <c r="E181" s="70" t="s">
        <v>1677</v>
      </c>
      <c r="F181" s="70" t="s">
        <v>1559</v>
      </c>
      <c r="G181" s="43" t="s">
        <v>1560</v>
      </c>
      <c r="H181" s="55"/>
      <c r="I181" s="55"/>
      <c r="J181" s="452"/>
      <c r="K181" s="159">
        <v>1667000</v>
      </c>
      <c r="L181" s="253" t="s">
        <v>1561</v>
      </c>
      <c r="M181" s="47"/>
      <c r="N181" s="48"/>
      <c r="O181" s="47"/>
      <c r="P181" s="312"/>
      <c r="Q181" s="312"/>
      <c r="R181" s="92"/>
      <c r="S181" s="92"/>
      <c r="T181" s="92"/>
      <c r="U181" s="25">
        <f t="shared" si="82"/>
        <v>0</v>
      </c>
      <c r="V181" s="24"/>
      <c r="W181" s="24"/>
      <c r="X181" s="24"/>
      <c r="Y181" s="25">
        <f t="shared" si="83"/>
        <v>0</v>
      </c>
      <c r="Z181" s="24"/>
      <c r="AA181" s="24"/>
      <c r="AB181" s="24"/>
      <c r="AC181" s="25">
        <f t="shared" si="84"/>
        <v>0</v>
      </c>
      <c r="AD181" s="92">
        <v>1667000</v>
      </c>
      <c r="AE181" s="24"/>
      <c r="AF181" s="24"/>
      <c r="AG181" s="25">
        <f t="shared" si="85"/>
        <v>1667000</v>
      </c>
      <c r="AH181" s="25">
        <f t="shared" ref="AH181:AH190" si="88">SUM(U181,Y181,AC181,AG181)</f>
        <v>1667000</v>
      </c>
      <c r="AI181" s="26">
        <f t="shared" si="87"/>
        <v>1.808049621298204E-2</v>
      </c>
      <c r="AJ181" s="27">
        <f t="shared" ref="AJ181:AJ190" si="89">IF(ISERROR(AH181/$AH$365),"-",AH181/$AH$365)</f>
        <v>1.1681099235864112E-3</v>
      </c>
    </row>
    <row r="182" spans="1:36" ht="24.95" customHeight="1" outlineLevel="1" x14ac:dyDescent="0.25">
      <c r="A182" s="18">
        <v>7</v>
      </c>
      <c r="B182" s="108"/>
      <c r="C182" s="40" t="s">
        <v>1678</v>
      </c>
      <c r="D182" s="322">
        <v>45534</v>
      </c>
      <c r="E182" s="70" t="s">
        <v>1060</v>
      </c>
      <c r="F182" s="70" t="s">
        <v>1559</v>
      </c>
      <c r="G182" s="43" t="s">
        <v>1560</v>
      </c>
      <c r="H182" s="55"/>
      <c r="I182" s="55"/>
      <c r="J182" s="452"/>
      <c r="K182" s="159">
        <v>2500000</v>
      </c>
      <c r="L182" s="253" t="s">
        <v>1561</v>
      </c>
      <c r="M182" s="47"/>
      <c r="N182" s="48"/>
      <c r="O182" s="47"/>
      <c r="P182" s="312"/>
      <c r="Q182" s="312"/>
      <c r="R182" s="92"/>
      <c r="S182" s="92"/>
      <c r="T182" s="92"/>
      <c r="U182" s="25">
        <f t="shared" si="82"/>
        <v>0</v>
      </c>
      <c r="V182" s="24"/>
      <c r="W182" s="24"/>
      <c r="X182" s="24"/>
      <c r="Y182" s="25">
        <f t="shared" si="83"/>
        <v>0</v>
      </c>
      <c r="Z182" s="24"/>
      <c r="AA182" s="24"/>
      <c r="AB182" s="24"/>
      <c r="AC182" s="25">
        <f t="shared" si="84"/>
        <v>0</v>
      </c>
      <c r="AD182" s="92">
        <v>2500000</v>
      </c>
      <c r="AE182" s="24"/>
      <c r="AF182" s="24"/>
      <c r="AG182" s="25">
        <f t="shared" si="85"/>
        <v>2500000</v>
      </c>
      <c r="AH182" s="25">
        <f t="shared" si="88"/>
        <v>2500000</v>
      </c>
      <c r="AI182" s="26">
        <f t="shared" si="87"/>
        <v>2.7115321255222018E-2</v>
      </c>
      <c r="AJ182" s="27">
        <f t="shared" si="89"/>
        <v>1.7518145224751217E-3</v>
      </c>
    </row>
    <row r="183" spans="1:36" ht="24.95" customHeight="1" outlineLevel="1" x14ac:dyDescent="0.25">
      <c r="A183" s="18">
        <v>8</v>
      </c>
      <c r="B183" s="108"/>
      <c r="C183" s="40" t="s">
        <v>1679</v>
      </c>
      <c r="D183" s="41">
        <v>45534</v>
      </c>
      <c r="E183" s="70" t="s">
        <v>1680</v>
      </c>
      <c r="F183" s="70" t="s">
        <v>1559</v>
      </c>
      <c r="G183" s="43" t="s">
        <v>1560</v>
      </c>
      <c r="H183" s="55"/>
      <c r="I183" s="55"/>
      <c r="J183" s="452"/>
      <c r="K183" s="159">
        <v>3056000</v>
      </c>
      <c r="L183" s="253" t="s">
        <v>1561</v>
      </c>
      <c r="M183" s="47"/>
      <c r="N183" s="48"/>
      <c r="O183" s="47"/>
      <c r="P183" s="312"/>
      <c r="Q183" s="312"/>
      <c r="R183" s="92"/>
      <c r="S183" s="92"/>
      <c r="T183" s="92"/>
      <c r="U183" s="25">
        <f t="shared" si="82"/>
        <v>0</v>
      </c>
      <c r="V183" s="24"/>
      <c r="W183" s="24"/>
      <c r="X183" s="24"/>
      <c r="Y183" s="25">
        <f t="shared" si="83"/>
        <v>0</v>
      </c>
      <c r="Z183" s="24"/>
      <c r="AA183" s="24"/>
      <c r="AB183" s="24"/>
      <c r="AC183" s="25">
        <f t="shared" si="84"/>
        <v>0</v>
      </c>
      <c r="AD183" s="92">
        <v>3056000</v>
      </c>
      <c r="AE183" s="24"/>
      <c r="AF183" s="24"/>
      <c r="AG183" s="25">
        <f t="shared" si="85"/>
        <v>3056000</v>
      </c>
      <c r="AH183" s="25">
        <f t="shared" si="88"/>
        <v>3056000</v>
      </c>
      <c r="AI183" s="26">
        <f t="shared" si="87"/>
        <v>3.3145768702383394E-2</v>
      </c>
      <c r="AJ183" s="27">
        <f t="shared" si="89"/>
        <v>2.1414180722735886E-3</v>
      </c>
    </row>
    <row r="184" spans="1:36" ht="24.95" customHeight="1" outlineLevel="1" x14ac:dyDescent="0.25">
      <c r="A184" s="18">
        <v>9</v>
      </c>
      <c r="B184" s="108"/>
      <c r="C184" s="40" t="s">
        <v>1681</v>
      </c>
      <c r="D184" s="41">
        <v>45531</v>
      </c>
      <c r="E184" s="70" t="s">
        <v>1682</v>
      </c>
      <c r="F184" s="70" t="s">
        <v>1559</v>
      </c>
      <c r="G184" s="43" t="s">
        <v>1560</v>
      </c>
      <c r="H184" s="55"/>
      <c r="I184" s="55"/>
      <c r="J184" s="452"/>
      <c r="K184" s="159">
        <v>1667000</v>
      </c>
      <c r="L184" s="253" t="s">
        <v>1561</v>
      </c>
      <c r="M184" s="47"/>
      <c r="N184" s="48"/>
      <c r="O184" s="47"/>
      <c r="P184" s="312"/>
      <c r="Q184" s="312"/>
      <c r="R184" s="92"/>
      <c r="S184" s="92"/>
      <c r="T184" s="92"/>
      <c r="U184" s="25">
        <f t="shared" si="82"/>
        <v>0</v>
      </c>
      <c r="V184" s="24"/>
      <c r="W184" s="24"/>
      <c r="X184" s="24"/>
      <c r="Y184" s="25">
        <f t="shared" si="83"/>
        <v>0</v>
      </c>
      <c r="Z184" s="24"/>
      <c r="AA184" s="24"/>
      <c r="AB184" s="24"/>
      <c r="AC184" s="25">
        <f t="shared" si="84"/>
        <v>0</v>
      </c>
      <c r="AD184" s="92">
        <v>1667000</v>
      </c>
      <c r="AE184" s="24"/>
      <c r="AF184" s="24"/>
      <c r="AG184" s="25">
        <f t="shared" si="85"/>
        <v>1667000</v>
      </c>
      <c r="AH184" s="25">
        <f t="shared" si="88"/>
        <v>1667000</v>
      </c>
      <c r="AI184" s="26">
        <f t="shared" si="87"/>
        <v>1.808049621298204E-2</v>
      </c>
      <c r="AJ184" s="27">
        <f t="shared" si="89"/>
        <v>1.1681099235864112E-3</v>
      </c>
    </row>
    <row r="185" spans="1:36" ht="24.95" customHeight="1" outlineLevel="1" x14ac:dyDescent="0.25">
      <c r="A185" s="18">
        <v>10</v>
      </c>
      <c r="B185" s="108"/>
      <c r="C185" s="40" t="s">
        <v>1683</v>
      </c>
      <c r="D185" s="41">
        <v>45531</v>
      </c>
      <c r="E185" s="70" t="s">
        <v>1684</v>
      </c>
      <c r="F185" s="70" t="s">
        <v>1559</v>
      </c>
      <c r="G185" s="43" t="s">
        <v>1560</v>
      </c>
      <c r="H185" s="55"/>
      <c r="I185" s="55"/>
      <c r="J185" s="452"/>
      <c r="K185" s="159">
        <v>2500000</v>
      </c>
      <c r="L185" s="253" t="s">
        <v>1561</v>
      </c>
      <c r="M185" s="47"/>
      <c r="N185" s="48"/>
      <c r="O185" s="47"/>
      <c r="P185" s="312"/>
      <c r="Q185" s="312"/>
      <c r="R185" s="92"/>
      <c r="S185" s="92"/>
      <c r="T185" s="92"/>
      <c r="U185" s="25">
        <f t="shared" si="82"/>
        <v>0</v>
      </c>
      <c r="V185" s="24"/>
      <c r="W185" s="24"/>
      <c r="X185" s="24"/>
      <c r="Y185" s="25">
        <f t="shared" si="83"/>
        <v>0</v>
      </c>
      <c r="Z185" s="24"/>
      <c r="AA185" s="24"/>
      <c r="AB185" s="24"/>
      <c r="AC185" s="25">
        <f t="shared" si="84"/>
        <v>0</v>
      </c>
      <c r="AD185" s="24"/>
      <c r="AE185" s="92">
        <v>2500000</v>
      </c>
      <c r="AF185" s="24"/>
      <c r="AG185" s="25">
        <f t="shared" si="85"/>
        <v>2500000</v>
      </c>
      <c r="AH185" s="25">
        <f t="shared" si="88"/>
        <v>2500000</v>
      </c>
      <c r="AI185" s="26">
        <f t="shared" si="87"/>
        <v>2.7115321255222018E-2</v>
      </c>
      <c r="AJ185" s="27">
        <f t="shared" si="89"/>
        <v>1.7518145224751217E-3</v>
      </c>
    </row>
    <row r="186" spans="1:36" ht="24.95" customHeight="1" outlineLevel="1" x14ac:dyDescent="0.25">
      <c r="A186" s="18">
        <v>11</v>
      </c>
      <c r="B186" s="108"/>
      <c r="C186" s="40" t="s">
        <v>1685</v>
      </c>
      <c r="D186" s="41">
        <v>45516</v>
      </c>
      <c r="E186" s="70" t="s">
        <v>1013</v>
      </c>
      <c r="F186" s="70" t="s">
        <v>1559</v>
      </c>
      <c r="G186" s="43" t="s">
        <v>1560</v>
      </c>
      <c r="H186" s="55"/>
      <c r="I186" s="55"/>
      <c r="J186" s="452"/>
      <c r="K186" s="159">
        <v>2223000</v>
      </c>
      <c r="L186" s="253" t="s">
        <v>1561</v>
      </c>
      <c r="M186" s="47"/>
      <c r="N186" s="48"/>
      <c r="O186" s="47"/>
      <c r="P186" s="312"/>
      <c r="Q186" s="312"/>
      <c r="R186" s="92"/>
      <c r="S186" s="92"/>
      <c r="T186" s="92"/>
      <c r="U186" s="25">
        <f t="shared" si="82"/>
        <v>0</v>
      </c>
      <c r="V186" s="24"/>
      <c r="W186" s="24"/>
      <c r="X186" s="24"/>
      <c r="Y186" s="25">
        <f t="shared" si="83"/>
        <v>0</v>
      </c>
      <c r="Z186" s="24"/>
      <c r="AA186" s="24"/>
      <c r="AB186" s="24"/>
      <c r="AC186" s="25">
        <f t="shared" si="84"/>
        <v>0</v>
      </c>
      <c r="AD186" s="24"/>
      <c r="AE186" s="92">
        <v>2223000</v>
      </c>
      <c r="AF186" s="24"/>
      <c r="AG186" s="25">
        <f t="shared" si="85"/>
        <v>2223000</v>
      </c>
      <c r="AH186" s="25">
        <f t="shared" si="88"/>
        <v>2223000</v>
      </c>
      <c r="AI186" s="26">
        <f t="shared" si="87"/>
        <v>2.4110943660143418E-2</v>
      </c>
      <c r="AJ186" s="27">
        <f t="shared" si="89"/>
        <v>1.5577134733848782E-3</v>
      </c>
    </row>
    <row r="187" spans="1:36" ht="24.95" customHeight="1" outlineLevel="1" x14ac:dyDescent="0.25">
      <c r="A187" s="18">
        <v>12</v>
      </c>
      <c r="B187" s="108"/>
      <c r="C187" s="40" t="s">
        <v>1686</v>
      </c>
      <c r="D187" s="41">
        <v>45520</v>
      </c>
      <c r="E187" s="70" t="s">
        <v>1054</v>
      </c>
      <c r="F187" s="70" t="s">
        <v>1559</v>
      </c>
      <c r="G187" s="43" t="s">
        <v>1560</v>
      </c>
      <c r="H187" s="55"/>
      <c r="I187" s="55"/>
      <c r="J187" s="452"/>
      <c r="K187" s="159">
        <v>2013000</v>
      </c>
      <c r="L187" s="253" t="s">
        <v>1561</v>
      </c>
      <c r="M187" s="47"/>
      <c r="N187" s="48"/>
      <c r="O187" s="47"/>
      <c r="P187" s="312"/>
      <c r="Q187" s="312"/>
      <c r="R187" s="92"/>
      <c r="S187" s="92"/>
      <c r="T187" s="92"/>
      <c r="U187" s="25">
        <f t="shared" si="82"/>
        <v>0</v>
      </c>
      <c r="V187" s="24"/>
      <c r="W187" s="24"/>
      <c r="X187" s="24"/>
      <c r="Y187" s="25">
        <f t="shared" si="83"/>
        <v>0</v>
      </c>
      <c r="Z187" s="24"/>
      <c r="AA187" s="24"/>
      <c r="AB187" s="24"/>
      <c r="AC187" s="25">
        <f t="shared" si="84"/>
        <v>0</v>
      </c>
      <c r="AD187" s="24"/>
      <c r="AE187" s="92">
        <v>2013000</v>
      </c>
      <c r="AF187" s="24"/>
      <c r="AG187" s="25">
        <f t="shared" si="85"/>
        <v>2013000</v>
      </c>
      <c r="AH187" s="25">
        <f t="shared" si="88"/>
        <v>2013000</v>
      </c>
      <c r="AI187" s="26">
        <f t="shared" si="87"/>
        <v>2.183325667470477E-2</v>
      </c>
      <c r="AJ187" s="27">
        <f t="shared" si="89"/>
        <v>1.410561053496968E-3</v>
      </c>
    </row>
    <row r="188" spans="1:36" ht="24.95" customHeight="1" outlineLevel="1" x14ac:dyDescent="0.25">
      <c r="A188" s="18">
        <v>13</v>
      </c>
      <c r="B188" s="108"/>
      <c r="C188" s="40" t="s">
        <v>1687</v>
      </c>
      <c r="D188" s="41">
        <v>45520</v>
      </c>
      <c r="E188" s="70" t="s">
        <v>1048</v>
      </c>
      <c r="F188" s="70" t="s">
        <v>1559</v>
      </c>
      <c r="G188" s="43" t="s">
        <v>1560</v>
      </c>
      <c r="H188" s="55"/>
      <c r="I188" s="55"/>
      <c r="J188" s="452"/>
      <c r="K188" s="159">
        <v>1945000</v>
      </c>
      <c r="L188" s="253" t="s">
        <v>1561</v>
      </c>
      <c r="M188" s="47"/>
      <c r="N188" s="48"/>
      <c r="O188" s="47"/>
      <c r="P188" s="312"/>
      <c r="Q188" s="312"/>
      <c r="R188" s="92"/>
      <c r="S188" s="92"/>
      <c r="T188" s="92"/>
      <c r="U188" s="25">
        <f t="shared" si="82"/>
        <v>0</v>
      </c>
      <c r="V188" s="24"/>
      <c r="W188" s="24"/>
      <c r="X188" s="24"/>
      <c r="Y188" s="25">
        <f t="shared" si="83"/>
        <v>0</v>
      </c>
      <c r="Z188" s="24"/>
      <c r="AA188" s="24"/>
      <c r="AB188" s="24"/>
      <c r="AC188" s="25">
        <f t="shared" si="84"/>
        <v>0</v>
      </c>
      <c r="AD188" s="24"/>
      <c r="AE188" s="92">
        <v>1945000</v>
      </c>
      <c r="AF188" s="24"/>
      <c r="AG188" s="25">
        <f t="shared" si="85"/>
        <v>1945000</v>
      </c>
      <c r="AH188" s="25">
        <f t="shared" si="88"/>
        <v>1945000</v>
      </c>
      <c r="AI188" s="26">
        <f t="shared" si="87"/>
        <v>2.1095719936562729E-2</v>
      </c>
      <c r="AJ188" s="27">
        <f t="shared" si="89"/>
        <v>1.3629116984856446E-3</v>
      </c>
    </row>
    <row r="189" spans="1:36" ht="24.95" customHeight="1" outlineLevel="1" x14ac:dyDescent="0.25">
      <c r="A189" s="18">
        <v>14</v>
      </c>
      <c r="B189" s="108"/>
      <c r="C189" s="40" t="s">
        <v>1688</v>
      </c>
      <c r="D189" s="41">
        <v>45534</v>
      </c>
      <c r="E189" s="70" t="s">
        <v>1007</v>
      </c>
      <c r="F189" s="70" t="s">
        <v>1559</v>
      </c>
      <c r="G189" s="43" t="s">
        <v>1560</v>
      </c>
      <c r="H189" s="55"/>
      <c r="I189" s="55"/>
      <c r="J189" s="452"/>
      <c r="K189" s="159">
        <v>1667000</v>
      </c>
      <c r="L189" s="253" t="s">
        <v>1561</v>
      </c>
      <c r="M189" s="47"/>
      <c r="N189" s="48"/>
      <c r="O189" s="47"/>
      <c r="P189" s="312"/>
      <c r="Q189" s="312"/>
      <c r="R189" s="92"/>
      <c r="S189" s="92"/>
      <c r="T189" s="92"/>
      <c r="U189" s="25">
        <f t="shared" ref="U189:U207" si="90">SUM(R189:T189)</f>
        <v>0</v>
      </c>
      <c r="V189" s="24"/>
      <c r="W189" s="24"/>
      <c r="X189" s="24"/>
      <c r="Y189" s="25">
        <f t="shared" ref="Y189:Y207" si="91">SUM(V189:X189)</f>
        <v>0</v>
      </c>
      <c r="Z189" s="24"/>
      <c r="AA189" s="24"/>
      <c r="AB189" s="24"/>
      <c r="AC189" s="25">
        <f t="shared" ref="AC189:AC207" si="92">SUM(Z189:AB189)</f>
        <v>0</v>
      </c>
      <c r="AD189" s="24"/>
      <c r="AE189" s="92">
        <v>1667000</v>
      </c>
      <c r="AF189" s="24"/>
      <c r="AG189" s="25">
        <f t="shared" si="85"/>
        <v>1667000</v>
      </c>
      <c r="AH189" s="25">
        <f t="shared" si="88"/>
        <v>1667000</v>
      </c>
      <c r="AI189" s="26">
        <f t="shared" si="87"/>
        <v>1.808049621298204E-2</v>
      </c>
      <c r="AJ189" s="27">
        <f t="shared" si="89"/>
        <v>1.1681099235864112E-3</v>
      </c>
    </row>
    <row r="190" spans="1:36" ht="24.95" customHeight="1" outlineLevel="1" x14ac:dyDescent="0.25">
      <c r="A190" s="18">
        <v>15</v>
      </c>
      <c r="B190" s="108"/>
      <c r="C190" s="40" t="s">
        <v>1689</v>
      </c>
      <c r="D190" s="41">
        <v>45524</v>
      </c>
      <c r="E190" s="70" t="s">
        <v>985</v>
      </c>
      <c r="F190" s="70" t="s">
        <v>1559</v>
      </c>
      <c r="G190" s="43" t="s">
        <v>1560</v>
      </c>
      <c r="H190" s="55"/>
      <c r="I190" s="55"/>
      <c r="J190" s="452"/>
      <c r="K190" s="159">
        <v>1992000</v>
      </c>
      <c r="L190" s="253" t="s">
        <v>1561</v>
      </c>
      <c r="M190" s="47"/>
      <c r="N190" s="48"/>
      <c r="O190" s="47"/>
      <c r="P190" s="312"/>
      <c r="Q190" s="312"/>
      <c r="R190" s="92"/>
      <c r="S190" s="92"/>
      <c r="T190" s="92"/>
      <c r="U190" s="25">
        <f t="shared" si="90"/>
        <v>0</v>
      </c>
      <c r="V190" s="24"/>
      <c r="W190" s="24"/>
      <c r="X190" s="24"/>
      <c r="Y190" s="25">
        <f t="shared" si="91"/>
        <v>0</v>
      </c>
      <c r="Z190" s="24"/>
      <c r="AA190" s="24"/>
      <c r="AB190" s="24"/>
      <c r="AC190" s="25">
        <f t="shared" si="92"/>
        <v>0</v>
      </c>
      <c r="AD190" s="24"/>
      <c r="AE190" s="92">
        <v>1992000</v>
      </c>
      <c r="AF190" s="24"/>
      <c r="AG190" s="25">
        <f t="shared" si="85"/>
        <v>1992000</v>
      </c>
      <c r="AH190" s="25">
        <f t="shared" si="88"/>
        <v>1992000</v>
      </c>
      <c r="AI190" s="26">
        <f t="shared" si="87"/>
        <v>2.1605487976160905E-2</v>
      </c>
      <c r="AJ190" s="27">
        <f t="shared" si="89"/>
        <v>1.395845811508177E-3</v>
      </c>
    </row>
    <row r="191" spans="1:36" ht="24.95" customHeight="1" outlineLevel="1" x14ac:dyDescent="0.25">
      <c r="A191" s="18">
        <v>16</v>
      </c>
      <c r="B191" s="108"/>
      <c r="C191" s="40" t="s">
        <v>1690</v>
      </c>
      <c r="D191" s="41">
        <v>45513</v>
      </c>
      <c r="E191" s="70" t="s">
        <v>1691</v>
      </c>
      <c r="F191" s="70" t="s">
        <v>1559</v>
      </c>
      <c r="G191" s="43" t="s">
        <v>1560</v>
      </c>
      <c r="H191" s="55"/>
      <c r="I191" s="55"/>
      <c r="J191" s="452"/>
      <c r="K191" s="159">
        <v>2241000</v>
      </c>
      <c r="L191" s="253" t="s">
        <v>1561</v>
      </c>
      <c r="M191" s="47"/>
      <c r="N191" s="48"/>
      <c r="O191" s="47"/>
      <c r="P191" s="312"/>
      <c r="Q191" s="312"/>
      <c r="R191" s="92"/>
      <c r="S191" s="92"/>
      <c r="T191" s="92"/>
      <c r="U191" s="25">
        <f t="shared" si="90"/>
        <v>0</v>
      </c>
      <c r="V191" s="24"/>
      <c r="W191" s="24"/>
      <c r="X191" s="24"/>
      <c r="Y191" s="25">
        <f t="shared" si="91"/>
        <v>0</v>
      </c>
      <c r="Z191" s="24"/>
      <c r="AA191" s="24"/>
      <c r="AB191" s="24"/>
      <c r="AC191" s="25">
        <f t="shared" si="92"/>
        <v>0</v>
      </c>
      <c r="AD191" s="24"/>
      <c r="AE191" s="92">
        <v>2241000</v>
      </c>
      <c r="AF191" s="24"/>
      <c r="AG191" s="25">
        <f t="shared" si="85"/>
        <v>2241000</v>
      </c>
      <c r="AH191" s="25">
        <f t="shared" ref="AH191:AH207" si="93">SUM(U191,Y191,AC191,AG191)</f>
        <v>2241000</v>
      </c>
      <c r="AI191" s="26">
        <f t="shared" si="87"/>
        <v>2.4306173973181015E-2</v>
      </c>
      <c r="AJ191" s="27">
        <f t="shared" ref="AJ191:AJ207" si="94">IF(ISERROR(AH191/$AH$365),"-",AH191/$AH$365)</f>
        <v>1.570326537946699E-3</v>
      </c>
    </row>
    <row r="192" spans="1:36" ht="24.95" customHeight="1" outlineLevel="1" x14ac:dyDescent="0.25">
      <c r="A192" s="18">
        <v>17</v>
      </c>
      <c r="B192" s="108"/>
      <c r="C192" s="40" t="s">
        <v>1692</v>
      </c>
      <c r="D192" s="41">
        <v>45534</v>
      </c>
      <c r="E192" s="70" t="s">
        <v>1042</v>
      </c>
      <c r="F192" s="70" t="s">
        <v>1559</v>
      </c>
      <c r="G192" s="43" t="s">
        <v>1560</v>
      </c>
      <c r="H192" s="55"/>
      <c r="I192" s="55"/>
      <c r="J192" s="452"/>
      <c r="K192" s="159">
        <v>1667000</v>
      </c>
      <c r="L192" s="253" t="s">
        <v>1561</v>
      </c>
      <c r="M192" s="47"/>
      <c r="N192" s="48"/>
      <c r="O192" s="47"/>
      <c r="P192" s="312"/>
      <c r="Q192" s="312"/>
      <c r="R192" s="92"/>
      <c r="S192" s="92"/>
      <c r="T192" s="92"/>
      <c r="U192" s="25">
        <f t="shared" si="90"/>
        <v>0</v>
      </c>
      <c r="V192" s="24"/>
      <c r="W192" s="24"/>
      <c r="X192" s="24"/>
      <c r="Y192" s="25">
        <f t="shared" si="91"/>
        <v>0</v>
      </c>
      <c r="Z192" s="24"/>
      <c r="AA192" s="24"/>
      <c r="AB192" s="24"/>
      <c r="AC192" s="25">
        <f t="shared" si="92"/>
        <v>0</v>
      </c>
      <c r="AD192" s="24"/>
      <c r="AE192" s="92">
        <v>1667000</v>
      </c>
      <c r="AF192" s="24"/>
      <c r="AG192" s="25">
        <f t="shared" si="85"/>
        <v>1667000</v>
      </c>
      <c r="AH192" s="25">
        <f t="shared" si="93"/>
        <v>1667000</v>
      </c>
      <c r="AI192" s="26">
        <f t="shared" si="87"/>
        <v>1.808049621298204E-2</v>
      </c>
      <c r="AJ192" s="27">
        <f t="shared" si="94"/>
        <v>1.1681099235864112E-3</v>
      </c>
    </row>
    <row r="193" spans="1:36" ht="24.95" customHeight="1" outlineLevel="1" x14ac:dyDescent="0.25">
      <c r="A193" s="18">
        <v>18</v>
      </c>
      <c r="B193" s="108"/>
      <c r="C193" s="40" t="s">
        <v>1693</v>
      </c>
      <c r="D193" s="41">
        <v>45534</v>
      </c>
      <c r="E193" s="70" t="s">
        <v>1037</v>
      </c>
      <c r="F193" s="70" t="s">
        <v>1559</v>
      </c>
      <c r="G193" s="43" t="s">
        <v>1560</v>
      </c>
      <c r="H193" s="55"/>
      <c r="I193" s="55"/>
      <c r="J193" s="452"/>
      <c r="K193" s="159">
        <v>1667000</v>
      </c>
      <c r="L193" s="253" t="s">
        <v>1561</v>
      </c>
      <c r="M193" s="47"/>
      <c r="N193" s="48"/>
      <c r="O193" s="47"/>
      <c r="P193" s="312"/>
      <c r="Q193" s="312"/>
      <c r="R193" s="92"/>
      <c r="S193" s="92"/>
      <c r="T193" s="92"/>
      <c r="U193" s="25">
        <f t="shared" si="90"/>
        <v>0</v>
      </c>
      <c r="V193" s="24"/>
      <c r="W193" s="24"/>
      <c r="X193" s="24"/>
      <c r="Y193" s="25">
        <f t="shared" si="91"/>
        <v>0</v>
      </c>
      <c r="Z193" s="24"/>
      <c r="AA193" s="24"/>
      <c r="AB193" s="24"/>
      <c r="AC193" s="25">
        <f t="shared" si="92"/>
        <v>0</v>
      </c>
      <c r="AD193" s="24"/>
      <c r="AE193" s="24"/>
      <c r="AF193" s="92">
        <v>1667000</v>
      </c>
      <c r="AG193" s="25">
        <f t="shared" si="85"/>
        <v>1667000</v>
      </c>
      <c r="AH193" s="25">
        <f t="shared" si="93"/>
        <v>1667000</v>
      </c>
      <c r="AI193" s="26">
        <f t="shared" si="87"/>
        <v>1.808049621298204E-2</v>
      </c>
      <c r="AJ193" s="27">
        <f t="shared" si="94"/>
        <v>1.1681099235864112E-3</v>
      </c>
    </row>
    <row r="194" spans="1:36" ht="24.95" customHeight="1" outlineLevel="1" x14ac:dyDescent="0.25">
      <c r="A194" s="18">
        <v>19</v>
      </c>
      <c r="B194" s="108"/>
      <c r="C194" s="40" t="s">
        <v>1694</v>
      </c>
      <c r="D194" s="41">
        <v>45524</v>
      </c>
      <c r="E194" s="70" t="s">
        <v>1035</v>
      </c>
      <c r="F194" s="70" t="s">
        <v>1559</v>
      </c>
      <c r="G194" s="43" t="s">
        <v>1560</v>
      </c>
      <c r="H194" s="55"/>
      <c r="I194" s="55"/>
      <c r="J194" s="452"/>
      <c r="K194" s="159">
        <v>2334000</v>
      </c>
      <c r="L194" s="253" t="s">
        <v>1561</v>
      </c>
      <c r="M194" s="47"/>
      <c r="N194" s="48"/>
      <c r="O194" s="47"/>
      <c r="P194" s="312"/>
      <c r="Q194" s="312"/>
      <c r="R194" s="92"/>
      <c r="S194" s="92"/>
      <c r="T194" s="92"/>
      <c r="U194" s="25">
        <f t="shared" si="90"/>
        <v>0</v>
      </c>
      <c r="V194" s="24"/>
      <c r="W194" s="24"/>
      <c r="X194" s="24"/>
      <c r="Y194" s="25">
        <f t="shared" si="91"/>
        <v>0</v>
      </c>
      <c r="Z194" s="24"/>
      <c r="AA194" s="24"/>
      <c r="AB194" s="24"/>
      <c r="AC194" s="25">
        <f t="shared" si="92"/>
        <v>0</v>
      </c>
      <c r="AD194" s="24"/>
      <c r="AE194" s="24"/>
      <c r="AF194" s="92">
        <v>2334000</v>
      </c>
      <c r="AG194" s="25">
        <f t="shared" si="85"/>
        <v>2334000</v>
      </c>
      <c r="AH194" s="25">
        <f t="shared" si="93"/>
        <v>2334000</v>
      </c>
      <c r="AI194" s="26">
        <f t="shared" si="87"/>
        <v>2.5314863923875275E-2</v>
      </c>
      <c r="AJ194" s="27">
        <f t="shared" si="94"/>
        <v>1.6354940381827735E-3</v>
      </c>
    </row>
    <row r="195" spans="1:36" ht="24.95" customHeight="1" outlineLevel="1" x14ac:dyDescent="0.25">
      <c r="A195" s="18">
        <v>20</v>
      </c>
      <c r="B195" s="108"/>
      <c r="C195" s="40" t="s">
        <v>1695</v>
      </c>
      <c r="D195" s="41">
        <v>45534</v>
      </c>
      <c r="E195" s="70" t="s">
        <v>1033</v>
      </c>
      <c r="F195" s="70" t="s">
        <v>1559</v>
      </c>
      <c r="G195" s="43" t="s">
        <v>1560</v>
      </c>
      <c r="H195" s="55"/>
      <c r="I195" s="55"/>
      <c r="J195" s="452"/>
      <c r="K195" s="159">
        <v>2013000</v>
      </c>
      <c r="L195" s="253" t="s">
        <v>1561</v>
      </c>
      <c r="M195" s="47"/>
      <c r="N195" s="48"/>
      <c r="O195" s="47"/>
      <c r="P195" s="312"/>
      <c r="Q195" s="312"/>
      <c r="R195" s="92"/>
      <c r="S195" s="92"/>
      <c r="T195" s="92"/>
      <c r="U195" s="25">
        <f t="shared" si="90"/>
        <v>0</v>
      </c>
      <c r="V195" s="24"/>
      <c r="W195" s="24"/>
      <c r="X195" s="24"/>
      <c r="Y195" s="25">
        <f t="shared" si="91"/>
        <v>0</v>
      </c>
      <c r="Z195" s="24"/>
      <c r="AA195" s="24"/>
      <c r="AB195" s="24"/>
      <c r="AC195" s="25">
        <f t="shared" si="92"/>
        <v>0</v>
      </c>
      <c r="AD195" s="24"/>
      <c r="AE195" s="24"/>
      <c r="AF195" s="92">
        <v>2013000</v>
      </c>
      <c r="AG195" s="25">
        <f t="shared" si="85"/>
        <v>2013000</v>
      </c>
      <c r="AH195" s="25">
        <f t="shared" si="93"/>
        <v>2013000</v>
      </c>
      <c r="AI195" s="26">
        <f t="shared" si="87"/>
        <v>2.183325667470477E-2</v>
      </c>
      <c r="AJ195" s="27">
        <f t="shared" si="94"/>
        <v>1.410561053496968E-3</v>
      </c>
    </row>
    <row r="196" spans="1:36" ht="24.95" customHeight="1" outlineLevel="1" x14ac:dyDescent="0.25">
      <c r="A196" s="18">
        <v>21</v>
      </c>
      <c r="B196" s="108"/>
      <c r="C196" s="40" t="s">
        <v>1696</v>
      </c>
      <c r="D196" s="41">
        <v>45548</v>
      </c>
      <c r="E196" s="70" t="s">
        <v>1025</v>
      </c>
      <c r="F196" s="70" t="s">
        <v>1559</v>
      </c>
      <c r="G196" s="43" t="s">
        <v>1560</v>
      </c>
      <c r="H196" s="55"/>
      <c r="I196" s="55"/>
      <c r="J196" s="452"/>
      <c r="K196" s="159">
        <v>1667000</v>
      </c>
      <c r="L196" s="253" t="s">
        <v>1561</v>
      </c>
      <c r="M196" s="47"/>
      <c r="N196" s="48"/>
      <c r="O196" s="47"/>
      <c r="P196" s="312"/>
      <c r="Q196" s="312"/>
      <c r="R196" s="92"/>
      <c r="S196" s="92"/>
      <c r="T196" s="92"/>
      <c r="U196" s="25">
        <f t="shared" si="90"/>
        <v>0</v>
      </c>
      <c r="V196" s="24"/>
      <c r="W196" s="24"/>
      <c r="X196" s="24"/>
      <c r="Y196" s="25">
        <f t="shared" si="91"/>
        <v>0</v>
      </c>
      <c r="Z196" s="24"/>
      <c r="AA196" s="24"/>
      <c r="AB196" s="24"/>
      <c r="AC196" s="25">
        <f t="shared" si="92"/>
        <v>0</v>
      </c>
      <c r="AD196" s="24"/>
      <c r="AE196" s="24"/>
      <c r="AF196" s="92">
        <v>1667000</v>
      </c>
      <c r="AG196" s="25">
        <f t="shared" si="85"/>
        <v>1667000</v>
      </c>
      <c r="AH196" s="25">
        <f t="shared" si="93"/>
        <v>1667000</v>
      </c>
      <c r="AI196" s="26">
        <f t="shared" si="87"/>
        <v>1.808049621298204E-2</v>
      </c>
      <c r="AJ196" s="27">
        <f t="shared" si="94"/>
        <v>1.1681099235864112E-3</v>
      </c>
    </row>
    <row r="197" spans="1:36" ht="24.95" customHeight="1" outlineLevel="1" x14ac:dyDescent="0.25">
      <c r="A197" s="18">
        <v>22</v>
      </c>
      <c r="B197" s="108"/>
      <c r="C197" s="40" t="s">
        <v>1697</v>
      </c>
      <c r="D197" s="41">
        <v>45580</v>
      </c>
      <c r="E197" s="70" t="s">
        <v>1023</v>
      </c>
      <c r="F197" s="70" t="s">
        <v>1559</v>
      </c>
      <c r="G197" s="43" t="s">
        <v>1560</v>
      </c>
      <c r="H197" s="55"/>
      <c r="I197" s="55"/>
      <c r="J197" s="452"/>
      <c r="K197" s="159">
        <v>2500000</v>
      </c>
      <c r="L197" s="253" t="s">
        <v>1561</v>
      </c>
      <c r="M197" s="47"/>
      <c r="N197" s="48"/>
      <c r="O197" s="47"/>
      <c r="P197" s="312"/>
      <c r="Q197" s="312"/>
      <c r="R197" s="92"/>
      <c r="S197" s="92"/>
      <c r="T197" s="92"/>
      <c r="U197" s="25">
        <f t="shared" si="90"/>
        <v>0</v>
      </c>
      <c r="V197" s="24"/>
      <c r="W197" s="24"/>
      <c r="X197" s="24"/>
      <c r="Y197" s="25">
        <f t="shared" si="91"/>
        <v>0</v>
      </c>
      <c r="Z197" s="24"/>
      <c r="AA197" s="24"/>
      <c r="AB197" s="24"/>
      <c r="AC197" s="25">
        <f t="shared" si="92"/>
        <v>0</v>
      </c>
      <c r="AD197" s="24"/>
      <c r="AE197" s="24"/>
      <c r="AF197" s="92">
        <v>2500000</v>
      </c>
      <c r="AG197" s="25">
        <f t="shared" si="85"/>
        <v>2500000</v>
      </c>
      <c r="AH197" s="25">
        <f t="shared" si="93"/>
        <v>2500000</v>
      </c>
      <c r="AI197" s="26">
        <f t="shared" si="87"/>
        <v>2.7115321255222018E-2</v>
      </c>
      <c r="AJ197" s="27">
        <f t="shared" si="94"/>
        <v>1.7518145224751217E-3</v>
      </c>
    </row>
    <row r="198" spans="1:36" ht="24.95" customHeight="1" outlineLevel="1" x14ac:dyDescent="0.25">
      <c r="A198" s="18">
        <v>23</v>
      </c>
      <c r="B198" s="108"/>
      <c r="C198" s="40" t="s">
        <v>1698</v>
      </c>
      <c r="D198" s="41">
        <v>45534</v>
      </c>
      <c r="E198" s="70" t="s">
        <v>997</v>
      </c>
      <c r="F198" s="70" t="s">
        <v>1559</v>
      </c>
      <c r="G198" s="43" t="s">
        <v>1560</v>
      </c>
      <c r="H198" s="55"/>
      <c r="I198" s="55"/>
      <c r="J198" s="452"/>
      <c r="K198" s="159">
        <v>2223000</v>
      </c>
      <c r="L198" s="253" t="s">
        <v>1561</v>
      </c>
      <c r="M198" s="47"/>
      <c r="N198" s="48"/>
      <c r="O198" s="47"/>
      <c r="P198" s="312"/>
      <c r="Q198" s="312"/>
      <c r="R198" s="92"/>
      <c r="S198" s="92"/>
      <c r="T198" s="92"/>
      <c r="U198" s="25">
        <f t="shared" si="90"/>
        <v>0</v>
      </c>
      <c r="V198" s="24"/>
      <c r="W198" s="24"/>
      <c r="X198" s="24"/>
      <c r="Y198" s="25">
        <f t="shared" si="91"/>
        <v>0</v>
      </c>
      <c r="Z198" s="24"/>
      <c r="AA198" s="24"/>
      <c r="AB198" s="24"/>
      <c r="AC198" s="25">
        <f t="shared" si="92"/>
        <v>0</v>
      </c>
      <c r="AD198" s="24"/>
      <c r="AE198" s="24"/>
      <c r="AF198" s="92">
        <v>2223000</v>
      </c>
      <c r="AG198" s="25">
        <f t="shared" si="85"/>
        <v>2223000</v>
      </c>
      <c r="AH198" s="25">
        <f t="shared" si="93"/>
        <v>2223000</v>
      </c>
      <c r="AI198" s="26">
        <f t="shared" si="87"/>
        <v>2.4110943660143418E-2</v>
      </c>
      <c r="AJ198" s="27">
        <f t="shared" si="94"/>
        <v>1.5577134733848782E-3</v>
      </c>
    </row>
    <row r="199" spans="1:36" ht="24.95" customHeight="1" outlineLevel="1" x14ac:dyDescent="0.25">
      <c r="A199" s="18">
        <v>24</v>
      </c>
      <c r="B199" s="108"/>
      <c r="C199" s="40" t="s">
        <v>1699</v>
      </c>
      <c r="D199" s="41">
        <v>45519</v>
      </c>
      <c r="E199" s="70" t="s">
        <v>1019</v>
      </c>
      <c r="F199" s="70" t="s">
        <v>1559</v>
      </c>
      <c r="G199" s="43" t="s">
        <v>1560</v>
      </c>
      <c r="H199" s="55"/>
      <c r="I199" s="55"/>
      <c r="J199" s="452"/>
      <c r="K199" s="159">
        <v>1667000</v>
      </c>
      <c r="L199" s="253" t="s">
        <v>1561</v>
      </c>
      <c r="M199" s="47"/>
      <c r="N199" s="48"/>
      <c r="O199" s="47"/>
      <c r="P199" s="312"/>
      <c r="Q199" s="312"/>
      <c r="R199" s="92"/>
      <c r="S199" s="92"/>
      <c r="T199" s="92"/>
      <c r="U199" s="25">
        <f t="shared" si="90"/>
        <v>0</v>
      </c>
      <c r="V199" s="24"/>
      <c r="W199" s="24"/>
      <c r="X199" s="24"/>
      <c r="Y199" s="25">
        <f t="shared" si="91"/>
        <v>0</v>
      </c>
      <c r="Z199" s="24"/>
      <c r="AA199" s="24"/>
      <c r="AB199" s="24"/>
      <c r="AC199" s="25">
        <f t="shared" si="92"/>
        <v>0</v>
      </c>
      <c r="AD199" s="24"/>
      <c r="AE199" s="24"/>
      <c r="AF199" s="92">
        <v>1667000</v>
      </c>
      <c r="AG199" s="25">
        <f t="shared" si="85"/>
        <v>1667000</v>
      </c>
      <c r="AH199" s="25">
        <f t="shared" si="93"/>
        <v>1667000</v>
      </c>
      <c r="AI199" s="26">
        <f t="shared" si="87"/>
        <v>1.808049621298204E-2</v>
      </c>
      <c r="AJ199" s="27">
        <f t="shared" si="94"/>
        <v>1.1681099235864112E-3</v>
      </c>
    </row>
    <row r="200" spans="1:36" ht="24.95" customHeight="1" outlineLevel="1" x14ac:dyDescent="0.25">
      <c r="A200" s="18">
        <v>25</v>
      </c>
      <c r="B200" s="108"/>
      <c r="C200" s="40" t="s">
        <v>1700</v>
      </c>
      <c r="D200" s="41">
        <v>45524</v>
      </c>
      <c r="E200" s="70" t="s">
        <v>1017</v>
      </c>
      <c r="F200" s="70" t="s">
        <v>1559</v>
      </c>
      <c r="G200" s="43" t="s">
        <v>1560</v>
      </c>
      <c r="H200" s="55"/>
      <c r="I200" s="55"/>
      <c r="J200" s="452"/>
      <c r="K200" s="159">
        <v>1667000</v>
      </c>
      <c r="L200" s="253" t="s">
        <v>1561</v>
      </c>
      <c r="M200" s="47"/>
      <c r="N200" s="48"/>
      <c r="O200" s="47"/>
      <c r="P200" s="312"/>
      <c r="Q200" s="312"/>
      <c r="R200" s="92"/>
      <c r="S200" s="92"/>
      <c r="T200" s="92"/>
      <c r="U200" s="25">
        <f t="shared" si="90"/>
        <v>0</v>
      </c>
      <c r="V200" s="24"/>
      <c r="W200" s="24"/>
      <c r="X200" s="24"/>
      <c r="Y200" s="25">
        <f t="shared" si="91"/>
        <v>0</v>
      </c>
      <c r="Z200" s="24"/>
      <c r="AA200" s="24"/>
      <c r="AB200" s="24"/>
      <c r="AC200" s="25">
        <f t="shared" si="92"/>
        <v>0</v>
      </c>
      <c r="AD200" s="24"/>
      <c r="AE200" s="24"/>
      <c r="AF200" s="92">
        <v>1667000</v>
      </c>
      <c r="AG200" s="25">
        <f t="shared" si="85"/>
        <v>1667000</v>
      </c>
      <c r="AH200" s="25">
        <f t="shared" si="93"/>
        <v>1667000</v>
      </c>
      <c r="AI200" s="26">
        <f t="shared" si="87"/>
        <v>1.808049621298204E-2</v>
      </c>
      <c r="AJ200" s="27">
        <f t="shared" si="94"/>
        <v>1.1681099235864112E-3</v>
      </c>
    </row>
    <row r="201" spans="1:36" ht="24.95" customHeight="1" outlineLevel="1" x14ac:dyDescent="0.25">
      <c r="A201" s="18">
        <v>26</v>
      </c>
      <c r="B201" s="108"/>
      <c r="C201" s="309" t="s">
        <v>1701</v>
      </c>
      <c r="D201" s="322">
        <v>45520</v>
      </c>
      <c r="E201" s="70" t="s">
        <v>1011</v>
      </c>
      <c r="F201" s="70" t="s">
        <v>1559</v>
      </c>
      <c r="G201" s="43" t="s">
        <v>1560</v>
      </c>
      <c r="H201" s="55"/>
      <c r="I201" s="55"/>
      <c r="J201" s="452"/>
      <c r="K201" s="159">
        <v>2223000</v>
      </c>
      <c r="L201" s="253" t="s">
        <v>1561</v>
      </c>
      <c r="M201" s="47"/>
      <c r="N201" s="48"/>
      <c r="O201" s="47"/>
      <c r="P201" s="312"/>
      <c r="Q201" s="312"/>
      <c r="R201" s="92"/>
      <c r="S201" s="92"/>
      <c r="T201" s="92"/>
      <c r="U201" s="25">
        <f t="shared" si="90"/>
        <v>0</v>
      </c>
      <c r="V201" s="24"/>
      <c r="W201" s="24"/>
      <c r="X201" s="24"/>
      <c r="Y201" s="25">
        <f t="shared" si="91"/>
        <v>0</v>
      </c>
      <c r="Z201" s="24"/>
      <c r="AA201" s="24"/>
      <c r="AB201" s="24"/>
      <c r="AC201" s="25">
        <f t="shared" si="92"/>
        <v>0</v>
      </c>
      <c r="AD201" s="24"/>
      <c r="AE201" s="24"/>
      <c r="AF201" s="92">
        <v>2223000</v>
      </c>
      <c r="AG201" s="25">
        <f t="shared" si="85"/>
        <v>2223000</v>
      </c>
      <c r="AH201" s="25">
        <f t="shared" si="93"/>
        <v>2223000</v>
      </c>
      <c r="AI201" s="26">
        <f t="shared" si="87"/>
        <v>2.4110943660143418E-2</v>
      </c>
      <c r="AJ201" s="27">
        <f t="shared" si="94"/>
        <v>1.5577134733848782E-3</v>
      </c>
    </row>
    <row r="202" spans="1:36" ht="24.95" customHeight="1" outlineLevel="1" x14ac:dyDescent="0.25">
      <c r="A202" s="18">
        <v>27</v>
      </c>
      <c r="B202" s="108"/>
      <c r="C202" s="309" t="s">
        <v>1702</v>
      </c>
      <c r="D202" s="322">
        <v>45524</v>
      </c>
      <c r="E202" s="70" t="s">
        <v>1009</v>
      </c>
      <c r="F202" s="70" t="s">
        <v>1559</v>
      </c>
      <c r="G202" s="43" t="s">
        <v>1560</v>
      </c>
      <c r="H202" s="55"/>
      <c r="I202" s="55"/>
      <c r="J202" s="452"/>
      <c r="K202" s="159">
        <v>2223000</v>
      </c>
      <c r="L202" s="253" t="s">
        <v>1561</v>
      </c>
      <c r="M202" s="47"/>
      <c r="N202" s="48"/>
      <c r="O202" s="47"/>
      <c r="P202" s="312"/>
      <c r="Q202" s="312"/>
      <c r="R202" s="92"/>
      <c r="S202" s="92"/>
      <c r="T202" s="92"/>
      <c r="U202" s="25">
        <f t="shared" si="90"/>
        <v>0</v>
      </c>
      <c r="V202" s="24"/>
      <c r="W202" s="24"/>
      <c r="X202" s="24"/>
      <c r="Y202" s="25">
        <f t="shared" si="91"/>
        <v>0</v>
      </c>
      <c r="Z202" s="24"/>
      <c r="AA202" s="24"/>
      <c r="AB202" s="24"/>
      <c r="AC202" s="25">
        <f t="shared" si="92"/>
        <v>0</v>
      </c>
      <c r="AD202" s="24"/>
      <c r="AE202" s="24"/>
      <c r="AF202" s="92">
        <v>2223000</v>
      </c>
      <c r="AG202" s="25">
        <f t="shared" si="85"/>
        <v>2223000</v>
      </c>
      <c r="AH202" s="25">
        <f t="shared" si="93"/>
        <v>2223000</v>
      </c>
      <c r="AI202" s="26">
        <f t="shared" si="87"/>
        <v>2.4110943660143418E-2</v>
      </c>
      <c r="AJ202" s="27">
        <f t="shared" si="94"/>
        <v>1.5577134733848782E-3</v>
      </c>
    </row>
    <row r="203" spans="1:36" ht="24.95" customHeight="1" outlineLevel="1" x14ac:dyDescent="0.25">
      <c r="A203" s="18">
        <v>28</v>
      </c>
      <c r="B203" s="108"/>
      <c r="C203" s="40" t="s">
        <v>1703</v>
      </c>
      <c r="D203" s="41">
        <v>45541</v>
      </c>
      <c r="E203" s="70" t="s">
        <v>1004</v>
      </c>
      <c r="F203" s="70" t="s">
        <v>1559</v>
      </c>
      <c r="G203" s="43" t="s">
        <v>1560</v>
      </c>
      <c r="H203" s="55"/>
      <c r="I203" s="55"/>
      <c r="J203" s="452"/>
      <c r="K203" s="159">
        <v>1667000</v>
      </c>
      <c r="L203" s="253" t="s">
        <v>1561</v>
      </c>
      <c r="M203" s="47"/>
      <c r="N203" s="48"/>
      <c r="O203" s="47"/>
      <c r="P203" s="312"/>
      <c r="Q203" s="312"/>
      <c r="R203" s="92"/>
      <c r="S203" s="92"/>
      <c r="T203" s="92"/>
      <c r="U203" s="25">
        <f t="shared" si="90"/>
        <v>0</v>
      </c>
      <c r="V203" s="24"/>
      <c r="W203" s="24"/>
      <c r="X203" s="24"/>
      <c r="Y203" s="25">
        <f t="shared" si="91"/>
        <v>0</v>
      </c>
      <c r="Z203" s="24"/>
      <c r="AA203" s="24"/>
      <c r="AB203" s="24"/>
      <c r="AC203" s="25">
        <f t="shared" si="92"/>
        <v>0</v>
      </c>
      <c r="AD203" s="24"/>
      <c r="AE203" s="24"/>
      <c r="AF203" s="92">
        <v>1667000</v>
      </c>
      <c r="AG203" s="25">
        <f t="shared" si="85"/>
        <v>1667000</v>
      </c>
      <c r="AH203" s="25">
        <f t="shared" si="93"/>
        <v>1667000</v>
      </c>
      <c r="AI203" s="26">
        <f t="shared" si="87"/>
        <v>1.808049621298204E-2</v>
      </c>
      <c r="AJ203" s="27">
        <f t="shared" si="94"/>
        <v>1.1681099235864112E-3</v>
      </c>
    </row>
    <row r="204" spans="1:36" ht="24.95" customHeight="1" outlineLevel="1" x14ac:dyDescent="0.25">
      <c r="A204" s="18">
        <v>29</v>
      </c>
      <c r="B204" s="108"/>
      <c r="C204" s="309" t="s">
        <v>1704</v>
      </c>
      <c r="D204" s="322">
        <v>45541</v>
      </c>
      <c r="E204" s="70" t="s">
        <v>999</v>
      </c>
      <c r="F204" s="70" t="s">
        <v>1559</v>
      </c>
      <c r="G204" s="43" t="s">
        <v>1560</v>
      </c>
      <c r="H204" s="55"/>
      <c r="I204" s="55"/>
      <c r="J204" s="452"/>
      <c r="K204" s="159">
        <v>1778000</v>
      </c>
      <c r="L204" s="253" t="s">
        <v>1561</v>
      </c>
      <c r="M204" s="47"/>
      <c r="N204" s="48"/>
      <c r="O204" s="47"/>
      <c r="P204" s="312"/>
      <c r="Q204" s="312"/>
      <c r="R204" s="92"/>
      <c r="S204" s="92"/>
      <c r="T204" s="92"/>
      <c r="U204" s="25">
        <f t="shared" si="90"/>
        <v>0</v>
      </c>
      <c r="V204" s="24"/>
      <c r="W204" s="24"/>
      <c r="X204" s="24"/>
      <c r="Y204" s="25">
        <f t="shared" si="91"/>
        <v>0</v>
      </c>
      <c r="Z204" s="24"/>
      <c r="AA204" s="24"/>
      <c r="AB204" s="24"/>
      <c r="AC204" s="25">
        <f t="shared" si="92"/>
        <v>0</v>
      </c>
      <c r="AD204" s="24"/>
      <c r="AE204" s="24"/>
      <c r="AF204" s="92">
        <v>1778000</v>
      </c>
      <c r="AG204" s="25">
        <f t="shared" si="85"/>
        <v>1778000</v>
      </c>
      <c r="AH204" s="25">
        <f t="shared" si="93"/>
        <v>1778000</v>
      </c>
      <c r="AI204" s="26">
        <f t="shared" si="87"/>
        <v>1.92844164767139E-2</v>
      </c>
      <c r="AJ204" s="27">
        <f t="shared" si="94"/>
        <v>1.2458904883843065E-3</v>
      </c>
    </row>
    <row r="205" spans="1:36" ht="24.95" customHeight="1" outlineLevel="1" x14ac:dyDescent="0.25">
      <c r="A205" s="18">
        <v>30</v>
      </c>
      <c r="B205" s="108"/>
      <c r="C205" s="40" t="s">
        <v>1705</v>
      </c>
      <c r="D205" s="41">
        <v>45541</v>
      </c>
      <c r="E205" s="70" t="s">
        <v>995</v>
      </c>
      <c r="F205" s="70" t="s">
        <v>1559</v>
      </c>
      <c r="G205" s="43" t="s">
        <v>1560</v>
      </c>
      <c r="H205" s="55"/>
      <c r="I205" s="55"/>
      <c r="J205" s="452"/>
      <c r="K205" s="159">
        <v>2223000</v>
      </c>
      <c r="L205" s="253" t="s">
        <v>1561</v>
      </c>
      <c r="M205" s="47"/>
      <c r="N205" s="48"/>
      <c r="O205" s="47"/>
      <c r="P205" s="312"/>
      <c r="Q205" s="312"/>
      <c r="R205" s="92"/>
      <c r="S205" s="92"/>
      <c r="T205" s="92"/>
      <c r="U205" s="25">
        <f t="shared" si="90"/>
        <v>0</v>
      </c>
      <c r="V205" s="24"/>
      <c r="W205" s="24"/>
      <c r="X205" s="24"/>
      <c r="Y205" s="25">
        <f t="shared" si="91"/>
        <v>0</v>
      </c>
      <c r="Z205" s="24"/>
      <c r="AA205" s="24"/>
      <c r="AB205" s="24"/>
      <c r="AC205" s="25">
        <f t="shared" si="92"/>
        <v>0</v>
      </c>
      <c r="AD205" s="24"/>
      <c r="AE205" s="24"/>
      <c r="AF205" s="92">
        <v>2223000</v>
      </c>
      <c r="AG205" s="25">
        <f t="shared" si="85"/>
        <v>2223000</v>
      </c>
      <c r="AH205" s="25">
        <f t="shared" si="93"/>
        <v>2223000</v>
      </c>
      <c r="AI205" s="26">
        <f t="shared" si="87"/>
        <v>2.4110943660143418E-2</v>
      </c>
      <c r="AJ205" s="27">
        <f t="shared" si="94"/>
        <v>1.5577134733848782E-3</v>
      </c>
    </row>
    <row r="206" spans="1:36" ht="24.95" customHeight="1" outlineLevel="1" x14ac:dyDescent="0.25">
      <c r="A206" s="18">
        <v>31</v>
      </c>
      <c r="B206" s="108"/>
      <c r="C206" s="309" t="s">
        <v>1706</v>
      </c>
      <c r="D206" s="322">
        <v>45520</v>
      </c>
      <c r="E206" s="70" t="s">
        <v>993</v>
      </c>
      <c r="F206" s="70" t="s">
        <v>1559</v>
      </c>
      <c r="G206" s="43" t="s">
        <v>1560</v>
      </c>
      <c r="H206" s="55"/>
      <c r="I206" s="55"/>
      <c r="J206" s="452"/>
      <c r="K206" s="159">
        <v>6088000</v>
      </c>
      <c r="L206" s="253" t="s">
        <v>1561</v>
      </c>
      <c r="M206" s="47"/>
      <c r="N206" s="48"/>
      <c r="O206" s="47"/>
      <c r="P206" s="312"/>
      <c r="Q206" s="312"/>
      <c r="R206" s="92"/>
      <c r="S206" s="92"/>
      <c r="T206" s="92"/>
      <c r="U206" s="25">
        <f t="shared" si="90"/>
        <v>0</v>
      </c>
      <c r="V206" s="24"/>
      <c r="W206" s="24"/>
      <c r="X206" s="24"/>
      <c r="Y206" s="25">
        <f t="shared" si="91"/>
        <v>0</v>
      </c>
      <c r="Z206" s="24"/>
      <c r="AA206" s="24"/>
      <c r="AB206" s="24"/>
      <c r="AC206" s="25">
        <f t="shared" si="92"/>
        <v>0</v>
      </c>
      <c r="AD206" s="24"/>
      <c r="AE206" s="24"/>
      <c r="AF206" s="92">
        <v>6088000</v>
      </c>
      <c r="AG206" s="25">
        <f t="shared" si="85"/>
        <v>6088000</v>
      </c>
      <c r="AH206" s="25">
        <f t="shared" si="93"/>
        <v>6088000</v>
      </c>
      <c r="AI206" s="26">
        <f t="shared" si="87"/>
        <v>6.6031230320716658E-2</v>
      </c>
      <c r="AJ206" s="27">
        <f t="shared" si="94"/>
        <v>4.2660187251314166E-3</v>
      </c>
    </row>
    <row r="207" spans="1:36" ht="24.95" customHeight="1" outlineLevel="1" x14ac:dyDescent="0.25">
      <c r="A207" s="18">
        <v>32</v>
      </c>
      <c r="B207" s="108"/>
      <c r="C207" s="309" t="s">
        <v>1707</v>
      </c>
      <c r="D207" s="322">
        <v>45645</v>
      </c>
      <c r="E207" s="70" t="s">
        <v>987</v>
      </c>
      <c r="F207" s="70" t="s">
        <v>1559</v>
      </c>
      <c r="G207" s="43" t="s">
        <v>1560</v>
      </c>
      <c r="H207" s="55"/>
      <c r="I207" s="55"/>
      <c r="J207" s="435"/>
      <c r="K207" s="159">
        <v>3892000</v>
      </c>
      <c r="L207" s="253" t="s">
        <v>1561</v>
      </c>
      <c r="M207" s="47"/>
      <c r="N207" s="48"/>
      <c r="O207" s="47"/>
      <c r="P207" s="312"/>
      <c r="Q207" s="312"/>
      <c r="R207" s="92"/>
      <c r="S207" s="92"/>
      <c r="T207" s="92"/>
      <c r="U207" s="25">
        <f t="shared" si="90"/>
        <v>0</v>
      </c>
      <c r="V207" s="24"/>
      <c r="W207" s="24"/>
      <c r="X207" s="24"/>
      <c r="Y207" s="25">
        <f t="shared" si="91"/>
        <v>0</v>
      </c>
      <c r="Z207" s="24"/>
      <c r="AA207" s="24"/>
      <c r="AB207" s="24"/>
      <c r="AC207" s="25">
        <f t="shared" si="92"/>
        <v>0</v>
      </c>
      <c r="AD207" s="24"/>
      <c r="AE207" s="24"/>
      <c r="AF207" s="92">
        <v>3892000</v>
      </c>
      <c r="AG207" s="25">
        <f t="shared" si="85"/>
        <v>3892000</v>
      </c>
      <c r="AH207" s="25">
        <f t="shared" si="93"/>
        <v>3892000</v>
      </c>
      <c r="AI207" s="26">
        <f t="shared" si="87"/>
        <v>4.2213132130129637E-2</v>
      </c>
      <c r="AJ207" s="27">
        <f t="shared" si="94"/>
        <v>2.7272248485892695E-3</v>
      </c>
    </row>
    <row r="208" spans="1:36" s="37" customFormat="1" ht="12.75" customHeight="1" x14ac:dyDescent="0.25">
      <c r="A208" s="376" t="s">
        <v>63</v>
      </c>
      <c r="B208" s="377"/>
      <c r="C208" s="378"/>
      <c r="D208" s="378"/>
      <c r="E208" s="378"/>
      <c r="F208" s="378"/>
      <c r="G208" s="378"/>
      <c r="H208" s="378"/>
      <c r="I208" s="379"/>
      <c r="J208" s="315">
        <f>SUM(J175:J176)</f>
        <v>104564992</v>
      </c>
      <c r="K208" s="314">
        <f>SUM(K176:K207)</f>
        <v>104065000</v>
      </c>
      <c r="L208" s="32"/>
      <c r="M208" s="33">
        <f>SUM(M176:M207)</f>
        <v>0</v>
      </c>
      <c r="N208" s="33">
        <f t="shared" ref="N208:AH208" si="95">SUM(N176:N207)</f>
        <v>0</v>
      </c>
      <c r="O208" s="33">
        <f t="shared" si="95"/>
        <v>0</v>
      </c>
      <c r="P208" s="33">
        <f t="shared" si="95"/>
        <v>0</v>
      </c>
      <c r="Q208" s="33">
        <f t="shared" si="95"/>
        <v>0</v>
      </c>
      <c r="R208" s="33">
        <f t="shared" si="95"/>
        <v>989995</v>
      </c>
      <c r="S208" s="33">
        <f t="shared" si="95"/>
        <v>295048</v>
      </c>
      <c r="T208" s="33">
        <f t="shared" si="95"/>
        <v>5913578</v>
      </c>
      <c r="U208" s="33">
        <f t="shared" si="95"/>
        <v>7198621</v>
      </c>
      <c r="V208" s="33">
        <f t="shared" si="95"/>
        <v>2095520</v>
      </c>
      <c r="W208" s="33">
        <f t="shared" si="95"/>
        <v>14703728</v>
      </c>
      <c r="X208" s="33">
        <f t="shared" si="95"/>
        <v>3568811</v>
      </c>
      <c r="Y208" s="33">
        <f t="shared" si="95"/>
        <v>20368059</v>
      </c>
      <c r="Z208" s="33">
        <f t="shared" si="95"/>
        <v>318214</v>
      </c>
      <c r="AA208" s="33">
        <f t="shared" si="95"/>
        <v>3777560</v>
      </c>
      <c r="AB208" s="33">
        <f t="shared" si="95"/>
        <v>291903</v>
      </c>
      <c r="AC208" s="33">
        <f t="shared" si="95"/>
        <v>4387677</v>
      </c>
      <c r="AD208" s="33">
        <f t="shared" si="95"/>
        <v>18456144</v>
      </c>
      <c r="AE208" s="33">
        <f t="shared" si="95"/>
        <v>16745416</v>
      </c>
      <c r="AF208" s="33">
        <f t="shared" si="95"/>
        <v>36909083</v>
      </c>
      <c r="AG208" s="33">
        <f t="shared" si="95"/>
        <v>72110643</v>
      </c>
      <c r="AH208" s="33">
        <f t="shared" si="95"/>
        <v>104065000</v>
      </c>
      <c r="AI208" s="36">
        <f>IF(ISERROR(AH208/J208),0,AH208/J208)</f>
        <v>0.99521836141870501</v>
      </c>
      <c r="AJ208" s="36">
        <f>IF(ISERROR(AH208/$AH$365),0,AH208/$AH$365)</f>
        <v>7.2921031312549414E-2</v>
      </c>
    </row>
    <row r="209" spans="1:36" ht="12.75" customHeight="1" x14ac:dyDescent="0.25">
      <c r="A209" s="383" t="s">
        <v>64</v>
      </c>
      <c r="B209" s="384"/>
      <c r="C209" s="384"/>
      <c r="D209" s="384"/>
      <c r="E209" s="385"/>
      <c r="F209" s="9"/>
      <c r="G209" s="10"/>
      <c r="H209" s="11"/>
      <c r="I209" s="11"/>
      <c r="J209" s="434">
        <v>83655046</v>
      </c>
      <c r="K209" s="152"/>
      <c r="L209" s="267"/>
      <c r="M209" s="15"/>
      <c r="N209" s="15"/>
      <c r="O209" s="15"/>
      <c r="P209" s="458"/>
      <c r="Q209" s="459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7"/>
      <c r="AJ209" s="17"/>
    </row>
    <row r="210" spans="1:36" ht="24.95" customHeight="1" outlineLevel="1" x14ac:dyDescent="0.3">
      <c r="A210" s="19">
        <v>1</v>
      </c>
      <c r="B210" s="19"/>
      <c r="C210" s="40"/>
      <c r="D210" s="41"/>
      <c r="E210" s="70"/>
      <c r="F210" s="43"/>
      <c r="G210" s="43"/>
      <c r="H210" s="55"/>
      <c r="I210" s="55"/>
      <c r="J210" s="452"/>
      <c r="K210" s="159">
        <v>1116578</v>
      </c>
      <c r="L210" s="317" t="s">
        <v>1293</v>
      </c>
      <c r="M210" s="47"/>
      <c r="N210" s="48"/>
      <c r="O210" s="96"/>
      <c r="P210" s="456"/>
      <c r="Q210" s="457"/>
      <c r="R210" s="92"/>
      <c r="S210" s="92">
        <v>110188</v>
      </c>
      <c r="T210" s="92"/>
      <c r="U210" s="25">
        <f>SUM(R210:T210)</f>
        <v>110188</v>
      </c>
      <c r="V210" s="24">
        <v>257106</v>
      </c>
      <c r="W210" s="24">
        <v>257106</v>
      </c>
      <c r="X210" s="24">
        <v>195890</v>
      </c>
      <c r="Y210" s="25">
        <f>SUM(V210:X210)</f>
        <v>710102</v>
      </c>
      <c r="Z210" s="24">
        <v>24609</v>
      </c>
      <c r="AA210" s="24">
        <v>50199</v>
      </c>
      <c r="AB210" s="310">
        <v>221480</v>
      </c>
      <c r="AC210" s="25">
        <f>SUM(Z210:AB210)</f>
        <v>296288</v>
      </c>
      <c r="AD210" s="24">
        <v>0</v>
      </c>
      <c r="AE210" s="310"/>
      <c r="AF210" s="24">
        <v>0</v>
      </c>
      <c r="AG210" s="25">
        <f>SUM(AD210:AF210)</f>
        <v>0</v>
      </c>
      <c r="AH210" s="25">
        <f>SUM(U210,Y210,AC210,AG210)</f>
        <v>1116578</v>
      </c>
      <c r="AI210" s="26">
        <f>IF(ISERROR(AH210/J209),0,AH210/J209)</f>
        <v>1.3347407638745427E-2</v>
      </c>
      <c r="AJ210" s="27">
        <f>IF(ISERROR(AH210/$AH$365),"-",AH210/$AH$365)</f>
        <v>7.8241502235049055E-4</v>
      </c>
    </row>
    <row r="211" spans="1:36" ht="24.95" customHeight="1" outlineLevel="1" x14ac:dyDescent="0.25">
      <c r="A211" s="19">
        <v>2</v>
      </c>
      <c r="B211" s="19"/>
      <c r="C211" s="40"/>
      <c r="D211" s="41"/>
      <c r="E211" s="70"/>
      <c r="F211" s="43"/>
      <c r="G211" s="43"/>
      <c r="H211" s="55"/>
      <c r="I211" s="55"/>
      <c r="J211" s="452"/>
      <c r="K211" s="159">
        <v>39203482</v>
      </c>
      <c r="L211" s="316" t="s">
        <v>107</v>
      </c>
      <c r="M211" s="47"/>
      <c r="N211" s="48"/>
      <c r="O211" s="96"/>
      <c r="P211" s="456"/>
      <c r="Q211" s="457"/>
      <c r="R211" s="92">
        <v>1091096</v>
      </c>
      <c r="S211" s="92">
        <v>1989518</v>
      </c>
      <c r="T211" s="92">
        <v>1974969</v>
      </c>
      <c r="U211" s="25">
        <f>SUM(R211:T211)</f>
        <v>5055583</v>
      </c>
      <c r="V211" s="24">
        <v>4065973</v>
      </c>
      <c r="W211" s="24">
        <f>4136648+192100</f>
        <v>4328748</v>
      </c>
      <c r="X211" s="24">
        <f>2006707+19000</f>
        <v>2025707</v>
      </c>
      <c r="Y211" s="25">
        <f>SUM(V211:X211)</f>
        <v>10420428</v>
      </c>
      <c r="Z211" s="24">
        <f>1955831+27400</f>
        <v>1983231</v>
      </c>
      <c r="AA211" s="24">
        <v>4341315</v>
      </c>
      <c r="AB211" s="24">
        <v>2065350</v>
      </c>
      <c r="AC211" s="25">
        <f>SUM(Z211:AB211)</f>
        <v>8389896</v>
      </c>
      <c r="AD211" s="159">
        <v>1612108</v>
      </c>
      <c r="AE211" s="159">
        <v>7362902</v>
      </c>
      <c r="AF211" s="159">
        <v>6362565</v>
      </c>
      <c r="AG211" s="25">
        <f>SUM(AD211:AF211)</f>
        <v>15337575</v>
      </c>
      <c r="AH211" s="25">
        <f>SUM(U211,Y211,AC211,AG211)</f>
        <v>39203482</v>
      </c>
      <c r="AI211" s="26">
        <f>IF(ISERROR(AH211/J209),0,AH211/J209)</f>
        <v>0.46863260346542635</v>
      </c>
      <c r="AJ211" s="27">
        <f>IF(ISERROR(AH211/$AH$365),"-",AH211/$AH$365)</f>
        <v>2.7470891639676812E-2</v>
      </c>
    </row>
    <row r="212" spans="1:36" ht="24.95" customHeight="1" outlineLevel="1" x14ac:dyDescent="0.25">
      <c r="A212" s="19">
        <v>3</v>
      </c>
      <c r="B212" s="19"/>
      <c r="C212" s="40" t="s">
        <v>1708</v>
      </c>
      <c r="D212" s="41">
        <v>45561</v>
      </c>
      <c r="E212" s="70" t="s">
        <v>463</v>
      </c>
      <c r="F212" s="70" t="s">
        <v>1559</v>
      </c>
      <c r="G212" s="43" t="s">
        <v>1560</v>
      </c>
      <c r="H212" s="55"/>
      <c r="I212" s="55"/>
      <c r="J212" s="452"/>
      <c r="K212" s="159">
        <v>1556000</v>
      </c>
      <c r="L212" s="253" t="s">
        <v>1561</v>
      </c>
      <c r="M212" s="47"/>
      <c r="N212" s="48"/>
      <c r="O212" s="96"/>
      <c r="P212" s="312"/>
      <c r="Q212" s="312"/>
      <c r="R212" s="92"/>
      <c r="S212" s="92"/>
      <c r="T212" s="92"/>
      <c r="U212" s="25">
        <f>SUM(R212:T212)</f>
        <v>0</v>
      </c>
      <c r="V212" s="24"/>
      <c r="W212" s="24"/>
      <c r="X212" s="24"/>
      <c r="Y212" s="25">
        <f t="shared" ref="Y212" si="96">SUM(V212:X212)</f>
        <v>0</v>
      </c>
      <c r="Z212" s="24"/>
      <c r="AA212" s="24"/>
      <c r="AB212" s="24"/>
      <c r="AC212" s="25">
        <f t="shared" ref="AC212" si="97">SUM(Z212:AB212)</f>
        <v>0</v>
      </c>
      <c r="AD212" s="24"/>
      <c r="AE212" s="24"/>
      <c r="AF212" s="159">
        <v>1556000</v>
      </c>
      <c r="AG212" s="25">
        <f t="shared" ref="AG212:AG225" si="98">SUM(AD212:AF212)</f>
        <v>1556000</v>
      </c>
      <c r="AH212" s="25">
        <f t="shared" ref="AH212:AH225" si="99">SUM(U212,Y212,AC212,AG212)</f>
        <v>1556000</v>
      </c>
      <c r="AI212" s="26">
        <f t="shared" ref="AI212:AI225" si="100">IF(ISERROR(AH212/J210),0,AH212/J210)</f>
        <v>0</v>
      </c>
      <c r="AJ212" s="27">
        <f t="shared" ref="AJ212:AJ225" si="101">IF(ISERROR(AH212/$AH$365),"-",AH212/$AH$365)</f>
        <v>1.0903293587885157E-3</v>
      </c>
    </row>
    <row r="213" spans="1:36" ht="24.95" customHeight="1" outlineLevel="1" x14ac:dyDescent="0.25">
      <c r="A213" s="19">
        <v>4</v>
      </c>
      <c r="B213" s="19"/>
      <c r="C213" s="40" t="s">
        <v>1709</v>
      </c>
      <c r="D213" s="41">
        <v>45590</v>
      </c>
      <c r="E213" s="70" t="s">
        <v>1115</v>
      </c>
      <c r="F213" s="70" t="s">
        <v>1559</v>
      </c>
      <c r="G213" s="43" t="s">
        <v>1560</v>
      </c>
      <c r="H213" s="55"/>
      <c r="I213" s="55"/>
      <c r="J213" s="452"/>
      <c r="K213" s="159">
        <v>1494000</v>
      </c>
      <c r="L213" s="253" t="s">
        <v>1561</v>
      </c>
      <c r="M213" s="47"/>
      <c r="N213" s="48"/>
      <c r="O213" s="96"/>
      <c r="P213" s="312"/>
      <c r="Q213" s="312"/>
      <c r="R213" s="92"/>
      <c r="S213" s="92"/>
      <c r="T213" s="92"/>
      <c r="U213" s="25">
        <f t="shared" ref="U213:U223" si="102">SUM(R213:T213)</f>
        <v>0</v>
      </c>
      <c r="V213" s="24"/>
      <c r="W213" s="24"/>
      <c r="X213" s="24"/>
      <c r="Y213" s="25">
        <f t="shared" ref="Y213:Y224" si="103">SUM(V213:X213)</f>
        <v>0</v>
      </c>
      <c r="Z213" s="24"/>
      <c r="AA213" s="24"/>
      <c r="AB213" s="24"/>
      <c r="AC213" s="25">
        <f t="shared" ref="AC213:AC224" si="104">SUM(Z213:AB213)</f>
        <v>0</v>
      </c>
      <c r="AD213" s="24"/>
      <c r="AE213" s="24"/>
      <c r="AF213" s="159">
        <v>1494000</v>
      </c>
      <c r="AG213" s="25">
        <f t="shared" si="98"/>
        <v>1494000</v>
      </c>
      <c r="AH213" s="25">
        <f t="shared" si="99"/>
        <v>1494000</v>
      </c>
      <c r="AI213" s="26">
        <f t="shared" si="100"/>
        <v>0</v>
      </c>
      <c r="AJ213" s="27">
        <f t="shared" si="101"/>
        <v>1.0468843586311327E-3</v>
      </c>
    </row>
    <row r="214" spans="1:36" ht="24.95" customHeight="1" outlineLevel="1" x14ac:dyDescent="0.25">
      <c r="A214" s="19">
        <v>5</v>
      </c>
      <c r="B214" s="19"/>
      <c r="C214" s="40" t="s">
        <v>1710</v>
      </c>
      <c r="D214" s="41">
        <v>45558</v>
      </c>
      <c r="E214" s="70" t="s">
        <v>1711</v>
      </c>
      <c r="F214" s="70" t="s">
        <v>1559</v>
      </c>
      <c r="G214" s="43" t="s">
        <v>1560</v>
      </c>
      <c r="H214" s="55"/>
      <c r="I214" s="55"/>
      <c r="J214" s="452"/>
      <c r="K214" s="159">
        <v>1667000</v>
      </c>
      <c r="L214" s="253" t="s">
        <v>1561</v>
      </c>
      <c r="M214" s="47"/>
      <c r="N214" s="48"/>
      <c r="O214" s="96"/>
      <c r="P214" s="312"/>
      <c r="Q214" s="312"/>
      <c r="R214" s="92"/>
      <c r="S214" s="92"/>
      <c r="T214" s="92"/>
      <c r="U214" s="25">
        <f t="shared" si="102"/>
        <v>0</v>
      </c>
      <c r="V214" s="24"/>
      <c r="W214" s="24"/>
      <c r="X214" s="24"/>
      <c r="Y214" s="25">
        <f t="shared" si="103"/>
        <v>0</v>
      </c>
      <c r="Z214" s="24"/>
      <c r="AA214" s="24"/>
      <c r="AB214" s="24"/>
      <c r="AC214" s="25">
        <f t="shared" si="104"/>
        <v>0</v>
      </c>
      <c r="AD214" s="24"/>
      <c r="AE214" s="24"/>
      <c r="AF214" s="159">
        <v>1667000</v>
      </c>
      <c r="AG214" s="25">
        <f t="shared" si="98"/>
        <v>1667000</v>
      </c>
      <c r="AH214" s="25">
        <f t="shared" si="99"/>
        <v>1667000</v>
      </c>
      <c r="AI214" s="26">
        <f t="shared" si="100"/>
        <v>0</v>
      </c>
      <c r="AJ214" s="27">
        <f t="shared" si="101"/>
        <v>1.1681099235864112E-3</v>
      </c>
    </row>
    <row r="215" spans="1:36" ht="24.95" customHeight="1" outlineLevel="1" x14ac:dyDescent="0.25">
      <c r="A215" s="19">
        <v>6</v>
      </c>
      <c r="B215" s="19"/>
      <c r="C215" s="40" t="s">
        <v>1712</v>
      </c>
      <c r="D215" s="41">
        <v>45558</v>
      </c>
      <c r="E215" s="70" t="s">
        <v>1713</v>
      </c>
      <c r="F215" s="70" t="s">
        <v>1559</v>
      </c>
      <c r="G215" s="43" t="s">
        <v>1560</v>
      </c>
      <c r="H215" s="55"/>
      <c r="I215" s="55"/>
      <c r="J215" s="452"/>
      <c r="K215" s="159">
        <v>1494000</v>
      </c>
      <c r="L215" s="253" t="s">
        <v>1561</v>
      </c>
      <c r="M215" s="47"/>
      <c r="N215" s="48"/>
      <c r="O215" s="96"/>
      <c r="P215" s="312"/>
      <c r="Q215" s="312"/>
      <c r="R215" s="92"/>
      <c r="S215" s="92"/>
      <c r="T215" s="92"/>
      <c r="U215" s="25">
        <f t="shared" si="102"/>
        <v>0</v>
      </c>
      <c r="V215" s="24"/>
      <c r="W215" s="24"/>
      <c r="X215" s="24"/>
      <c r="Y215" s="25">
        <f t="shared" si="103"/>
        <v>0</v>
      </c>
      <c r="Z215" s="24"/>
      <c r="AA215" s="24"/>
      <c r="AB215" s="24"/>
      <c r="AC215" s="25">
        <f t="shared" si="104"/>
        <v>0</v>
      </c>
      <c r="AD215" s="24"/>
      <c r="AE215" s="24"/>
      <c r="AF215" s="159">
        <v>1494000</v>
      </c>
      <c r="AG215" s="25">
        <f t="shared" si="98"/>
        <v>1494000</v>
      </c>
      <c r="AH215" s="25">
        <f t="shared" si="99"/>
        <v>1494000</v>
      </c>
      <c r="AI215" s="26">
        <f t="shared" si="100"/>
        <v>0</v>
      </c>
      <c r="AJ215" s="27">
        <f t="shared" si="101"/>
        <v>1.0468843586311327E-3</v>
      </c>
    </row>
    <row r="216" spans="1:36" ht="24.95" customHeight="1" outlineLevel="1" x14ac:dyDescent="0.25">
      <c r="A216" s="19">
        <v>7</v>
      </c>
      <c r="B216" s="19"/>
      <c r="C216" s="40" t="s">
        <v>1714</v>
      </c>
      <c r="D216" s="41">
        <v>45558</v>
      </c>
      <c r="E216" s="70" t="s">
        <v>509</v>
      </c>
      <c r="F216" s="70" t="s">
        <v>1559</v>
      </c>
      <c r="G216" s="43" t="s">
        <v>1560</v>
      </c>
      <c r="H216" s="55"/>
      <c r="I216" s="55"/>
      <c r="J216" s="452"/>
      <c r="K216" s="159">
        <v>1556000</v>
      </c>
      <c r="L216" s="253" t="s">
        <v>1561</v>
      </c>
      <c r="M216" s="47"/>
      <c r="N216" s="48"/>
      <c r="O216" s="96"/>
      <c r="P216" s="312"/>
      <c r="Q216" s="312"/>
      <c r="R216" s="92"/>
      <c r="S216" s="92"/>
      <c r="T216" s="92"/>
      <c r="U216" s="25">
        <f t="shared" si="102"/>
        <v>0</v>
      </c>
      <c r="V216" s="24"/>
      <c r="W216" s="24"/>
      <c r="X216" s="24"/>
      <c r="Y216" s="25">
        <f t="shared" si="103"/>
        <v>0</v>
      </c>
      <c r="Z216" s="24"/>
      <c r="AA216" s="24"/>
      <c r="AB216" s="24"/>
      <c r="AC216" s="25">
        <f t="shared" si="104"/>
        <v>0</v>
      </c>
      <c r="AD216" s="24"/>
      <c r="AE216" s="24"/>
      <c r="AF216" s="159">
        <v>1556000</v>
      </c>
      <c r="AG216" s="25">
        <f t="shared" si="98"/>
        <v>1556000</v>
      </c>
      <c r="AH216" s="25">
        <f t="shared" si="99"/>
        <v>1556000</v>
      </c>
      <c r="AI216" s="26">
        <f t="shared" si="100"/>
        <v>0</v>
      </c>
      <c r="AJ216" s="27">
        <f t="shared" si="101"/>
        <v>1.0903293587885157E-3</v>
      </c>
    </row>
    <row r="217" spans="1:36" ht="24.95" customHeight="1" outlineLevel="1" x14ac:dyDescent="0.25">
      <c r="A217" s="19">
        <v>8</v>
      </c>
      <c r="B217" s="19"/>
      <c r="C217" s="40" t="s">
        <v>1715</v>
      </c>
      <c r="D217" s="41">
        <v>45558</v>
      </c>
      <c r="E217" s="70" t="s">
        <v>1716</v>
      </c>
      <c r="F217" s="70" t="s">
        <v>1559</v>
      </c>
      <c r="G217" s="43" t="s">
        <v>1560</v>
      </c>
      <c r="H217" s="55"/>
      <c r="I217" s="55"/>
      <c r="J217" s="452"/>
      <c r="K217" s="159">
        <v>1879000</v>
      </c>
      <c r="L217" s="253" t="s">
        <v>1561</v>
      </c>
      <c r="M217" s="47"/>
      <c r="N217" s="48"/>
      <c r="O217" s="96"/>
      <c r="P217" s="312"/>
      <c r="Q217" s="312"/>
      <c r="R217" s="92"/>
      <c r="S217" s="92"/>
      <c r="T217" s="92"/>
      <c r="U217" s="25">
        <f t="shared" si="102"/>
        <v>0</v>
      </c>
      <c r="V217" s="24"/>
      <c r="W217" s="24"/>
      <c r="X217" s="24"/>
      <c r="Y217" s="25">
        <f t="shared" si="103"/>
        <v>0</v>
      </c>
      <c r="Z217" s="24"/>
      <c r="AA217" s="24"/>
      <c r="AB217" s="24"/>
      <c r="AC217" s="25">
        <f t="shared" si="104"/>
        <v>0</v>
      </c>
      <c r="AD217" s="24"/>
      <c r="AE217" s="24"/>
      <c r="AF217" s="159">
        <v>1879000</v>
      </c>
      <c r="AG217" s="25">
        <f t="shared" si="98"/>
        <v>1879000</v>
      </c>
      <c r="AH217" s="25">
        <f t="shared" si="99"/>
        <v>1879000</v>
      </c>
      <c r="AI217" s="26">
        <f t="shared" si="100"/>
        <v>0</v>
      </c>
      <c r="AJ217" s="27">
        <f t="shared" si="101"/>
        <v>1.3166637950923015E-3</v>
      </c>
    </row>
    <row r="218" spans="1:36" ht="24.95" customHeight="1" outlineLevel="1" x14ac:dyDescent="0.25">
      <c r="A218" s="19">
        <v>9</v>
      </c>
      <c r="B218" s="19"/>
      <c r="C218" s="40" t="s">
        <v>1717</v>
      </c>
      <c r="D218" s="41">
        <v>45561</v>
      </c>
      <c r="E218" s="70" t="s">
        <v>1718</v>
      </c>
      <c r="F218" s="70" t="s">
        <v>1559</v>
      </c>
      <c r="G218" s="43" t="s">
        <v>1560</v>
      </c>
      <c r="H218" s="55"/>
      <c r="I218" s="55"/>
      <c r="J218" s="452"/>
      <c r="K218" s="159">
        <v>1389000</v>
      </c>
      <c r="L218" s="253" t="s">
        <v>1561</v>
      </c>
      <c r="M218" s="47"/>
      <c r="N218" s="48"/>
      <c r="O218" s="96"/>
      <c r="P218" s="312"/>
      <c r="Q218" s="312"/>
      <c r="R218" s="92"/>
      <c r="S218" s="92"/>
      <c r="T218" s="92"/>
      <c r="U218" s="25">
        <f t="shared" si="102"/>
        <v>0</v>
      </c>
      <c r="V218" s="24"/>
      <c r="W218" s="24"/>
      <c r="X218" s="24"/>
      <c r="Y218" s="25">
        <f t="shared" si="103"/>
        <v>0</v>
      </c>
      <c r="Z218" s="24"/>
      <c r="AA218" s="24"/>
      <c r="AB218" s="24"/>
      <c r="AC218" s="25">
        <f t="shared" si="104"/>
        <v>0</v>
      </c>
      <c r="AD218" s="24"/>
      <c r="AE218" s="24"/>
      <c r="AF218" s="159">
        <v>1389000</v>
      </c>
      <c r="AG218" s="25">
        <f t="shared" si="98"/>
        <v>1389000</v>
      </c>
      <c r="AH218" s="25">
        <f t="shared" si="99"/>
        <v>1389000</v>
      </c>
      <c r="AI218" s="26">
        <f t="shared" si="100"/>
        <v>0</v>
      </c>
      <c r="AJ218" s="27">
        <f t="shared" si="101"/>
        <v>9.7330814868717757E-4</v>
      </c>
    </row>
    <row r="219" spans="1:36" ht="24.95" customHeight="1" outlineLevel="1" x14ac:dyDescent="0.25">
      <c r="A219" s="19">
        <v>10</v>
      </c>
      <c r="B219" s="19"/>
      <c r="C219" s="40" t="s">
        <v>1719</v>
      </c>
      <c r="D219" s="41">
        <v>45558</v>
      </c>
      <c r="E219" s="70" t="s">
        <v>515</v>
      </c>
      <c r="F219" s="70" t="s">
        <v>1559</v>
      </c>
      <c r="G219" s="43" t="s">
        <v>1560</v>
      </c>
      <c r="H219" s="55"/>
      <c r="I219" s="55"/>
      <c r="J219" s="452"/>
      <c r="K219" s="159">
        <v>1667000</v>
      </c>
      <c r="L219" s="253" t="s">
        <v>1561</v>
      </c>
      <c r="M219" s="47"/>
      <c r="N219" s="48"/>
      <c r="O219" s="96"/>
      <c r="P219" s="312"/>
      <c r="Q219" s="312"/>
      <c r="R219" s="92"/>
      <c r="S219" s="92"/>
      <c r="T219" s="92"/>
      <c r="U219" s="25">
        <f t="shared" si="102"/>
        <v>0</v>
      </c>
      <c r="V219" s="24"/>
      <c r="W219" s="24"/>
      <c r="X219" s="24"/>
      <c r="Y219" s="25">
        <f t="shared" si="103"/>
        <v>0</v>
      </c>
      <c r="Z219" s="24"/>
      <c r="AA219" s="24"/>
      <c r="AB219" s="24"/>
      <c r="AC219" s="25">
        <f t="shared" si="104"/>
        <v>0</v>
      </c>
      <c r="AD219" s="24"/>
      <c r="AE219" s="24"/>
      <c r="AF219" s="159">
        <v>1667000</v>
      </c>
      <c r="AG219" s="25">
        <f t="shared" si="98"/>
        <v>1667000</v>
      </c>
      <c r="AH219" s="25">
        <f t="shared" si="99"/>
        <v>1667000</v>
      </c>
      <c r="AI219" s="26">
        <f t="shared" si="100"/>
        <v>0</v>
      </c>
      <c r="AJ219" s="27">
        <f t="shared" si="101"/>
        <v>1.1681099235864112E-3</v>
      </c>
    </row>
    <row r="220" spans="1:36" ht="24.95" customHeight="1" outlineLevel="1" x14ac:dyDescent="0.25">
      <c r="A220" s="19">
        <v>11</v>
      </c>
      <c r="B220" s="19"/>
      <c r="C220" s="40" t="s">
        <v>1720</v>
      </c>
      <c r="D220" s="41">
        <v>45561</v>
      </c>
      <c r="E220" s="70" t="s">
        <v>1721</v>
      </c>
      <c r="F220" s="70" t="s">
        <v>1559</v>
      </c>
      <c r="G220" s="43" t="s">
        <v>1560</v>
      </c>
      <c r="H220" s="55"/>
      <c r="I220" s="55"/>
      <c r="J220" s="452"/>
      <c r="K220" s="159">
        <v>1667000</v>
      </c>
      <c r="L220" s="253" t="s">
        <v>1561</v>
      </c>
      <c r="M220" s="47"/>
      <c r="N220" s="48"/>
      <c r="O220" s="96"/>
      <c r="P220" s="312"/>
      <c r="Q220" s="312"/>
      <c r="R220" s="92"/>
      <c r="S220" s="92"/>
      <c r="T220" s="92"/>
      <c r="U220" s="25">
        <f t="shared" si="102"/>
        <v>0</v>
      </c>
      <c r="V220" s="24"/>
      <c r="W220" s="24"/>
      <c r="X220" s="24"/>
      <c r="Y220" s="25">
        <f t="shared" si="103"/>
        <v>0</v>
      </c>
      <c r="Z220" s="24"/>
      <c r="AA220" s="24"/>
      <c r="AB220" s="24"/>
      <c r="AC220" s="25">
        <f t="shared" si="104"/>
        <v>0</v>
      </c>
      <c r="AD220" s="24"/>
      <c r="AE220" s="24"/>
      <c r="AF220" s="159">
        <v>1667000</v>
      </c>
      <c r="AG220" s="25">
        <f t="shared" si="98"/>
        <v>1667000</v>
      </c>
      <c r="AH220" s="25">
        <f t="shared" si="99"/>
        <v>1667000</v>
      </c>
      <c r="AI220" s="26">
        <f t="shared" si="100"/>
        <v>0</v>
      </c>
      <c r="AJ220" s="27">
        <f t="shared" si="101"/>
        <v>1.1681099235864112E-3</v>
      </c>
    </row>
    <row r="221" spans="1:36" ht="24.95" customHeight="1" outlineLevel="1" x14ac:dyDescent="0.25">
      <c r="A221" s="19">
        <v>12</v>
      </c>
      <c r="B221" s="19"/>
      <c r="C221" s="40" t="s">
        <v>1722</v>
      </c>
      <c r="D221" s="41">
        <v>45561</v>
      </c>
      <c r="E221" s="70" t="s">
        <v>1723</v>
      </c>
      <c r="F221" s="70" t="s">
        <v>1559</v>
      </c>
      <c r="G221" s="43" t="s">
        <v>1560</v>
      </c>
      <c r="H221" s="55"/>
      <c r="I221" s="55"/>
      <c r="J221" s="452"/>
      <c r="K221" s="159">
        <v>1667000</v>
      </c>
      <c r="L221" s="253" t="s">
        <v>1561</v>
      </c>
      <c r="M221" s="47"/>
      <c r="N221" s="48"/>
      <c r="O221" s="96"/>
      <c r="P221" s="312"/>
      <c r="Q221" s="312"/>
      <c r="R221" s="92"/>
      <c r="S221" s="92"/>
      <c r="T221" s="92"/>
      <c r="U221" s="25">
        <f t="shared" si="102"/>
        <v>0</v>
      </c>
      <c r="V221" s="24"/>
      <c r="W221" s="24"/>
      <c r="X221" s="24"/>
      <c r="Y221" s="25">
        <f t="shared" si="103"/>
        <v>0</v>
      </c>
      <c r="Z221" s="24"/>
      <c r="AA221" s="24"/>
      <c r="AB221" s="24"/>
      <c r="AC221" s="25">
        <f t="shared" si="104"/>
        <v>0</v>
      </c>
      <c r="AD221" s="24"/>
      <c r="AE221" s="24"/>
      <c r="AF221" s="159">
        <v>1667000</v>
      </c>
      <c r="AG221" s="25">
        <f t="shared" si="98"/>
        <v>1667000</v>
      </c>
      <c r="AH221" s="25">
        <f t="shared" si="99"/>
        <v>1667000</v>
      </c>
      <c r="AI221" s="26">
        <f t="shared" si="100"/>
        <v>0</v>
      </c>
      <c r="AJ221" s="27">
        <f t="shared" si="101"/>
        <v>1.1681099235864112E-3</v>
      </c>
    </row>
    <row r="222" spans="1:36" ht="24.95" customHeight="1" outlineLevel="1" x14ac:dyDescent="0.25">
      <c r="A222" s="19">
        <v>13</v>
      </c>
      <c r="B222" s="19"/>
      <c r="C222" s="40" t="s">
        <v>1724</v>
      </c>
      <c r="D222" s="41">
        <v>45561</v>
      </c>
      <c r="E222" s="70" t="s">
        <v>473</v>
      </c>
      <c r="F222" s="70" t="s">
        <v>1559</v>
      </c>
      <c r="G222" s="43" t="s">
        <v>1560</v>
      </c>
      <c r="H222" s="55"/>
      <c r="I222" s="55"/>
      <c r="J222" s="452"/>
      <c r="K222" s="159">
        <v>1667000</v>
      </c>
      <c r="L222" s="253" t="s">
        <v>1561</v>
      </c>
      <c r="M222" s="47"/>
      <c r="N222" s="48"/>
      <c r="O222" s="96"/>
      <c r="P222" s="312"/>
      <c r="Q222" s="312"/>
      <c r="R222" s="92"/>
      <c r="S222" s="92"/>
      <c r="T222" s="92"/>
      <c r="U222" s="25">
        <f t="shared" si="102"/>
        <v>0</v>
      </c>
      <c r="V222" s="24"/>
      <c r="W222" s="24"/>
      <c r="X222" s="24"/>
      <c r="Y222" s="25">
        <f t="shared" si="103"/>
        <v>0</v>
      </c>
      <c r="Z222" s="24"/>
      <c r="AA222" s="24"/>
      <c r="AB222" s="24"/>
      <c r="AC222" s="25">
        <f t="shared" si="104"/>
        <v>0</v>
      </c>
      <c r="AD222" s="24"/>
      <c r="AE222" s="24"/>
      <c r="AF222" s="159">
        <v>1667000</v>
      </c>
      <c r="AG222" s="25">
        <f t="shared" si="98"/>
        <v>1667000</v>
      </c>
      <c r="AH222" s="25">
        <f t="shared" si="99"/>
        <v>1667000</v>
      </c>
      <c r="AI222" s="26">
        <f t="shared" si="100"/>
        <v>0</v>
      </c>
      <c r="AJ222" s="27">
        <f t="shared" si="101"/>
        <v>1.1681099235864112E-3</v>
      </c>
    </row>
    <row r="223" spans="1:36" ht="24.95" customHeight="1" outlineLevel="1" x14ac:dyDescent="0.25">
      <c r="A223" s="19">
        <v>14</v>
      </c>
      <c r="B223" s="19"/>
      <c r="C223" s="40" t="s">
        <v>1725</v>
      </c>
      <c r="D223" s="41">
        <v>45590</v>
      </c>
      <c r="E223" s="70" t="s">
        <v>1726</v>
      </c>
      <c r="F223" s="70" t="s">
        <v>1559</v>
      </c>
      <c r="G223" s="43" t="s">
        <v>1560</v>
      </c>
      <c r="H223" s="55"/>
      <c r="I223" s="55"/>
      <c r="J223" s="452"/>
      <c r="K223" s="159">
        <v>1667000</v>
      </c>
      <c r="L223" s="253" t="s">
        <v>1561</v>
      </c>
      <c r="M223" s="47"/>
      <c r="N223" s="48"/>
      <c r="O223" s="96"/>
      <c r="P223" s="312"/>
      <c r="Q223" s="312"/>
      <c r="R223" s="92"/>
      <c r="S223" s="92"/>
      <c r="T223" s="92"/>
      <c r="U223" s="25">
        <f t="shared" si="102"/>
        <v>0</v>
      </c>
      <c r="V223" s="24"/>
      <c r="W223" s="24"/>
      <c r="X223" s="24"/>
      <c r="Y223" s="25">
        <f t="shared" si="103"/>
        <v>0</v>
      </c>
      <c r="Z223" s="24"/>
      <c r="AA223" s="24"/>
      <c r="AB223" s="24"/>
      <c r="AC223" s="25">
        <f t="shared" si="104"/>
        <v>0</v>
      </c>
      <c r="AD223" s="24"/>
      <c r="AE223" s="24"/>
      <c r="AF223" s="159">
        <v>1667000</v>
      </c>
      <c r="AG223" s="25">
        <f t="shared" si="98"/>
        <v>1667000</v>
      </c>
      <c r="AH223" s="25">
        <f t="shared" si="99"/>
        <v>1667000</v>
      </c>
      <c r="AI223" s="26">
        <f t="shared" si="100"/>
        <v>0</v>
      </c>
      <c r="AJ223" s="27">
        <f t="shared" si="101"/>
        <v>1.1681099235864112E-3</v>
      </c>
    </row>
    <row r="224" spans="1:36" ht="24.95" customHeight="1" outlineLevel="1" x14ac:dyDescent="0.25">
      <c r="A224" s="19">
        <v>15</v>
      </c>
      <c r="B224" s="19"/>
      <c r="C224" s="40" t="s">
        <v>1727</v>
      </c>
      <c r="D224" s="41">
        <v>45558</v>
      </c>
      <c r="E224" s="70" t="s">
        <v>469</v>
      </c>
      <c r="F224" s="70" t="s">
        <v>1559</v>
      </c>
      <c r="G224" s="43" t="s">
        <v>1560</v>
      </c>
      <c r="H224" s="55"/>
      <c r="I224" s="55"/>
      <c r="J224" s="452"/>
      <c r="K224" s="159">
        <v>1667000</v>
      </c>
      <c r="L224" s="253" t="s">
        <v>1561</v>
      </c>
      <c r="M224" s="47"/>
      <c r="N224" s="48"/>
      <c r="O224" s="96"/>
      <c r="P224" s="312"/>
      <c r="Q224" s="312"/>
      <c r="R224" s="92"/>
      <c r="S224" s="92"/>
      <c r="T224" s="92"/>
      <c r="U224" s="25">
        <f>SUM(R224:T224)</f>
        <v>0</v>
      </c>
      <c r="V224" s="24"/>
      <c r="W224" s="24"/>
      <c r="X224" s="24"/>
      <c r="Y224" s="25">
        <f t="shared" si="103"/>
        <v>0</v>
      </c>
      <c r="Z224" s="24"/>
      <c r="AA224" s="24"/>
      <c r="AB224" s="24"/>
      <c r="AC224" s="25">
        <f t="shared" si="104"/>
        <v>0</v>
      </c>
      <c r="AD224" s="24"/>
      <c r="AE224" s="24"/>
      <c r="AF224" s="159">
        <v>1667000</v>
      </c>
      <c r="AG224" s="25">
        <f t="shared" si="98"/>
        <v>1667000</v>
      </c>
      <c r="AH224" s="25">
        <f t="shared" si="99"/>
        <v>1667000</v>
      </c>
      <c r="AI224" s="26">
        <f t="shared" si="100"/>
        <v>0</v>
      </c>
      <c r="AJ224" s="27">
        <f t="shared" si="101"/>
        <v>1.1681099235864112E-3</v>
      </c>
    </row>
    <row r="225" spans="1:36" ht="24.95" customHeight="1" outlineLevel="1" x14ac:dyDescent="0.25">
      <c r="A225" s="19">
        <v>16</v>
      </c>
      <c r="B225" s="19"/>
      <c r="C225" s="40" t="s">
        <v>1728</v>
      </c>
      <c r="D225" s="41">
        <v>45573</v>
      </c>
      <c r="E225" s="70" t="s">
        <v>1729</v>
      </c>
      <c r="F225" s="70" t="s">
        <v>1559</v>
      </c>
      <c r="G225" s="43" t="s">
        <v>1560</v>
      </c>
      <c r="H225" s="55"/>
      <c r="I225" s="55"/>
      <c r="J225" s="452"/>
      <c r="K225" s="159">
        <v>1667000</v>
      </c>
      <c r="L225" s="253" t="s">
        <v>1561</v>
      </c>
      <c r="M225" s="47"/>
      <c r="N225" s="48"/>
      <c r="O225" s="96"/>
      <c r="P225" s="312"/>
      <c r="Q225" s="312"/>
      <c r="R225" s="92"/>
      <c r="S225" s="92"/>
      <c r="T225" s="92"/>
      <c r="U225" s="25">
        <f t="shared" ref="U225:U234" si="105">SUM(R225:T225)</f>
        <v>0</v>
      </c>
      <c r="V225" s="24"/>
      <c r="W225" s="24"/>
      <c r="X225" s="24"/>
      <c r="Y225" s="25">
        <f t="shared" ref="Y225:Y234" si="106">SUM(V225:X225)</f>
        <v>0</v>
      </c>
      <c r="Z225" s="24"/>
      <c r="AA225" s="24"/>
      <c r="AB225" s="24"/>
      <c r="AC225" s="25">
        <f t="shared" ref="AC225:AC234" si="107">SUM(Z225:AB225)</f>
        <v>0</v>
      </c>
      <c r="AD225" s="24"/>
      <c r="AE225" s="24"/>
      <c r="AF225" s="159">
        <v>1667000</v>
      </c>
      <c r="AG225" s="25">
        <f t="shared" si="98"/>
        <v>1667000</v>
      </c>
      <c r="AH225" s="25">
        <f t="shared" si="99"/>
        <v>1667000</v>
      </c>
      <c r="AI225" s="26">
        <f t="shared" si="100"/>
        <v>0</v>
      </c>
      <c r="AJ225" s="27">
        <f t="shared" si="101"/>
        <v>1.1681099235864112E-3</v>
      </c>
    </row>
    <row r="226" spans="1:36" ht="24.95" customHeight="1" outlineLevel="1" x14ac:dyDescent="0.25">
      <c r="A226" s="19">
        <v>17</v>
      </c>
      <c r="B226" s="19"/>
      <c r="C226" s="40" t="s">
        <v>1730</v>
      </c>
      <c r="D226" s="41">
        <v>45561</v>
      </c>
      <c r="E226" s="70" t="s">
        <v>1731</v>
      </c>
      <c r="F226" s="70" t="s">
        <v>1559</v>
      </c>
      <c r="G226" s="43" t="s">
        <v>1560</v>
      </c>
      <c r="H226" s="55"/>
      <c r="I226" s="55"/>
      <c r="J226" s="452"/>
      <c r="K226" s="159">
        <v>1667000</v>
      </c>
      <c r="L226" s="253" t="s">
        <v>1561</v>
      </c>
      <c r="M226" s="47"/>
      <c r="N226" s="48"/>
      <c r="O226" s="96"/>
      <c r="P226" s="312"/>
      <c r="Q226" s="312"/>
      <c r="R226" s="92"/>
      <c r="S226" s="92"/>
      <c r="T226" s="92"/>
      <c r="U226" s="25">
        <f t="shared" si="105"/>
        <v>0</v>
      </c>
      <c r="V226" s="24"/>
      <c r="W226" s="24"/>
      <c r="X226" s="24"/>
      <c r="Y226" s="25">
        <f t="shared" si="106"/>
        <v>0</v>
      </c>
      <c r="Z226" s="24"/>
      <c r="AA226" s="24"/>
      <c r="AB226" s="24"/>
      <c r="AC226" s="25">
        <f t="shared" si="107"/>
        <v>0</v>
      </c>
      <c r="AD226" s="24"/>
      <c r="AE226" s="24"/>
      <c r="AF226" s="159">
        <v>1667000</v>
      </c>
      <c r="AG226" s="25">
        <f>SUM(AD226:AF226)</f>
        <v>1667000</v>
      </c>
      <c r="AH226" s="25">
        <f>SUM(U226,Y226,AC226,AG226)</f>
        <v>1667000</v>
      </c>
      <c r="AI226" s="26">
        <f>IF(ISERROR(AH226/J224),0,AH226/J224)</f>
        <v>0</v>
      </c>
      <c r="AJ226" s="27">
        <f>IF(ISERROR(AH226/$AH$365),"-",AH226/$AH$365)</f>
        <v>1.1681099235864112E-3</v>
      </c>
    </row>
    <row r="227" spans="1:36" ht="24.95" customHeight="1" outlineLevel="1" x14ac:dyDescent="0.25">
      <c r="A227" s="19">
        <v>18</v>
      </c>
      <c r="B227" s="19"/>
      <c r="C227" s="40" t="s">
        <v>1732</v>
      </c>
      <c r="D227" s="41">
        <v>45590</v>
      </c>
      <c r="E227" s="70" t="s">
        <v>487</v>
      </c>
      <c r="F227" s="70" t="s">
        <v>1559</v>
      </c>
      <c r="G227" s="43" t="s">
        <v>1560</v>
      </c>
      <c r="H227" s="55"/>
      <c r="I227" s="55"/>
      <c r="J227" s="452"/>
      <c r="K227" s="159">
        <v>6088000</v>
      </c>
      <c r="L227" s="253" t="s">
        <v>1561</v>
      </c>
      <c r="M227" s="47"/>
      <c r="N227" s="48"/>
      <c r="O227" s="96"/>
      <c r="P227" s="312"/>
      <c r="Q227" s="312"/>
      <c r="R227" s="92"/>
      <c r="S227" s="92"/>
      <c r="T227" s="92"/>
      <c r="U227" s="25">
        <f t="shared" si="105"/>
        <v>0</v>
      </c>
      <c r="V227" s="24"/>
      <c r="W227" s="24"/>
      <c r="X227" s="24"/>
      <c r="Y227" s="25">
        <f t="shared" si="106"/>
        <v>0</v>
      </c>
      <c r="Z227" s="24"/>
      <c r="AA227" s="24"/>
      <c r="AB227" s="24"/>
      <c r="AC227" s="25">
        <f t="shared" si="107"/>
        <v>0</v>
      </c>
      <c r="AD227" s="24"/>
      <c r="AE227" s="24"/>
      <c r="AF227" s="159">
        <v>6088000</v>
      </c>
      <c r="AG227" s="25">
        <f t="shared" ref="AG227:AG234" si="108">SUM(AD227:AF227)</f>
        <v>6088000</v>
      </c>
      <c r="AH227" s="25">
        <f t="shared" ref="AH227:AH234" si="109">SUM(U227,Y227,AC227,AG227)</f>
        <v>6088000</v>
      </c>
      <c r="AI227" s="26">
        <f t="shared" ref="AI227:AI234" si="110">IF(ISERROR(AH227/J225),0,AH227/J225)</f>
        <v>0</v>
      </c>
      <c r="AJ227" s="27">
        <f t="shared" ref="AJ227:AJ234" si="111">IF(ISERROR(AH227/$AH$365),"-",AH227/$AH$365)</f>
        <v>4.2660187251314166E-3</v>
      </c>
    </row>
    <row r="228" spans="1:36" ht="24.95" customHeight="1" outlineLevel="1" x14ac:dyDescent="0.25">
      <c r="A228" s="19">
        <v>19</v>
      </c>
      <c r="B228" s="19"/>
      <c r="C228" s="40" t="s">
        <v>1733</v>
      </c>
      <c r="D228" s="41">
        <v>45561</v>
      </c>
      <c r="E228" s="70" t="s">
        <v>1734</v>
      </c>
      <c r="F228" s="70" t="s">
        <v>1559</v>
      </c>
      <c r="G228" s="43" t="s">
        <v>1560</v>
      </c>
      <c r="H228" s="55"/>
      <c r="I228" s="55"/>
      <c r="J228" s="452"/>
      <c r="K228" s="159">
        <v>1678000</v>
      </c>
      <c r="L228" s="253" t="s">
        <v>1561</v>
      </c>
      <c r="M228" s="47"/>
      <c r="N228" s="48"/>
      <c r="O228" s="96"/>
      <c r="P228" s="312"/>
      <c r="Q228" s="312"/>
      <c r="R228" s="92"/>
      <c r="S228" s="92"/>
      <c r="T228" s="92"/>
      <c r="U228" s="25">
        <f t="shared" si="105"/>
        <v>0</v>
      </c>
      <c r="V228" s="24"/>
      <c r="W228" s="24"/>
      <c r="X228" s="24"/>
      <c r="Y228" s="25">
        <f t="shared" si="106"/>
        <v>0</v>
      </c>
      <c r="Z228" s="24"/>
      <c r="AA228" s="24"/>
      <c r="AB228" s="24"/>
      <c r="AC228" s="25">
        <f t="shared" si="107"/>
        <v>0</v>
      </c>
      <c r="AD228" s="24"/>
      <c r="AE228" s="24"/>
      <c r="AF228" s="159">
        <v>1678000</v>
      </c>
      <c r="AG228" s="25">
        <f t="shared" si="108"/>
        <v>1678000</v>
      </c>
      <c r="AH228" s="25">
        <f t="shared" si="109"/>
        <v>1678000</v>
      </c>
      <c r="AI228" s="26">
        <f t="shared" si="110"/>
        <v>0</v>
      </c>
      <c r="AJ228" s="27">
        <f t="shared" si="111"/>
        <v>1.1758179074853015E-3</v>
      </c>
    </row>
    <row r="229" spans="1:36" ht="24.95" customHeight="1" outlineLevel="1" x14ac:dyDescent="0.25">
      <c r="A229" s="19">
        <v>20</v>
      </c>
      <c r="B229" s="19"/>
      <c r="C229" s="40" t="s">
        <v>1735</v>
      </c>
      <c r="D229" s="41">
        <v>45561</v>
      </c>
      <c r="E229" s="70" t="s">
        <v>513</v>
      </c>
      <c r="F229" s="70" t="s">
        <v>1559</v>
      </c>
      <c r="G229" s="43" t="s">
        <v>1560</v>
      </c>
      <c r="H229" s="55"/>
      <c r="I229" s="55"/>
      <c r="J229" s="452"/>
      <c r="K229" s="159">
        <v>1494000</v>
      </c>
      <c r="L229" s="253" t="s">
        <v>1561</v>
      </c>
      <c r="M229" s="47"/>
      <c r="N229" s="48"/>
      <c r="O229" s="96"/>
      <c r="P229" s="312"/>
      <c r="Q229" s="312"/>
      <c r="R229" s="92"/>
      <c r="S229" s="92"/>
      <c r="T229" s="92"/>
      <c r="U229" s="25">
        <f t="shared" si="105"/>
        <v>0</v>
      </c>
      <c r="V229" s="24"/>
      <c r="W229" s="24"/>
      <c r="X229" s="24"/>
      <c r="Y229" s="25">
        <f t="shared" si="106"/>
        <v>0</v>
      </c>
      <c r="Z229" s="24"/>
      <c r="AA229" s="24"/>
      <c r="AB229" s="24"/>
      <c r="AC229" s="25">
        <f t="shared" si="107"/>
        <v>0</v>
      </c>
      <c r="AD229" s="24"/>
      <c r="AE229" s="24"/>
      <c r="AF229" s="159">
        <v>1494000</v>
      </c>
      <c r="AG229" s="25">
        <f t="shared" si="108"/>
        <v>1494000</v>
      </c>
      <c r="AH229" s="25">
        <f t="shared" si="109"/>
        <v>1494000</v>
      </c>
      <c r="AI229" s="26">
        <f t="shared" si="110"/>
        <v>0</v>
      </c>
      <c r="AJ229" s="27">
        <f t="shared" si="111"/>
        <v>1.0468843586311327E-3</v>
      </c>
    </row>
    <row r="230" spans="1:36" ht="24.95" customHeight="1" outlineLevel="1" x14ac:dyDescent="0.25">
      <c r="A230" s="19">
        <v>21</v>
      </c>
      <c r="B230" s="19"/>
      <c r="C230" s="40" t="s">
        <v>1736</v>
      </c>
      <c r="D230" s="41">
        <v>45558</v>
      </c>
      <c r="E230" s="70" t="s">
        <v>495</v>
      </c>
      <c r="F230" s="70" t="s">
        <v>1559</v>
      </c>
      <c r="G230" s="43" t="s">
        <v>1560</v>
      </c>
      <c r="H230" s="55"/>
      <c r="I230" s="55"/>
      <c r="J230" s="452"/>
      <c r="K230" s="159">
        <v>1945000</v>
      </c>
      <c r="L230" s="253" t="s">
        <v>1561</v>
      </c>
      <c r="M230" s="47"/>
      <c r="N230" s="48"/>
      <c r="O230" s="96"/>
      <c r="P230" s="312"/>
      <c r="Q230" s="312"/>
      <c r="R230" s="92"/>
      <c r="S230" s="92"/>
      <c r="T230" s="92"/>
      <c r="U230" s="25">
        <f t="shared" si="105"/>
        <v>0</v>
      </c>
      <c r="V230" s="24"/>
      <c r="W230" s="24"/>
      <c r="X230" s="24"/>
      <c r="Y230" s="25">
        <f t="shared" si="106"/>
        <v>0</v>
      </c>
      <c r="Z230" s="24"/>
      <c r="AA230" s="24"/>
      <c r="AB230" s="24"/>
      <c r="AC230" s="25">
        <f t="shared" si="107"/>
        <v>0</v>
      </c>
      <c r="AD230" s="24"/>
      <c r="AE230" s="24"/>
      <c r="AF230" s="159">
        <v>1945000</v>
      </c>
      <c r="AG230" s="25">
        <f t="shared" si="108"/>
        <v>1945000</v>
      </c>
      <c r="AH230" s="25">
        <f t="shared" si="109"/>
        <v>1945000</v>
      </c>
      <c r="AI230" s="26">
        <f t="shared" si="110"/>
        <v>0</v>
      </c>
      <c r="AJ230" s="27">
        <f t="shared" si="111"/>
        <v>1.3629116984856446E-3</v>
      </c>
    </row>
    <row r="231" spans="1:36" ht="24.95" customHeight="1" outlineLevel="1" x14ac:dyDescent="0.25">
      <c r="A231" s="19">
        <v>22</v>
      </c>
      <c r="B231" s="19"/>
      <c r="C231" s="40" t="s">
        <v>1737</v>
      </c>
      <c r="D231" s="41">
        <v>45561</v>
      </c>
      <c r="E231" s="70" t="s">
        <v>493</v>
      </c>
      <c r="F231" s="70" t="s">
        <v>1559</v>
      </c>
      <c r="G231" s="43" t="s">
        <v>1560</v>
      </c>
      <c r="H231" s="55"/>
      <c r="I231" s="55"/>
      <c r="J231" s="452"/>
      <c r="K231" s="159">
        <v>1945000</v>
      </c>
      <c r="L231" s="253" t="s">
        <v>1561</v>
      </c>
      <c r="M231" s="47"/>
      <c r="N231" s="48"/>
      <c r="O231" s="96"/>
      <c r="P231" s="312"/>
      <c r="Q231" s="312"/>
      <c r="R231" s="92"/>
      <c r="S231" s="92"/>
      <c r="T231" s="92"/>
      <c r="U231" s="25">
        <f t="shared" si="105"/>
        <v>0</v>
      </c>
      <c r="V231" s="24"/>
      <c r="W231" s="24"/>
      <c r="X231" s="24"/>
      <c r="Y231" s="25">
        <f t="shared" si="106"/>
        <v>0</v>
      </c>
      <c r="Z231" s="24"/>
      <c r="AA231" s="24"/>
      <c r="AB231" s="24"/>
      <c r="AC231" s="25">
        <f t="shared" si="107"/>
        <v>0</v>
      </c>
      <c r="AD231" s="24"/>
      <c r="AE231" s="24"/>
      <c r="AF231" s="159">
        <v>1945000</v>
      </c>
      <c r="AG231" s="25">
        <f t="shared" si="108"/>
        <v>1945000</v>
      </c>
      <c r="AH231" s="25">
        <f t="shared" si="109"/>
        <v>1945000</v>
      </c>
      <c r="AI231" s="26">
        <f t="shared" si="110"/>
        <v>0</v>
      </c>
      <c r="AJ231" s="27">
        <f t="shared" si="111"/>
        <v>1.3629116984856446E-3</v>
      </c>
    </row>
    <row r="232" spans="1:36" ht="24.95" customHeight="1" outlineLevel="1" x14ac:dyDescent="0.25">
      <c r="A232" s="19">
        <v>23</v>
      </c>
      <c r="B232" s="19"/>
      <c r="C232" s="40" t="s">
        <v>1738</v>
      </c>
      <c r="D232" s="41">
        <v>45561</v>
      </c>
      <c r="E232" s="70" t="s">
        <v>497</v>
      </c>
      <c r="F232" s="70" t="s">
        <v>1559</v>
      </c>
      <c r="G232" s="43" t="s">
        <v>1560</v>
      </c>
      <c r="H232" s="55"/>
      <c r="I232" s="55"/>
      <c r="J232" s="452"/>
      <c r="K232" s="159">
        <v>1745000</v>
      </c>
      <c r="L232" s="253" t="s">
        <v>1561</v>
      </c>
      <c r="M232" s="47"/>
      <c r="N232" s="48"/>
      <c r="O232" s="96"/>
      <c r="P232" s="312"/>
      <c r="Q232" s="312"/>
      <c r="R232" s="92"/>
      <c r="S232" s="92"/>
      <c r="T232" s="92"/>
      <c r="U232" s="25">
        <f t="shared" si="105"/>
        <v>0</v>
      </c>
      <c r="V232" s="24"/>
      <c r="W232" s="24"/>
      <c r="X232" s="24"/>
      <c r="Y232" s="25">
        <f t="shared" si="106"/>
        <v>0</v>
      </c>
      <c r="Z232" s="24"/>
      <c r="AA232" s="24"/>
      <c r="AB232" s="24"/>
      <c r="AC232" s="25">
        <f t="shared" si="107"/>
        <v>0</v>
      </c>
      <c r="AD232" s="24"/>
      <c r="AE232" s="24"/>
      <c r="AF232" s="159">
        <v>1745000</v>
      </c>
      <c r="AG232" s="25">
        <f t="shared" si="108"/>
        <v>1745000</v>
      </c>
      <c r="AH232" s="25">
        <f t="shared" si="109"/>
        <v>1745000</v>
      </c>
      <c r="AI232" s="26">
        <f t="shared" si="110"/>
        <v>0</v>
      </c>
      <c r="AJ232" s="27">
        <f t="shared" si="111"/>
        <v>1.222766536687635E-3</v>
      </c>
    </row>
    <row r="233" spans="1:36" ht="24.95" customHeight="1" outlineLevel="1" x14ac:dyDescent="0.25">
      <c r="A233" s="19">
        <v>24</v>
      </c>
      <c r="B233" s="19"/>
      <c r="C233" s="40" t="s">
        <v>1739</v>
      </c>
      <c r="D233" s="41">
        <v>45558</v>
      </c>
      <c r="E233" s="70" t="s">
        <v>1740</v>
      </c>
      <c r="F233" s="70" t="s">
        <v>1559</v>
      </c>
      <c r="G233" s="43" t="s">
        <v>1560</v>
      </c>
      <c r="H233" s="55"/>
      <c r="I233" s="55"/>
      <c r="J233" s="452"/>
      <c r="K233" s="159">
        <v>1879000</v>
      </c>
      <c r="L233" s="253" t="s">
        <v>1561</v>
      </c>
      <c r="M233" s="47"/>
      <c r="N233" s="48"/>
      <c r="O233" s="96"/>
      <c r="P233" s="312"/>
      <c r="Q233" s="312"/>
      <c r="R233" s="92"/>
      <c r="S233" s="92"/>
      <c r="T233" s="92"/>
      <c r="U233" s="25">
        <f t="shared" si="105"/>
        <v>0</v>
      </c>
      <c r="V233" s="24"/>
      <c r="W233" s="24"/>
      <c r="X233" s="24"/>
      <c r="Y233" s="25">
        <f t="shared" si="106"/>
        <v>0</v>
      </c>
      <c r="Z233" s="24"/>
      <c r="AA233" s="24"/>
      <c r="AB233" s="24"/>
      <c r="AC233" s="25">
        <f t="shared" si="107"/>
        <v>0</v>
      </c>
      <c r="AD233" s="24"/>
      <c r="AE233" s="24"/>
      <c r="AF233" s="159">
        <v>1879000</v>
      </c>
      <c r="AG233" s="25">
        <f t="shared" si="108"/>
        <v>1879000</v>
      </c>
      <c r="AH233" s="25">
        <f t="shared" si="109"/>
        <v>1879000</v>
      </c>
      <c r="AI233" s="26">
        <f t="shared" si="110"/>
        <v>0</v>
      </c>
      <c r="AJ233" s="27">
        <f t="shared" si="111"/>
        <v>1.3166637950923015E-3</v>
      </c>
    </row>
    <row r="234" spans="1:36" ht="24.95" customHeight="1" outlineLevel="1" x14ac:dyDescent="0.25">
      <c r="A234" s="19">
        <v>25</v>
      </c>
      <c r="B234" s="19"/>
      <c r="C234" s="40" t="s">
        <v>1741</v>
      </c>
      <c r="D234" s="41">
        <v>45614</v>
      </c>
      <c r="E234" s="70" t="s">
        <v>485</v>
      </c>
      <c r="F234" s="70" t="s">
        <v>1559</v>
      </c>
      <c r="G234" s="43" t="s">
        <v>1560</v>
      </c>
      <c r="H234" s="55"/>
      <c r="I234" s="55"/>
      <c r="J234" s="452"/>
      <c r="K234" s="159">
        <v>1667000</v>
      </c>
      <c r="L234" s="253" t="s">
        <v>1561</v>
      </c>
      <c r="M234" s="47"/>
      <c r="N234" s="48"/>
      <c r="O234" s="96"/>
      <c r="P234" s="312"/>
      <c r="Q234" s="312"/>
      <c r="R234" s="92"/>
      <c r="S234" s="92"/>
      <c r="T234" s="92"/>
      <c r="U234" s="25">
        <f t="shared" si="105"/>
        <v>0</v>
      </c>
      <c r="V234" s="24"/>
      <c r="W234" s="24"/>
      <c r="X234" s="24"/>
      <c r="Y234" s="25">
        <f t="shared" si="106"/>
        <v>0</v>
      </c>
      <c r="Z234" s="24"/>
      <c r="AA234" s="24"/>
      <c r="AB234" s="24"/>
      <c r="AC234" s="25">
        <f t="shared" si="107"/>
        <v>0</v>
      </c>
      <c r="AD234" s="24"/>
      <c r="AE234" s="24"/>
      <c r="AF234" s="159">
        <v>1667000</v>
      </c>
      <c r="AG234" s="25">
        <f t="shared" si="108"/>
        <v>1667000</v>
      </c>
      <c r="AH234" s="25">
        <f t="shared" si="109"/>
        <v>1667000</v>
      </c>
      <c r="AI234" s="26">
        <f t="shared" si="110"/>
        <v>0</v>
      </c>
      <c r="AJ234" s="27">
        <f t="shared" si="111"/>
        <v>1.1681099235864112E-3</v>
      </c>
    </row>
    <row r="235" spans="1:36" s="37" customFormat="1" ht="12.75" customHeight="1" x14ac:dyDescent="0.25">
      <c r="A235" s="376" t="s">
        <v>65</v>
      </c>
      <c r="B235" s="377"/>
      <c r="C235" s="378"/>
      <c r="D235" s="378"/>
      <c r="E235" s="378"/>
      <c r="F235" s="378"/>
      <c r="G235" s="378"/>
      <c r="H235" s="378"/>
      <c r="I235" s="379"/>
      <c r="J235" s="33">
        <f>+J209</f>
        <v>83655046</v>
      </c>
      <c r="K235" s="162">
        <f>SUM(K210:K234)</f>
        <v>83132060</v>
      </c>
      <c r="L235" s="32"/>
      <c r="M235" s="33">
        <f>SUM(M210:M234)</f>
        <v>0</v>
      </c>
      <c r="N235" s="33">
        <f t="shared" ref="N235:AH235" si="112">SUM(N210:N234)</f>
        <v>0</v>
      </c>
      <c r="O235" s="33">
        <f t="shared" si="112"/>
        <v>0</v>
      </c>
      <c r="P235" s="33">
        <f t="shared" si="112"/>
        <v>0</v>
      </c>
      <c r="Q235" s="33">
        <f t="shared" si="112"/>
        <v>0</v>
      </c>
      <c r="R235" s="33">
        <f t="shared" si="112"/>
        <v>1091096</v>
      </c>
      <c r="S235" s="33">
        <f t="shared" si="112"/>
        <v>2099706</v>
      </c>
      <c r="T235" s="33">
        <f t="shared" si="112"/>
        <v>1974969</v>
      </c>
      <c r="U235" s="33">
        <f t="shared" si="112"/>
        <v>5165771</v>
      </c>
      <c r="V235" s="33">
        <f t="shared" si="112"/>
        <v>4323079</v>
      </c>
      <c r="W235" s="33">
        <f t="shared" si="112"/>
        <v>4585854</v>
      </c>
      <c r="X235" s="33">
        <f t="shared" si="112"/>
        <v>2221597</v>
      </c>
      <c r="Y235" s="33">
        <f t="shared" si="112"/>
        <v>11130530</v>
      </c>
      <c r="Z235" s="33">
        <f t="shared" si="112"/>
        <v>2007840</v>
      </c>
      <c r="AA235" s="33">
        <f t="shared" si="112"/>
        <v>4391514</v>
      </c>
      <c r="AB235" s="33">
        <f t="shared" si="112"/>
        <v>2286830</v>
      </c>
      <c r="AC235" s="33">
        <f t="shared" si="112"/>
        <v>8686184</v>
      </c>
      <c r="AD235" s="33">
        <f t="shared" si="112"/>
        <v>1612108</v>
      </c>
      <c r="AE235" s="33">
        <f t="shared" si="112"/>
        <v>7362902</v>
      </c>
      <c r="AF235" s="33">
        <f t="shared" si="112"/>
        <v>49174565</v>
      </c>
      <c r="AG235" s="33">
        <f t="shared" si="112"/>
        <v>58149575</v>
      </c>
      <c r="AH235" s="33">
        <f t="shared" si="112"/>
        <v>83132060</v>
      </c>
      <c r="AI235" s="36">
        <f>IF(ISERROR(AH235/J235),0,AH235/J235)</f>
        <v>0.99374830300135153</v>
      </c>
      <c r="AJ235" s="36">
        <f>IF(ISERROR(AH235/$AH$365),0,AH235/$AH$365)</f>
        <v>5.8252779996509262E-2</v>
      </c>
    </row>
    <row r="236" spans="1:36" ht="12.75" customHeight="1" x14ac:dyDescent="0.25">
      <c r="A236" s="383" t="s">
        <v>66</v>
      </c>
      <c r="B236" s="384"/>
      <c r="C236" s="384"/>
      <c r="D236" s="384"/>
      <c r="E236" s="385"/>
      <c r="F236" s="9"/>
      <c r="G236" s="10"/>
      <c r="H236" s="11"/>
      <c r="I236" s="11"/>
      <c r="J236" s="381">
        <v>46583178</v>
      </c>
      <c r="K236" s="13"/>
      <c r="L236" s="14"/>
      <c r="M236" s="15"/>
      <c r="N236" s="15"/>
      <c r="O236" s="15"/>
      <c r="P236" s="10"/>
      <c r="Q236" s="16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7"/>
      <c r="AJ236" s="17"/>
    </row>
    <row r="237" spans="1:36" ht="24.95" customHeight="1" outlineLevel="1" x14ac:dyDescent="0.25">
      <c r="A237" s="19">
        <v>1</v>
      </c>
      <c r="B237" s="46"/>
      <c r="C237" s="46"/>
      <c r="D237" s="44"/>
      <c r="E237" s="59"/>
      <c r="F237" s="60"/>
      <c r="G237" s="10"/>
      <c r="H237" s="55"/>
      <c r="I237" s="55"/>
      <c r="J237" s="395"/>
      <c r="K237" s="92">
        <v>845947</v>
      </c>
      <c r="L237" s="104" t="s">
        <v>1293</v>
      </c>
      <c r="M237" s="62"/>
      <c r="N237" s="62"/>
      <c r="O237" s="10"/>
      <c r="P237" s="10"/>
      <c r="Q237" s="10"/>
      <c r="R237" s="92">
        <v>208134</v>
      </c>
      <c r="S237" s="92">
        <v>48972</v>
      </c>
      <c r="T237" s="92"/>
      <c r="U237" s="25">
        <f>SUM(R237:T237)</f>
        <v>257106</v>
      </c>
      <c r="V237" s="24"/>
      <c r="W237" s="24">
        <v>182918</v>
      </c>
      <c r="X237" s="24">
        <v>24486</v>
      </c>
      <c r="Y237" s="25">
        <f>SUM(V237:X237)</f>
        <v>207404</v>
      </c>
      <c r="Z237" s="24"/>
      <c r="AA237" s="24">
        <v>147653</v>
      </c>
      <c r="AB237" s="24"/>
      <c r="AC237" s="25">
        <f>SUM(Z237:AB237)</f>
        <v>147653</v>
      </c>
      <c r="AD237" s="24"/>
      <c r="AE237" s="24">
        <v>24609</v>
      </c>
      <c r="AF237" s="24">
        <v>209175</v>
      </c>
      <c r="AG237" s="25">
        <f>SUM(AD237:AF237)</f>
        <v>233784</v>
      </c>
      <c r="AH237" s="25">
        <f>SUM(U237,Y237,AC237,AG237)</f>
        <v>845947</v>
      </c>
      <c r="AI237" s="26">
        <f>IF(ISERROR(AH237/J236),0,AH237/J236)</f>
        <v>1.8159924597673436E-2</v>
      </c>
      <c r="AJ237" s="27">
        <f>IF(ISERROR(AH237/$AH$365),"-",AH237/$AH$365)</f>
        <v>5.9277689593770471E-4</v>
      </c>
    </row>
    <row r="238" spans="1:36" ht="24.95" customHeight="1" outlineLevel="1" x14ac:dyDescent="0.25">
      <c r="A238" s="19">
        <v>2</v>
      </c>
      <c r="B238" s="19"/>
      <c r="C238" s="64"/>
      <c r="D238" s="29"/>
      <c r="E238" s="64"/>
      <c r="F238" s="64"/>
      <c r="G238" s="64"/>
      <c r="H238" s="29"/>
      <c r="I238" s="29"/>
      <c r="J238" s="395"/>
      <c r="K238" s="92">
        <v>35449178</v>
      </c>
      <c r="L238" s="97" t="s">
        <v>107</v>
      </c>
      <c r="M238" s="24"/>
      <c r="N238" s="24"/>
      <c r="O238" s="24"/>
      <c r="P238" s="64"/>
      <c r="Q238" s="64"/>
      <c r="R238" s="92">
        <v>3162367</v>
      </c>
      <c r="S238" s="92">
        <v>3069043</v>
      </c>
      <c r="T238" s="92">
        <v>2009667</v>
      </c>
      <c r="U238" s="25">
        <f>SUM(R238:T238)</f>
        <v>8241077</v>
      </c>
      <c r="V238" s="24">
        <v>2466757</v>
      </c>
      <c r="W238" s="24">
        <v>3960361</v>
      </c>
      <c r="X238" s="24">
        <v>3511577</v>
      </c>
      <c r="Y238" s="25">
        <f>SUM(V238:X238)</f>
        <v>9938695</v>
      </c>
      <c r="Z238" s="24">
        <v>2330322</v>
      </c>
      <c r="AA238" s="24">
        <v>4704250</v>
      </c>
      <c r="AB238" s="24">
        <v>290747</v>
      </c>
      <c r="AC238" s="25">
        <f>SUM(Z238:AB238)</f>
        <v>7325319</v>
      </c>
      <c r="AD238" s="24">
        <v>3901091</v>
      </c>
      <c r="AE238" s="24">
        <v>2020860</v>
      </c>
      <c r="AF238" s="24">
        <v>4022136</v>
      </c>
      <c r="AG238" s="25">
        <f>SUM(AD238:AF238)</f>
        <v>9944087</v>
      </c>
      <c r="AH238" s="25">
        <f>SUM(U238,Y238,AC238,AG238)</f>
        <v>35449178</v>
      </c>
      <c r="AI238" s="26">
        <f>IF(ISERROR(AH238/J236),0,AH238/J236)</f>
        <v>0.76098668064252717</v>
      </c>
      <c r="AJ238" s="27">
        <f>IF(ISERROR(AH238/$AH$365),"-",AH238/$AH$365)</f>
        <v>2.4840153932082235E-2</v>
      </c>
    </row>
    <row r="239" spans="1:36" ht="24.95" customHeight="1" outlineLevel="1" x14ac:dyDescent="0.25">
      <c r="A239" s="19">
        <v>3</v>
      </c>
      <c r="B239" s="19"/>
      <c r="C239" s="43" t="s">
        <v>260</v>
      </c>
      <c r="D239" s="105">
        <v>45532</v>
      </c>
      <c r="E239" s="70" t="s">
        <v>1129</v>
      </c>
      <c r="F239" s="70" t="s">
        <v>1559</v>
      </c>
      <c r="G239" s="43" t="s">
        <v>1560</v>
      </c>
      <c r="H239" s="29"/>
      <c r="I239" s="29"/>
      <c r="J239" s="395"/>
      <c r="K239" s="92">
        <v>1389000</v>
      </c>
      <c r="L239" s="64" t="s">
        <v>1561</v>
      </c>
      <c r="M239" s="24"/>
      <c r="N239" s="24"/>
      <c r="O239" s="24"/>
      <c r="P239" s="64"/>
      <c r="Q239" s="64"/>
      <c r="R239" s="92"/>
      <c r="S239" s="92"/>
      <c r="T239" s="92"/>
      <c r="U239" s="25">
        <f t="shared" ref="U239:U240" si="113">SUM(R239:T239)</f>
        <v>0</v>
      </c>
      <c r="V239" s="24"/>
      <c r="W239" s="24"/>
      <c r="X239" s="24"/>
      <c r="Y239" s="25">
        <f t="shared" ref="Y239:Y240" si="114">SUM(V239:X239)</f>
        <v>0</v>
      </c>
      <c r="Z239" s="24"/>
      <c r="AA239" s="24"/>
      <c r="AB239" s="92">
        <v>1389000</v>
      </c>
      <c r="AC239" s="25">
        <f t="shared" ref="AC239:AC240" si="115">SUM(Z239:AB239)</f>
        <v>1389000</v>
      </c>
      <c r="AD239" s="169"/>
      <c r="AE239" s="159"/>
      <c r="AF239" s="161"/>
      <c r="AG239" s="25">
        <f t="shared" ref="AG239:AG240" si="116">SUM(AD239:AF239)</f>
        <v>0</v>
      </c>
      <c r="AH239" s="25">
        <f t="shared" ref="AH239:AH244" si="117">SUM(U239,Y239,AC239,AG239)</f>
        <v>1389000</v>
      </c>
      <c r="AI239" s="26">
        <f>IF(ISERROR(AH239/J236),0,AH239/J236)</f>
        <v>2.9817630733566525E-2</v>
      </c>
      <c r="AJ239" s="27">
        <f>IF(ISERROR(AH239/$AH$365),"-",AH239/$AH$365)</f>
        <v>9.7330814868717757E-4</v>
      </c>
    </row>
    <row r="240" spans="1:36" ht="24.95" customHeight="1" outlineLevel="1" x14ac:dyDescent="0.25">
      <c r="A240" s="19">
        <v>4</v>
      </c>
      <c r="B240" s="19"/>
      <c r="C240" s="43" t="s">
        <v>1742</v>
      </c>
      <c r="D240" s="105">
        <v>45532</v>
      </c>
      <c r="E240" s="70" t="s">
        <v>527</v>
      </c>
      <c r="F240" s="70" t="s">
        <v>1559</v>
      </c>
      <c r="G240" s="43" t="s">
        <v>1560</v>
      </c>
      <c r="H240" s="29"/>
      <c r="I240" s="29"/>
      <c r="J240" s="395"/>
      <c r="K240" s="92">
        <v>1945000</v>
      </c>
      <c r="L240" s="64" t="s">
        <v>1561</v>
      </c>
      <c r="M240" s="24"/>
      <c r="N240" s="24"/>
      <c r="O240" s="24"/>
      <c r="P240" s="64"/>
      <c r="Q240" s="64"/>
      <c r="R240" s="92"/>
      <c r="S240" s="92"/>
      <c r="T240" s="92"/>
      <c r="U240" s="25">
        <f t="shared" si="113"/>
        <v>0</v>
      </c>
      <c r="V240" s="24"/>
      <c r="W240" s="24"/>
      <c r="X240" s="24"/>
      <c r="Y240" s="25">
        <f t="shared" si="114"/>
        <v>0</v>
      </c>
      <c r="Z240" s="24"/>
      <c r="AA240" s="24"/>
      <c r="AB240" s="92">
        <v>1945000</v>
      </c>
      <c r="AC240" s="25">
        <f t="shared" si="115"/>
        <v>1945000</v>
      </c>
      <c r="AD240" s="24"/>
      <c r="AE240" s="24"/>
      <c r="AF240" s="24"/>
      <c r="AG240" s="25">
        <f t="shared" si="116"/>
        <v>0</v>
      </c>
      <c r="AH240" s="25">
        <f t="shared" si="117"/>
        <v>1945000</v>
      </c>
      <c r="AI240" s="26">
        <f>IF(ISERROR(AH240/J236),0,AH240/J236)</f>
        <v>4.1753269817701145E-2</v>
      </c>
      <c r="AJ240" s="27">
        <f>IF(ISERROR(AH240/$AH$365),"-",AH240/$AH$365)</f>
        <v>1.3629116984856446E-3</v>
      </c>
    </row>
    <row r="241" spans="1:36" ht="24.95" customHeight="1" outlineLevel="1" x14ac:dyDescent="0.25">
      <c r="A241" s="19">
        <v>5</v>
      </c>
      <c r="B241" s="19"/>
      <c r="C241" s="43" t="s">
        <v>1690</v>
      </c>
      <c r="D241" s="105">
        <v>45545</v>
      </c>
      <c r="E241" s="70" t="s">
        <v>1743</v>
      </c>
      <c r="F241" s="70" t="s">
        <v>1559</v>
      </c>
      <c r="G241" s="43" t="s">
        <v>1560</v>
      </c>
      <c r="H241" s="29"/>
      <c r="I241" s="29"/>
      <c r="J241" s="395"/>
      <c r="K241" s="92">
        <v>1992000</v>
      </c>
      <c r="L241" s="64" t="s">
        <v>1561</v>
      </c>
      <c r="M241" s="24"/>
      <c r="N241" s="24"/>
      <c r="O241" s="24"/>
      <c r="P241" s="64"/>
      <c r="Q241" s="64"/>
      <c r="R241" s="92"/>
      <c r="S241" s="92"/>
      <c r="T241" s="92"/>
      <c r="U241" s="25">
        <f t="shared" ref="U241:U244" si="118">SUM(R241:T241)</f>
        <v>0</v>
      </c>
      <c r="V241" s="24"/>
      <c r="W241" s="24"/>
      <c r="X241" s="24"/>
      <c r="Y241" s="25">
        <f t="shared" ref="Y241:Y244" si="119">SUM(V241:X241)</f>
        <v>0</v>
      </c>
      <c r="Z241" s="24"/>
      <c r="AA241" s="24"/>
      <c r="AB241" s="92"/>
      <c r="AC241" s="25"/>
      <c r="AD241" s="24">
        <v>1992000</v>
      </c>
      <c r="AE241" s="24"/>
      <c r="AF241" s="24"/>
      <c r="AG241" s="25">
        <f t="shared" ref="AG241:AG244" si="120">SUM(AD241:AF241)</f>
        <v>1992000</v>
      </c>
      <c r="AH241" s="25">
        <f t="shared" si="117"/>
        <v>1992000</v>
      </c>
      <c r="AI241" s="26">
        <f t="shared" ref="AI241:AI244" si="121">IF(ISERROR(AH241/J237),0,AH241/J237)</f>
        <v>0</v>
      </c>
      <c r="AJ241" s="27">
        <f t="shared" ref="AJ241:AJ244" si="122">IF(ISERROR(AH241/$AH$365),"-",AH241/$AH$365)</f>
        <v>1.395845811508177E-3</v>
      </c>
    </row>
    <row r="242" spans="1:36" ht="24.95" customHeight="1" outlineLevel="1" x14ac:dyDescent="0.25">
      <c r="A242" s="19">
        <v>6</v>
      </c>
      <c r="B242" s="19"/>
      <c r="C242" s="43" t="s">
        <v>1744</v>
      </c>
      <c r="D242" s="105">
        <v>45576</v>
      </c>
      <c r="E242" s="70" t="s">
        <v>1745</v>
      </c>
      <c r="F242" s="70" t="s">
        <v>1559</v>
      </c>
      <c r="G242" s="43" t="s">
        <v>1560</v>
      </c>
      <c r="H242" s="29"/>
      <c r="I242" s="29"/>
      <c r="J242" s="395"/>
      <c r="K242" s="92">
        <v>1389000</v>
      </c>
      <c r="L242" s="64" t="s">
        <v>1561</v>
      </c>
      <c r="M242" s="24"/>
      <c r="N242" s="24"/>
      <c r="O242" s="24"/>
      <c r="P242" s="64"/>
      <c r="Q242" s="64"/>
      <c r="R242" s="92"/>
      <c r="S242" s="92"/>
      <c r="T242" s="92"/>
      <c r="U242" s="25">
        <f t="shared" si="118"/>
        <v>0</v>
      </c>
      <c r="V242" s="24"/>
      <c r="W242" s="24"/>
      <c r="X242" s="24"/>
      <c r="Y242" s="25">
        <f t="shared" si="119"/>
        <v>0</v>
      </c>
      <c r="Z242" s="24"/>
      <c r="AA242" s="24"/>
      <c r="AB242" s="92"/>
      <c r="AC242" s="25"/>
      <c r="AD242" s="24"/>
      <c r="AE242" s="24">
        <v>1389000</v>
      </c>
      <c r="AF242" s="24"/>
      <c r="AG242" s="25">
        <f t="shared" si="120"/>
        <v>1389000</v>
      </c>
      <c r="AH242" s="25">
        <f t="shared" si="117"/>
        <v>1389000</v>
      </c>
      <c r="AI242" s="26">
        <f t="shared" si="121"/>
        <v>0</v>
      </c>
      <c r="AJ242" s="27">
        <f t="shared" si="122"/>
        <v>9.7330814868717757E-4</v>
      </c>
    </row>
    <row r="243" spans="1:36" ht="24.95" customHeight="1" outlineLevel="1" x14ac:dyDescent="0.25">
      <c r="A243" s="19">
        <v>7</v>
      </c>
      <c r="B243" s="19"/>
      <c r="C243" s="43" t="s">
        <v>1746</v>
      </c>
      <c r="D243" s="105">
        <v>45568</v>
      </c>
      <c r="E243" s="70" t="s">
        <v>1747</v>
      </c>
      <c r="F243" s="70" t="s">
        <v>1559</v>
      </c>
      <c r="G243" s="43" t="s">
        <v>1560</v>
      </c>
      <c r="H243" s="29"/>
      <c r="I243" s="29"/>
      <c r="J243" s="395"/>
      <c r="K243" s="92">
        <v>2030000</v>
      </c>
      <c r="L243" s="64" t="s">
        <v>1561</v>
      </c>
      <c r="M243" s="24"/>
      <c r="N243" s="24"/>
      <c r="O243" s="24"/>
      <c r="P243" s="64"/>
      <c r="Q243" s="64"/>
      <c r="R243" s="92"/>
      <c r="S243" s="92"/>
      <c r="T243" s="92"/>
      <c r="U243" s="25">
        <f t="shared" si="118"/>
        <v>0</v>
      </c>
      <c r="V243" s="24"/>
      <c r="W243" s="24"/>
      <c r="X243" s="24"/>
      <c r="Y243" s="25">
        <f t="shared" si="119"/>
        <v>0</v>
      </c>
      <c r="Z243" s="24"/>
      <c r="AA243" s="24"/>
      <c r="AB243" s="92"/>
      <c r="AC243" s="25"/>
      <c r="AD243" s="24"/>
      <c r="AE243" s="24">
        <v>2030000</v>
      </c>
      <c r="AF243" s="24"/>
      <c r="AG243" s="25">
        <f t="shared" si="120"/>
        <v>2030000</v>
      </c>
      <c r="AH243" s="25">
        <f>SUM(U243,Y243,AC243,AG243)</f>
        <v>2030000</v>
      </c>
      <c r="AI243" s="26">
        <f t="shared" si="121"/>
        <v>0</v>
      </c>
      <c r="AJ243" s="27">
        <f t="shared" si="122"/>
        <v>1.4224733922497987E-3</v>
      </c>
    </row>
    <row r="244" spans="1:36" ht="24.95" customHeight="1" outlineLevel="1" x14ac:dyDescent="0.25">
      <c r="A244" s="19">
        <v>8</v>
      </c>
      <c r="B244" s="19"/>
      <c r="C244" s="43" t="s">
        <v>1748</v>
      </c>
      <c r="D244" s="105">
        <v>45545</v>
      </c>
      <c r="E244" s="70" t="s">
        <v>1749</v>
      </c>
      <c r="F244" s="70" t="s">
        <v>1559</v>
      </c>
      <c r="G244" s="43" t="s">
        <v>1560</v>
      </c>
      <c r="H244" s="29"/>
      <c r="I244" s="29"/>
      <c r="J244" s="382"/>
      <c r="K244" s="92">
        <v>1389000</v>
      </c>
      <c r="L244" s="64" t="s">
        <v>1561</v>
      </c>
      <c r="M244" s="24"/>
      <c r="N244" s="24"/>
      <c r="O244" s="24"/>
      <c r="P244" s="64"/>
      <c r="Q244" s="64"/>
      <c r="R244" s="92"/>
      <c r="S244" s="92"/>
      <c r="T244" s="92"/>
      <c r="U244" s="25">
        <f t="shared" si="118"/>
        <v>0</v>
      </c>
      <c r="V244" s="24"/>
      <c r="W244" s="24"/>
      <c r="X244" s="24"/>
      <c r="Y244" s="25">
        <f t="shared" si="119"/>
        <v>0</v>
      </c>
      <c r="Z244" s="24"/>
      <c r="AA244" s="24"/>
      <c r="AB244" s="92"/>
      <c r="AC244" s="25"/>
      <c r="AD244" s="24"/>
      <c r="AE244" s="24">
        <v>1389000</v>
      </c>
      <c r="AF244" s="24"/>
      <c r="AG244" s="25">
        <f t="shared" si="120"/>
        <v>1389000</v>
      </c>
      <c r="AH244" s="25">
        <f t="shared" si="117"/>
        <v>1389000</v>
      </c>
      <c r="AI244" s="26">
        <f t="shared" si="121"/>
        <v>0</v>
      </c>
      <c r="AJ244" s="27">
        <f t="shared" si="122"/>
        <v>9.7330814868717757E-4</v>
      </c>
    </row>
    <row r="245" spans="1:36" s="37" customFormat="1" x14ac:dyDescent="0.25">
      <c r="A245" s="356" t="s">
        <v>67</v>
      </c>
      <c r="B245" s="356"/>
      <c r="C245" s="356"/>
      <c r="D245" s="356"/>
      <c r="E245" s="356"/>
      <c r="F245" s="356"/>
      <c r="G245" s="356"/>
      <c r="H245" s="356"/>
      <c r="I245" s="356"/>
      <c r="J245" s="33">
        <f>J236</f>
        <v>46583178</v>
      </c>
      <c r="K245" s="33">
        <f>SUM(K237:K244)</f>
        <v>46429125</v>
      </c>
      <c r="L245" s="32"/>
      <c r="M245" s="33">
        <f>SUM(M237:M244)</f>
        <v>0</v>
      </c>
      <c r="N245" s="33">
        <f t="shared" ref="N245:AH245" si="123">SUM(N237:N244)</f>
        <v>0</v>
      </c>
      <c r="O245" s="33">
        <f t="shared" si="123"/>
        <v>0</v>
      </c>
      <c r="P245" s="33">
        <f t="shared" si="123"/>
        <v>0</v>
      </c>
      <c r="Q245" s="33">
        <f t="shared" si="123"/>
        <v>0</v>
      </c>
      <c r="R245" s="33">
        <f t="shared" si="123"/>
        <v>3370501</v>
      </c>
      <c r="S245" s="33">
        <f t="shared" si="123"/>
        <v>3118015</v>
      </c>
      <c r="T245" s="33">
        <f t="shared" si="123"/>
        <v>2009667</v>
      </c>
      <c r="U245" s="33">
        <f t="shared" si="123"/>
        <v>8498183</v>
      </c>
      <c r="V245" s="33">
        <f t="shared" si="123"/>
        <v>2466757</v>
      </c>
      <c r="W245" s="33">
        <f t="shared" si="123"/>
        <v>4143279</v>
      </c>
      <c r="X245" s="33">
        <f t="shared" si="123"/>
        <v>3536063</v>
      </c>
      <c r="Y245" s="33">
        <f t="shared" si="123"/>
        <v>10146099</v>
      </c>
      <c r="Z245" s="33">
        <f t="shared" si="123"/>
        <v>2330322</v>
      </c>
      <c r="AA245" s="33">
        <f t="shared" si="123"/>
        <v>4851903</v>
      </c>
      <c r="AB245" s="33">
        <f t="shared" si="123"/>
        <v>3624747</v>
      </c>
      <c r="AC245" s="33">
        <f t="shared" si="123"/>
        <v>10806972</v>
      </c>
      <c r="AD245" s="33">
        <f t="shared" si="123"/>
        <v>5893091</v>
      </c>
      <c r="AE245" s="33">
        <f t="shared" si="123"/>
        <v>6853469</v>
      </c>
      <c r="AF245" s="33">
        <f t="shared" si="123"/>
        <v>4231311</v>
      </c>
      <c r="AG245" s="33">
        <f t="shared" si="123"/>
        <v>16977871</v>
      </c>
      <c r="AH245" s="33">
        <f t="shared" si="123"/>
        <v>46429125</v>
      </c>
      <c r="AI245" s="36">
        <f>IF(ISERROR(AH245/J245),0,AH245/J245)</f>
        <v>0.99669294782764717</v>
      </c>
      <c r="AJ245" s="36">
        <f>IF(ISERROR(AH245/$AH$365),0,AH245/$AH$365)</f>
        <v>3.253408617632509E-2</v>
      </c>
    </row>
    <row r="246" spans="1:36" ht="12.75" customHeight="1" x14ac:dyDescent="0.25">
      <c r="A246" s="388" t="s">
        <v>68</v>
      </c>
      <c r="B246" s="389"/>
      <c r="C246" s="389"/>
      <c r="D246" s="389"/>
      <c r="E246" s="390"/>
      <c r="F246" s="66"/>
      <c r="G246" s="67"/>
      <c r="H246" s="68"/>
      <c r="I246" s="68"/>
      <c r="J246" s="381">
        <v>28049188</v>
      </c>
      <c r="K246" s="13"/>
      <c r="L246" s="14"/>
      <c r="M246" s="15"/>
      <c r="N246" s="15"/>
      <c r="O246" s="15"/>
      <c r="P246" s="10"/>
      <c r="Q246" s="16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7"/>
      <c r="AJ246" s="17"/>
    </row>
    <row r="247" spans="1:36" ht="24.95" customHeight="1" outlineLevel="1" x14ac:dyDescent="0.25">
      <c r="A247" s="19">
        <v>1</v>
      </c>
      <c r="B247" s="19"/>
      <c r="C247" s="64"/>
      <c r="D247" s="29"/>
      <c r="E247" s="64"/>
      <c r="F247" s="64"/>
      <c r="G247" s="20"/>
      <c r="H247" s="21"/>
      <c r="I247" s="21"/>
      <c r="J247" s="395"/>
      <c r="K247" s="92">
        <v>110188</v>
      </c>
      <c r="L247" s="104" t="s">
        <v>1293</v>
      </c>
      <c r="M247" s="24"/>
      <c r="N247" s="24"/>
      <c r="O247" s="24"/>
      <c r="P247" s="22"/>
      <c r="Q247" s="22"/>
      <c r="R247" s="24"/>
      <c r="S247" s="24">
        <v>85702</v>
      </c>
      <c r="T247" s="24"/>
      <c r="U247" s="25">
        <f>SUM(R247:T247)</f>
        <v>85702</v>
      </c>
      <c r="V247" s="24"/>
      <c r="W247" s="24">
        <v>24486</v>
      </c>
      <c r="X247" s="24"/>
      <c r="Y247" s="25">
        <f>SUM(V247:X247)</f>
        <v>24486</v>
      </c>
      <c r="Z247" s="24"/>
      <c r="AA247" s="24"/>
      <c r="AB247" s="24"/>
      <c r="AC247" s="25">
        <f>SUM(Z247:AB247)</f>
        <v>0</v>
      </c>
      <c r="AD247" s="24"/>
      <c r="AE247" s="24"/>
      <c r="AF247" s="24"/>
      <c r="AG247" s="25">
        <f>SUM(AD247:AF247)</f>
        <v>0</v>
      </c>
      <c r="AH247" s="25">
        <f>SUM(U247,Y247,AC247,AG247)</f>
        <v>110188</v>
      </c>
      <c r="AI247" s="26">
        <f>IF(ISERROR(AH247/J246),0,AH247/J246)</f>
        <v>3.9283846648252348E-3</v>
      </c>
      <c r="AJ247" s="27">
        <f>IF(ISERROR(AH247/$AH$365),"-",AH247/$AH$365)</f>
        <v>7.7211575440995476E-5</v>
      </c>
    </row>
    <row r="248" spans="1:36" ht="24.95" customHeight="1" outlineLevel="1" x14ac:dyDescent="0.25">
      <c r="A248" s="19">
        <v>2</v>
      </c>
      <c r="B248" s="19"/>
      <c r="C248" s="64"/>
      <c r="D248" s="29"/>
      <c r="E248" s="64"/>
      <c r="F248" s="64"/>
      <c r="G248" s="28"/>
      <c r="H248" s="29"/>
      <c r="I248" s="29"/>
      <c r="J248" s="395"/>
      <c r="K248" s="92">
        <v>20009296</v>
      </c>
      <c r="L248" s="97" t="s">
        <v>107</v>
      </c>
      <c r="M248" s="24"/>
      <c r="N248" s="24"/>
      <c r="O248" s="24"/>
      <c r="P248" s="30"/>
      <c r="Q248" s="30"/>
      <c r="R248" s="92">
        <v>168975</v>
      </c>
      <c r="S248" s="92">
        <v>311597</v>
      </c>
      <c r="T248" s="92">
        <v>2330708</v>
      </c>
      <c r="U248" s="25">
        <f>SUM(R248:T248)</f>
        <v>2811280</v>
      </c>
      <c r="V248" s="24">
        <v>2037155</v>
      </c>
      <c r="W248" s="24">
        <f>4570291+65294</f>
        <v>4635585</v>
      </c>
      <c r="X248" s="24">
        <v>224253</v>
      </c>
      <c r="Y248" s="25">
        <f>SUM(V248:X248)</f>
        <v>6896993</v>
      </c>
      <c r="Z248" s="24">
        <v>2382189</v>
      </c>
      <c r="AA248" s="24">
        <v>894578</v>
      </c>
      <c r="AB248" s="24">
        <v>173261</v>
      </c>
      <c r="AC248" s="25">
        <f>SUM(Z248:AB248)</f>
        <v>3450028</v>
      </c>
      <c r="AD248" s="24">
        <v>2179031</v>
      </c>
      <c r="AE248" s="24">
        <v>2790221</v>
      </c>
      <c r="AF248" s="24">
        <v>1014373</v>
      </c>
      <c r="AG248" s="25">
        <f>SUM(AD248:AF248)</f>
        <v>5983625</v>
      </c>
      <c r="AH248" s="25">
        <f>SUM(U248,Y248,AC248,AG248)</f>
        <v>19141926</v>
      </c>
      <c r="AI248" s="26">
        <f>IF(ISERROR(AH248/J246),0,AH248/J246)</f>
        <v>0.6824413597997917</v>
      </c>
      <c r="AJ248" s="27">
        <f>IF(ISERROR(AH248/$AH$365),"-",AH248/$AH$365)</f>
        <v>1.3413241581977646E-2</v>
      </c>
    </row>
    <row r="249" spans="1:36" ht="24.95" customHeight="1" outlineLevel="1" x14ac:dyDescent="0.25">
      <c r="A249" s="19">
        <v>3</v>
      </c>
      <c r="B249" s="19"/>
      <c r="C249" s="43" t="s">
        <v>1750</v>
      </c>
      <c r="D249" s="105">
        <v>45546</v>
      </c>
      <c r="E249" s="70" t="s">
        <v>529</v>
      </c>
      <c r="F249" s="70" t="s">
        <v>1559</v>
      </c>
      <c r="G249" s="43" t="s">
        <v>1560</v>
      </c>
      <c r="H249" s="319"/>
      <c r="I249" s="320"/>
      <c r="J249" s="395"/>
      <c r="K249" s="92">
        <v>3889000</v>
      </c>
      <c r="L249" s="64" t="s">
        <v>1561</v>
      </c>
      <c r="M249" s="24"/>
      <c r="N249" s="24"/>
      <c r="O249" s="24"/>
      <c r="P249" s="30"/>
      <c r="Q249" s="30"/>
      <c r="R249" s="92"/>
      <c r="S249" s="92"/>
      <c r="T249" s="92"/>
      <c r="U249" s="25"/>
      <c r="V249" s="24"/>
      <c r="W249" s="24"/>
      <c r="X249" s="24"/>
      <c r="Y249" s="25"/>
      <c r="Z249" s="24"/>
      <c r="AA249" s="24"/>
      <c r="AB249" s="24"/>
      <c r="AC249" s="25"/>
      <c r="AD249" s="24">
        <v>3889000</v>
      </c>
      <c r="AE249" s="24"/>
      <c r="AF249" s="24"/>
      <c r="AG249" s="25">
        <f t="shared" ref="AG249:AG250" si="124">SUM(AD249:AF249)</f>
        <v>3889000</v>
      </c>
      <c r="AH249" s="25">
        <f>SUM(U249,Y249,AC249,AG249)</f>
        <v>3889000</v>
      </c>
      <c r="AI249" s="26"/>
      <c r="AJ249" s="27"/>
    </row>
    <row r="250" spans="1:36" ht="24.95" customHeight="1" outlineLevel="1" x14ac:dyDescent="0.25">
      <c r="A250" s="19">
        <v>4</v>
      </c>
      <c r="B250" s="19"/>
      <c r="C250" s="43" t="s">
        <v>1751</v>
      </c>
      <c r="D250" s="105">
        <v>45538</v>
      </c>
      <c r="E250" s="70" t="s">
        <v>1143</v>
      </c>
      <c r="F250" s="70" t="s">
        <v>1559</v>
      </c>
      <c r="G250" s="43" t="s">
        <v>1560</v>
      </c>
      <c r="H250" s="319"/>
      <c r="I250" s="320"/>
      <c r="J250" s="382"/>
      <c r="K250" s="92">
        <v>2500000</v>
      </c>
      <c r="L250" s="64" t="s">
        <v>1561</v>
      </c>
      <c r="M250" s="24"/>
      <c r="N250" s="24"/>
      <c r="O250" s="24"/>
      <c r="P250" s="30"/>
      <c r="Q250" s="30"/>
      <c r="R250" s="92"/>
      <c r="S250" s="92"/>
      <c r="T250" s="92"/>
      <c r="U250" s="25"/>
      <c r="V250" s="24"/>
      <c r="W250" s="24"/>
      <c r="X250" s="24"/>
      <c r="Y250" s="25"/>
      <c r="Z250" s="24"/>
      <c r="AA250" s="24"/>
      <c r="AB250" s="24"/>
      <c r="AC250" s="25"/>
      <c r="AD250" s="24">
        <v>2500000</v>
      </c>
      <c r="AE250" s="24"/>
      <c r="AF250" s="24"/>
      <c r="AG250" s="25">
        <f t="shared" si="124"/>
        <v>2500000</v>
      </c>
      <c r="AH250" s="25">
        <f>SUM(U250,Y250,AC250,AG250)</f>
        <v>2500000</v>
      </c>
      <c r="AI250" s="26"/>
      <c r="AJ250" s="27"/>
    </row>
    <row r="251" spans="1:36" s="37" customFormat="1" ht="12.75" customHeight="1" x14ac:dyDescent="0.25">
      <c r="A251" s="376" t="s">
        <v>69</v>
      </c>
      <c r="B251" s="378"/>
      <c r="C251" s="378"/>
      <c r="D251" s="378"/>
      <c r="E251" s="378"/>
      <c r="F251" s="378"/>
      <c r="G251" s="378"/>
      <c r="H251" s="378"/>
      <c r="I251" s="379"/>
      <c r="J251" s="33">
        <f>+J246</f>
        <v>28049188</v>
      </c>
      <c r="K251" s="33">
        <f>SUM(K247:K250)</f>
        <v>26508484</v>
      </c>
      <c r="L251" s="32"/>
      <c r="M251" s="33">
        <f>SUM(M247:M250)</f>
        <v>0</v>
      </c>
      <c r="N251" s="33">
        <f t="shared" ref="N251:AH251" si="125">SUM(N247:N250)</f>
        <v>0</v>
      </c>
      <c r="O251" s="33">
        <f t="shared" si="125"/>
        <v>0</v>
      </c>
      <c r="P251" s="33">
        <f t="shared" si="125"/>
        <v>0</v>
      </c>
      <c r="Q251" s="33">
        <f t="shared" si="125"/>
        <v>0</v>
      </c>
      <c r="R251" s="33">
        <f t="shared" si="125"/>
        <v>168975</v>
      </c>
      <c r="S251" s="33">
        <f t="shared" si="125"/>
        <v>397299</v>
      </c>
      <c r="T251" s="33">
        <f t="shared" si="125"/>
        <v>2330708</v>
      </c>
      <c r="U251" s="33">
        <f t="shared" si="125"/>
        <v>2896982</v>
      </c>
      <c r="V251" s="33">
        <f t="shared" si="125"/>
        <v>2037155</v>
      </c>
      <c r="W251" s="33">
        <f t="shared" si="125"/>
        <v>4660071</v>
      </c>
      <c r="X251" s="33">
        <f t="shared" si="125"/>
        <v>224253</v>
      </c>
      <c r="Y251" s="33">
        <f t="shared" si="125"/>
        <v>6921479</v>
      </c>
      <c r="Z251" s="33">
        <f t="shared" si="125"/>
        <v>2382189</v>
      </c>
      <c r="AA251" s="33">
        <f t="shared" si="125"/>
        <v>894578</v>
      </c>
      <c r="AB251" s="33">
        <f t="shared" si="125"/>
        <v>173261</v>
      </c>
      <c r="AC251" s="33">
        <f t="shared" si="125"/>
        <v>3450028</v>
      </c>
      <c r="AD251" s="33">
        <f t="shared" si="125"/>
        <v>8568031</v>
      </c>
      <c r="AE251" s="33">
        <f t="shared" si="125"/>
        <v>2790221</v>
      </c>
      <c r="AF251" s="33">
        <f t="shared" si="125"/>
        <v>1014373</v>
      </c>
      <c r="AG251" s="33">
        <f t="shared" si="125"/>
        <v>12372625</v>
      </c>
      <c r="AH251" s="33">
        <f t="shared" si="125"/>
        <v>25641114</v>
      </c>
      <c r="AI251" s="36">
        <f>IF(ISERROR(AH251/J251),0,AH251/J251)</f>
        <v>0.91414817427156891</v>
      </c>
      <c r="AJ251" s="36">
        <f>IF(ISERROR(AH251/$AH$365),0,AH251/$AH$365)</f>
        <v>1.7967390351056062E-2</v>
      </c>
    </row>
    <row r="252" spans="1:36" ht="12.75" customHeight="1" x14ac:dyDescent="0.25">
      <c r="A252" s="383" t="s">
        <v>70</v>
      </c>
      <c r="B252" s="384"/>
      <c r="C252" s="384"/>
      <c r="D252" s="384"/>
      <c r="E252" s="385"/>
      <c r="F252" s="9"/>
      <c r="G252" s="10"/>
      <c r="H252" s="11"/>
      <c r="I252" s="11"/>
      <c r="J252" s="381">
        <v>64115697</v>
      </c>
      <c r="K252" s="13"/>
      <c r="L252" s="14"/>
      <c r="M252" s="15"/>
      <c r="N252" s="15"/>
      <c r="O252" s="15"/>
      <c r="P252" s="10"/>
      <c r="Q252" s="16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7"/>
      <c r="AJ252" s="17"/>
    </row>
    <row r="253" spans="1:36" ht="24.95" customHeight="1" outlineLevel="1" x14ac:dyDescent="0.25">
      <c r="A253" s="19">
        <v>1</v>
      </c>
      <c r="B253" s="19"/>
      <c r="C253" s="64"/>
      <c r="D253" s="29"/>
      <c r="E253" s="64"/>
      <c r="F253" s="64"/>
      <c r="G253" s="64"/>
      <c r="H253" s="29"/>
      <c r="I253" s="29"/>
      <c r="J253" s="395"/>
      <c r="K253" s="92">
        <v>34763017</v>
      </c>
      <c r="L253" s="97" t="s">
        <v>107</v>
      </c>
      <c r="M253" s="24"/>
      <c r="N253" s="24"/>
      <c r="O253" s="24"/>
      <c r="P253" s="64"/>
      <c r="Q253" s="64"/>
      <c r="R253" s="92">
        <v>4558452</v>
      </c>
      <c r="S253" s="92">
        <v>664487</v>
      </c>
      <c r="T253" s="92">
        <v>2674816</v>
      </c>
      <c r="U253" s="25">
        <f>SUM(R253:T253)</f>
        <v>7897755</v>
      </c>
      <c r="V253" s="24">
        <v>3046694</v>
      </c>
      <c r="W253" s="24">
        <v>2722210</v>
      </c>
      <c r="X253" s="24">
        <v>2731711</v>
      </c>
      <c r="Y253" s="25">
        <f>SUM(V253:X253)</f>
        <v>8500615</v>
      </c>
      <c r="Z253" s="24">
        <v>3580071</v>
      </c>
      <c r="AA253" s="24">
        <v>2754970</v>
      </c>
      <c r="AB253" s="24">
        <v>2586949</v>
      </c>
      <c r="AC253" s="25">
        <f>SUM(Z253:AB253)</f>
        <v>8921990</v>
      </c>
      <c r="AD253" s="24">
        <v>3392105</v>
      </c>
      <c r="AE253" s="24">
        <v>2934637</v>
      </c>
      <c r="AF253" s="24">
        <v>3115915</v>
      </c>
      <c r="AG253" s="25">
        <f>SUM(AD253:AF253)</f>
        <v>9442657</v>
      </c>
      <c r="AH253" s="25">
        <f>SUM(U253,Y253,AC253,AG253)</f>
        <v>34763017</v>
      </c>
      <c r="AI253" s="26">
        <f>IF(ISERROR(AH253/$J$252),0,AH253/$J$252)</f>
        <v>0.54219198459310203</v>
      </c>
      <c r="AJ253" s="27">
        <f t="shared" ref="AJ253:AJ258" si="126">IF(ISERROR(AH253/$AH$365),"-",AH253/$AH$365)</f>
        <v>2.4359343210259815E-2</v>
      </c>
    </row>
    <row r="254" spans="1:36" ht="24.95" customHeight="1" outlineLevel="1" x14ac:dyDescent="0.25">
      <c r="A254" s="19">
        <v>2</v>
      </c>
      <c r="B254" s="19"/>
      <c r="C254" s="43" t="s">
        <v>1752</v>
      </c>
      <c r="D254" s="105">
        <v>45533</v>
      </c>
      <c r="E254" s="70" t="s">
        <v>544</v>
      </c>
      <c r="F254" s="70" t="s">
        <v>1559</v>
      </c>
      <c r="G254" s="43" t="s">
        <v>1560</v>
      </c>
      <c r="H254" s="29"/>
      <c r="I254" s="29"/>
      <c r="J254" s="395"/>
      <c r="K254" s="92">
        <v>1945000</v>
      </c>
      <c r="L254" s="64" t="s">
        <v>1561</v>
      </c>
      <c r="M254" s="24"/>
      <c r="N254" s="24"/>
      <c r="O254" s="24"/>
      <c r="P254" s="64"/>
      <c r="Q254" s="64"/>
      <c r="R254" s="92"/>
      <c r="S254" s="92"/>
      <c r="T254" s="92"/>
      <c r="U254" s="25">
        <f t="shared" ref="U254:U258" si="127">SUM(R254:T254)</f>
        <v>0</v>
      </c>
      <c r="V254" s="24"/>
      <c r="W254" s="24"/>
      <c r="X254" s="24"/>
      <c r="Y254" s="25">
        <f t="shared" ref="Y254:Y258" si="128">SUM(V254:X254)</f>
        <v>0</v>
      </c>
      <c r="Z254" s="24"/>
      <c r="AA254" s="92">
        <v>1945000</v>
      </c>
      <c r="AB254" s="24"/>
      <c r="AC254" s="25">
        <f t="shared" ref="AC254:AC258" si="129">SUM(Z254:AB254)</f>
        <v>1945000</v>
      </c>
      <c r="AD254" s="24"/>
      <c r="AE254" s="24"/>
      <c r="AF254" s="24"/>
      <c r="AG254" s="25">
        <f t="shared" ref="AG254:AG262" si="130">SUM(AD254:AF254)</f>
        <v>0</v>
      </c>
      <c r="AH254" s="25">
        <f t="shared" ref="AH254:AH258" si="131">SUM(U254,Y254,AC254,AG254)</f>
        <v>1945000</v>
      </c>
      <c r="AI254" s="26">
        <f t="shared" ref="AI254:AI258" si="132">IF(ISERROR(AH254/$J$252),0,AH254/$J$252)</f>
        <v>3.0335785010650356E-2</v>
      </c>
      <c r="AJ254" s="27">
        <f t="shared" si="126"/>
        <v>1.3629116984856446E-3</v>
      </c>
    </row>
    <row r="255" spans="1:36" ht="24.95" customHeight="1" outlineLevel="1" x14ac:dyDescent="0.25">
      <c r="A255" s="19">
        <v>3</v>
      </c>
      <c r="B255" s="19"/>
      <c r="C255" s="43" t="s">
        <v>314</v>
      </c>
      <c r="D255" s="105">
        <v>45533</v>
      </c>
      <c r="E255" s="70" t="s">
        <v>545</v>
      </c>
      <c r="F255" s="70" t="s">
        <v>1559</v>
      </c>
      <c r="G255" s="43" t="s">
        <v>1560</v>
      </c>
      <c r="H255" s="29"/>
      <c r="I255" s="29"/>
      <c r="J255" s="395"/>
      <c r="K255" s="92">
        <v>1945000</v>
      </c>
      <c r="L255" s="64" t="s">
        <v>1561</v>
      </c>
      <c r="M255" s="24"/>
      <c r="N255" s="24"/>
      <c r="O255" s="24"/>
      <c r="P255" s="64"/>
      <c r="Q255" s="64"/>
      <c r="R255" s="92"/>
      <c r="S255" s="92"/>
      <c r="T255" s="92"/>
      <c r="U255" s="25">
        <f t="shared" si="127"/>
        <v>0</v>
      </c>
      <c r="V255" s="24"/>
      <c r="W255" s="24"/>
      <c r="X255" s="24"/>
      <c r="Y255" s="25">
        <f t="shared" si="128"/>
        <v>0</v>
      </c>
      <c r="Z255" s="24"/>
      <c r="AA255" s="92">
        <v>1945000</v>
      </c>
      <c r="AB255" s="24"/>
      <c r="AC255" s="25">
        <f t="shared" si="129"/>
        <v>1945000</v>
      </c>
      <c r="AD255" s="24"/>
      <c r="AE255" s="24"/>
      <c r="AF255" s="24"/>
      <c r="AG255" s="25">
        <f t="shared" si="130"/>
        <v>0</v>
      </c>
      <c r="AH255" s="25">
        <f t="shared" si="131"/>
        <v>1945000</v>
      </c>
      <c r="AI255" s="26">
        <f t="shared" si="132"/>
        <v>3.0335785010650356E-2</v>
      </c>
      <c r="AJ255" s="27">
        <f t="shared" si="126"/>
        <v>1.3629116984856446E-3</v>
      </c>
    </row>
    <row r="256" spans="1:36" ht="24.95" customHeight="1" outlineLevel="1" x14ac:dyDescent="0.25">
      <c r="A256" s="19">
        <v>4</v>
      </c>
      <c r="B256" s="19"/>
      <c r="C256" s="43" t="s">
        <v>312</v>
      </c>
      <c r="D256" s="105">
        <v>45533</v>
      </c>
      <c r="E256" s="70" t="s">
        <v>549</v>
      </c>
      <c r="F256" s="70" t="s">
        <v>1559</v>
      </c>
      <c r="G256" s="43" t="s">
        <v>1560</v>
      </c>
      <c r="H256" s="29"/>
      <c r="I256" s="29"/>
      <c r="J256" s="395"/>
      <c r="K256" s="92">
        <v>2684000</v>
      </c>
      <c r="L256" s="64" t="s">
        <v>1561</v>
      </c>
      <c r="M256" s="24"/>
      <c r="N256" s="24"/>
      <c r="O256" s="24"/>
      <c r="P256" s="64"/>
      <c r="Q256" s="64"/>
      <c r="R256" s="92"/>
      <c r="S256" s="92"/>
      <c r="T256" s="92"/>
      <c r="U256" s="25">
        <f t="shared" si="127"/>
        <v>0</v>
      </c>
      <c r="V256" s="24"/>
      <c r="W256" s="24"/>
      <c r="X256" s="24"/>
      <c r="Y256" s="25">
        <f t="shared" si="128"/>
        <v>0</v>
      </c>
      <c r="Z256" s="24"/>
      <c r="AA256" s="92">
        <v>2684000</v>
      </c>
      <c r="AB256" s="24"/>
      <c r="AC256" s="25">
        <f t="shared" si="129"/>
        <v>2684000</v>
      </c>
      <c r="AD256" s="24"/>
      <c r="AE256" s="24"/>
      <c r="AF256" s="24"/>
      <c r="AG256" s="25">
        <f t="shared" si="130"/>
        <v>0</v>
      </c>
      <c r="AH256" s="25">
        <f t="shared" si="131"/>
        <v>2684000</v>
      </c>
      <c r="AI256" s="26">
        <f t="shared" si="132"/>
        <v>4.186182363423422E-2</v>
      </c>
      <c r="AJ256" s="27">
        <f t="shared" si="126"/>
        <v>1.8807480713292906E-3</v>
      </c>
    </row>
    <row r="257" spans="1:36" ht="24.95" customHeight="1" outlineLevel="1" x14ac:dyDescent="0.25">
      <c r="A257" s="19">
        <v>5</v>
      </c>
      <c r="B257" s="19"/>
      <c r="C257" s="43" t="s">
        <v>310</v>
      </c>
      <c r="D257" s="191">
        <v>45533</v>
      </c>
      <c r="E257" s="70" t="s">
        <v>1516</v>
      </c>
      <c r="F257" s="70" t="s">
        <v>1559</v>
      </c>
      <c r="G257" s="43" t="s">
        <v>1560</v>
      </c>
      <c r="H257" s="29"/>
      <c r="I257" s="29"/>
      <c r="J257" s="395"/>
      <c r="K257" s="92">
        <v>1945000</v>
      </c>
      <c r="L257" s="64" t="s">
        <v>1561</v>
      </c>
      <c r="M257" s="24"/>
      <c r="N257" s="24"/>
      <c r="O257" s="24"/>
      <c r="P257" s="64"/>
      <c r="Q257" s="64"/>
      <c r="R257" s="92"/>
      <c r="S257" s="92"/>
      <c r="T257" s="92"/>
      <c r="U257" s="25">
        <f t="shared" si="127"/>
        <v>0</v>
      </c>
      <c r="V257" s="24"/>
      <c r="W257" s="24"/>
      <c r="X257" s="24"/>
      <c r="Y257" s="25">
        <f t="shared" si="128"/>
        <v>0</v>
      </c>
      <c r="Z257" s="24"/>
      <c r="AA257" s="92">
        <v>1945000</v>
      </c>
      <c r="AB257" s="24"/>
      <c r="AC257" s="25">
        <f t="shared" si="129"/>
        <v>1945000</v>
      </c>
      <c r="AD257" s="24"/>
      <c r="AE257" s="24"/>
      <c r="AF257" s="24"/>
      <c r="AG257" s="25">
        <f t="shared" si="130"/>
        <v>0</v>
      </c>
      <c r="AH257" s="25">
        <f t="shared" si="131"/>
        <v>1945000</v>
      </c>
      <c r="AI257" s="26">
        <f t="shared" si="132"/>
        <v>3.0335785010650356E-2</v>
      </c>
      <c r="AJ257" s="27">
        <f t="shared" si="126"/>
        <v>1.3629116984856446E-3</v>
      </c>
    </row>
    <row r="258" spans="1:36" ht="24.95" customHeight="1" outlineLevel="1" x14ac:dyDescent="0.25">
      <c r="A258" s="19">
        <v>6</v>
      </c>
      <c r="B258" s="19"/>
      <c r="C258" s="143" t="s">
        <v>308</v>
      </c>
      <c r="D258" s="182">
        <v>45533</v>
      </c>
      <c r="E258" s="321" t="s">
        <v>1165</v>
      </c>
      <c r="F258" s="70" t="s">
        <v>1559</v>
      </c>
      <c r="G258" s="43" t="s">
        <v>1560</v>
      </c>
      <c r="H258" s="29"/>
      <c r="I258" s="29"/>
      <c r="J258" s="395"/>
      <c r="K258" s="92">
        <v>1879000</v>
      </c>
      <c r="L258" s="64" t="s">
        <v>1561</v>
      </c>
      <c r="M258" s="24"/>
      <c r="N258" s="24"/>
      <c r="O258" s="24"/>
      <c r="P258" s="64"/>
      <c r="Q258" s="64"/>
      <c r="R258" s="92"/>
      <c r="S258" s="92"/>
      <c r="T258" s="92"/>
      <c r="U258" s="25">
        <f t="shared" si="127"/>
        <v>0</v>
      </c>
      <c r="V258" s="24"/>
      <c r="W258" s="24"/>
      <c r="X258" s="24"/>
      <c r="Y258" s="25">
        <f t="shared" si="128"/>
        <v>0</v>
      </c>
      <c r="Z258" s="24"/>
      <c r="AA258" s="92">
        <v>1879000</v>
      </c>
      <c r="AB258" s="24"/>
      <c r="AC258" s="25">
        <f t="shared" si="129"/>
        <v>1879000</v>
      </c>
      <c r="AD258" s="24"/>
      <c r="AE258" s="24"/>
      <c r="AF258" s="24"/>
      <c r="AG258" s="25">
        <f t="shared" si="130"/>
        <v>0</v>
      </c>
      <c r="AH258" s="25">
        <f t="shared" si="131"/>
        <v>1879000</v>
      </c>
      <c r="AI258" s="26">
        <f t="shared" si="132"/>
        <v>2.9306395904890498E-2</v>
      </c>
      <c r="AJ258" s="27">
        <f t="shared" si="126"/>
        <v>1.3166637950923015E-3</v>
      </c>
    </row>
    <row r="259" spans="1:36" ht="24.95" customHeight="1" outlineLevel="1" x14ac:dyDescent="0.25">
      <c r="A259" s="18">
        <v>7</v>
      </c>
      <c r="B259" s="115"/>
      <c r="C259" s="312" t="s">
        <v>1753</v>
      </c>
      <c r="D259" s="182">
        <v>45537</v>
      </c>
      <c r="E259" s="311" t="s">
        <v>1754</v>
      </c>
      <c r="F259" s="70" t="s">
        <v>1559</v>
      </c>
      <c r="G259" s="43" t="s">
        <v>1560</v>
      </c>
      <c r="H259" s="29"/>
      <c r="I259" s="29"/>
      <c r="J259" s="308"/>
      <c r="K259" s="92">
        <v>1945000</v>
      </c>
      <c r="L259" s="64" t="s">
        <v>1561</v>
      </c>
      <c r="M259" s="24"/>
      <c r="N259" s="24"/>
      <c r="O259" s="24"/>
      <c r="P259" s="64"/>
      <c r="Q259" s="64"/>
      <c r="R259" s="92"/>
      <c r="S259" s="92"/>
      <c r="T259" s="92"/>
      <c r="U259" s="25">
        <f t="shared" ref="U259:U265" si="133">SUM(R259:T259)</f>
        <v>0</v>
      </c>
      <c r="V259" s="24"/>
      <c r="W259" s="24"/>
      <c r="X259" s="24"/>
      <c r="Y259" s="25">
        <f t="shared" ref="Y259:Y265" si="134">SUM(V259:X259)</f>
        <v>0</v>
      </c>
      <c r="Z259" s="24"/>
      <c r="AA259" s="92"/>
      <c r="AB259" s="24"/>
      <c r="AC259" s="25"/>
      <c r="AD259" s="24">
        <v>1945000</v>
      </c>
      <c r="AE259" s="24"/>
      <c r="AF259" s="24"/>
      <c r="AG259" s="25">
        <f t="shared" si="130"/>
        <v>1945000</v>
      </c>
      <c r="AH259" s="25">
        <f t="shared" ref="AH259:AH265" si="135">SUM(U259,Y259,AC259,AG259)</f>
        <v>1945000</v>
      </c>
      <c r="AI259" s="26">
        <f t="shared" ref="AI259:AI265" si="136">IF(ISERROR(AH259/$J$252),0,AH259/$J$252)</f>
        <v>3.0335785010650356E-2</v>
      </c>
      <c r="AJ259" s="27">
        <f t="shared" ref="AJ259:AJ265" si="137">IF(ISERROR(AH259/$AH$365),"-",AH259/$AH$365)</f>
        <v>1.3629116984856446E-3</v>
      </c>
    </row>
    <row r="260" spans="1:36" ht="24.95" customHeight="1" outlineLevel="1" x14ac:dyDescent="0.25">
      <c r="A260" s="18">
        <v>8</v>
      </c>
      <c r="B260" s="115"/>
      <c r="C260" s="312" t="s">
        <v>1755</v>
      </c>
      <c r="D260" s="182">
        <v>45537</v>
      </c>
      <c r="E260" s="311" t="s">
        <v>547</v>
      </c>
      <c r="F260" s="70" t="s">
        <v>1559</v>
      </c>
      <c r="G260" s="43" t="s">
        <v>1560</v>
      </c>
      <c r="H260" s="29"/>
      <c r="I260" s="29"/>
      <c r="J260" s="308"/>
      <c r="K260" s="92">
        <v>1945000</v>
      </c>
      <c r="L260" s="64" t="s">
        <v>1561</v>
      </c>
      <c r="M260" s="24"/>
      <c r="N260" s="24"/>
      <c r="O260" s="24"/>
      <c r="P260" s="64"/>
      <c r="Q260" s="64"/>
      <c r="R260" s="92"/>
      <c r="S260" s="92"/>
      <c r="T260" s="92"/>
      <c r="U260" s="25">
        <f t="shared" si="133"/>
        <v>0</v>
      </c>
      <c r="V260" s="24"/>
      <c r="W260" s="24"/>
      <c r="X260" s="24"/>
      <c r="Y260" s="25">
        <f t="shared" si="134"/>
        <v>0</v>
      </c>
      <c r="Z260" s="24"/>
      <c r="AA260" s="92"/>
      <c r="AB260" s="24"/>
      <c r="AC260" s="25"/>
      <c r="AD260" s="24">
        <v>1945000</v>
      </c>
      <c r="AE260" s="24"/>
      <c r="AF260" s="24"/>
      <c r="AG260" s="25">
        <f t="shared" si="130"/>
        <v>1945000</v>
      </c>
      <c r="AH260" s="25">
        <f t="shared" si="135"/>
        <v>1945000</v>
      </c>
      <c r="AI260" s="26">
        <f t="shared" si="136"/>
        <v>3.0335785010650356E-2</v>
      </c>
      <c r="AJ260" s="27">
        <f t="shared" si="137"/>
        <v>1.3629116984856446E-3</v>
      </c>
    </row>
    <row r="261" spans="1:36" ht="24.95" customHeight="1" outlineLevel="1" x14ac:dyDescent="0.25">
      <c r="A261" s="18">
        <v>9</v>
      </c>
      <c r="B261" s="115"/>
      <c r="C261" s="312" t="s">
        <v>1756</v>
      </c>
      <c r="D261" s="182">
        <v>45537</v>
      </c>
      <c r="E261" s="311" t="s">
        <v>1757</v>
      </c>
      <c r="F261" s="70" t="s">
        <v>1559</v>
      </c>
      <c r="G261" s="43" t="s">
        <v>1560</v>
      </c>
      <c r="H261" s="29"/>
      <c r="I261" s="29"/>
      <c r="J261" s="308"/>
      <c r="K261" s="92">
        <v>1945000</v>
      </c>
      <c r="L261" s="64" t="s">
        <v>1561</v>
      </c>
      <c r="M261" s="24"/>
      <c r="N261" s="24"/>
      <c r="O261" s="24"/>
      <c r="P261" s="64"/>
      <c r="Q261" s="64"/>
      <c r="R261" s="92"/>
      <c r="S261" s="92"/>
      <c r="T261" s="92"/>
      <c r="U261" s="25">
        <f t="shared" si="133"/>
        <v>0</v>
      </c>
      <c r="V261" s="24"/>
      <c r="W261" s="24"/>
      <c r="X261" s="24"/>
      <c r="Y261" s="25">
        <f t="shared" si="134"/>
        <v>0</v>
      </c>
      <c r="Z261" s="24"/>
      <c r="AA261" s="92"/>
      <c r="AB261" s="24"/>
      <c r="AC261" s="25"/>
      <c r="AD261" s="24">
        <v>1945000</v>
      </c>
      <c r="AE261" s="24"/>
      <c r="AF261" s="24"/>
      <c r="AG261" s="25">
        <f t="shared" si="130"/>
        <v>1945000</v>
      </c>
      <c r="AH261" s="25">
        <f t="shared" si="135"/>
        <v>1945000</v>
      </c>
      <c r="AI261" s="26">
        <f t="shared" si="136"/>
        <v>3.0335785010650356E-2</v>
      </c>
      <c r="AJ261" s="27">
        <f t="shared" si="137"/>
        <v>1.3629116984856446E-3</v>
      </c>
    </row>
    <row r="262" spans="1:36" ht="24.95" customHeight="1" outlineLevel="1" x14ac:dyDescent="0.25">
      <c r="A262" s="18">
        <v>10</v>
      </c>
      <c r="B262" s="115"/>
      <c r="C262" s="312" t="s">
        <v>1758</v>
      </c>
      <c r="D262" s="182">
        <v>45537</v>
      </c>
      <c r="E262" s="311" t="s">
        <v>542</v>
      </c>
      <c r="F262" s="70" t="s">
        <v>1559</v>
      </c>
      <c r="G262" s="43" t="s">
        <v>1560</v>
      </c>
      <c r="H262" s="29"/>
      <c r="I262" s="29"/>
      <c r="J262" s="308"/>
      <c r="K262" s="92">
        <v>1945000</v>
      </c>
      <c r="L262" s="64" t="s">
        <v>1561</v>
      </c>
      <c r="M262" s="24"/>
      <c r="N262" s="24"/>
      <c r="O262" s="24"/>
      <c r="P262" s="64"/>
      <c r="Q262" s="64"/>
      <c r="R262" s="92"/>
      <c r="S262" s="92"/>
      <c r="T262" s="92"/>
      <c r="U262" s="25">
        <f t="shared" si="133"/>
        <v>0</v>
      </c>
      <c r="V262" s="24"/>
      <c r="W262" s="24"/>
      <c r="X262" s="24"/>
      <c r="Y262" s="25">
        <f t="shared" si="134"/>
        <v>0</v>
      </c>
      <c r="Z262" s="24"/>
      <c r="AA262" s="92"/>
      <c r="AB262" s="24"/>
      <c r="AC262" s="25"/>
      <c r="AD262" s="24">
        <v>1945000</v>
      </c>
      <c r="AE262" s="24"/>
      <c r="AF262" s="24"/>
      <c r="AG262" s="25">
        <f t="shared" si="130"/>
        <v>1945000</v>
      </c>
      <c r="AH262" s="25">
        <f t="shared" si="135"/>
        <v>1945000</v>
      </c>
      <c r="AI262" s="26">
        <f t="shared" si="136"/>
        <v>3.0335785010650356E-2</v>
      </c>
      <c r="AJ262" s="27">
        <f t="shared" si="137"/>
        <v>1.3629116984856446E-3</v>
      </c>
    </row>
    <row r="263" spans="1:36" ht="24.95" customHeight="1" outlineLevel="1" x14ac:dyDescent="0.25">
      <c r="A263" s="18">
        <v>11</v>
      </c>
      <c r="B263" s="115"/>
      <c r="C263" s="312" t="s">
        <v>1759</v>
      </c>
      <c r="D263" s="182">
        <v>45537</v>
      </c>
      <c r="E263" s="311" t="s">
        <v>536</v>
      </c>
      <c r="F263" s="70" t="s">
        <v>1559</v>
      </c>
      <c r="G263" s="43" t="s">
        <v>1560</v>
      </c>
      <c r="H263" s="29"/>
      <c r="I263" s="29"/>
      <c r="J263" s="308"/>
      <c r="K263" s="92">
        <v>1945000</v>
      </c>
      <c r="L263" s="64" t="s">
        <v>1561</v>
      </c>
      <c r="M263" s="24"/>
      <c r="N263" s="24"/>
      <c r="O263" s="24"/>
      <c r="P263" s="64"/>
      <c r="Q263" s="64"/>
      <c r="R263" s="92"/>
      <c r="S263" s="92"/>
      <c r="T263" s="92"/>
      <c r="U263" s="25">
        <f t="shared" si="133"/>
        <v>0</v>
      </c>
      <c r="V263" s="24"/>
      <c r="W263" s="24"/>
      <c r="X263" s="24"/>
      <c r="Y263" s="25">
        <f t="shared" si="134"/>
        <v>0</v>
      </c>
      <c r="Z263" s="24"/>
      <c r="AA263" s="92"/>
      <c r="AB263" s="24"/>
      <c r="AC263" s="25"/>
      <c r="AD263" s="24">
        <v>1945000</v>
      </c>
      <c r="AE263" s="24"/>
      <c r="AF263" s="24"/>
      <c r="AG263" s="25">
        <f t="shared" ref="AG263:AG265" si="138">SUM(AD263:AF263)</f>
        <v>1945000</v>
      </c>
      <c r="AH263" s="25">
        <f t="shared" si="135"/>
        <v>1945000</v>
      </c>
      <c r="AI263" s="26">
        <f t="shared" si="136"/>
        <v>3.0335785010650356E-2</v>
      </c>
      <c r="AJ263" s="27">
        <f t="shared" si="137"/>
        <v>1.3629116984856446E-3</v>
      </c>
    </row>
    <row r="264" spans="1:36" ht="24.95" customHeight="1" outlineLevel="1" x14ac:dyDescent="0.25">
      <c r="A264" s="18">
        <v>12</v>
      </c>
      <c r="B264" s="115"/>
      <c r="C264" s="312" t="s">
        <v>1760</v>
      </c>
      <c r="D264" s="182">
        <v>45537</v>
      </c>
      <c r="E264" s="311" t="s">
        <v>538</v>
      </c>
      <c r="F264" s="70" t="s">
        <v>1559</v>
      </c>
      <c r="G264" s="43" t="s">
        <v>1560</v>
      </c>
      <c r="H264" s="29"/>
      <c r="I264" s="29"/>
      <c r="J264" s="308"/>
      <c r="K264" s="92">
        <v>1945000</v>
      </c>
      <c r="L264" s="64" t="s">
        <v>1561</v>
      </c>
      <c r="M264" s="24"/>
      <c r="N264" s="24"/>
      <c r="O264" s="24"/>
      <c r="P264" s="64"/>
      <c r="Q264" s="64"/>
      <c r="R264" s="92"/>
      <c r="S264" s="92"/>
      <c r="T264" s="92"/>
      <c r="U264" s="25">
        <f t="shared" si="133"/>
        <v>0</v>
      </c>
      <c r="V264" s="24"/>
      <c r="W264" s="24"/>
      <c r="X264" s="24"/>
      <c r="Y264" s="25">
        <f t="shared" si="134"/>
        <v>0</v>
      </c>
      <c r="Z264" s="24"/>
      <c r="AA264" s="92"/>
      <c r="AB264" s="24"/>
      <c r="AC264" s="25"/>
      <c r="AD264" s="24">
        <v>1945000</v>
      </c>
      <c r="AE264" s="24"/>
      <c r="AF264" s="24"/>
      <c r="AG264" s="25">
        <f t="shared" si="138"/>
        <v>1945000</v>
      </c>
      <c r="AH264" s="25">
        <f t="shared" si="135"/>
        <v>1945000</v>
      </c>
      <c r="AI264" s="26">
        <f t="shared" si="136"/>
        <v>3.0335785010650356E-2</v>
      </c>
      <c r="AJ264" s="27">
        <f t="shared" si="137"/>
        <v>1.3629116984856446E-3</v>
      </c>
    </row>
    <row r="265" spans="1:36" ht="24.95" customHeight="1" outlineLevel="1" x14ac:dyDescent="0.25">
      <c r="A265" s="18">
        <v>13</v>
      </c>
      <c r="B265" s="115"/>
      <c r="C265" s="312" t="s">
        <v>1620</v>
      </c>
      <c r="D265" s="182">
        <v>45537</v>
      </c>
      <c r="E265" s="311" t="s">
        <v>1761</v>
      </c>
      <c r="F265" s="70" t="s">
        <v>1559</v>
      </c>
      <c r="G265" s="43" t="s">
        <v>1560</v>
      </c>
      <c r="H265" s="29"/>
      <c r="I265" s="29"/>
      <c r="J265" s="308"/>
      <c r="K265" s="92">
        <v>4059000</v>
      </c>
      <c r="L265" s="64" t="s">
        <v>1561</v>
      </c>
      <c r="M265" s="24"/>
      <c r="N265" s="24"/>
      <c r="O265" s="24"/>
      <c r="P265" s="64"/>
      <c r="Q265" s="64"/>
      <c r="R265" s="92"/>
      <c r="S265" s="92"/>
      <c r="T265" s="92"/>
      <c r="U265" s="25">
        <f t="shared" si="133"/>
        <v>0</v>
      </c>
      <c r="V265" s="24"/>
      <c r="W265" s="24"/>
      <c r="X265" s="24"/>
      <c r="Y265" s="25">
        <f t="shared" si="134"/>
        <v>0</v>
      </c>
      <c r="Z265" s="24"/>
      <c r="AA265" s="92"/>
      <c r="AB265" s="24"/>
      <c r="AC265" s="25"/>
      <c r="AD265" s="24"/>
      <c r="AE265" s="24"/>
      <c r="AF265" s="24">
        <v>4059000</v>
      </c>
      <c r="AG265" s="25">
        <f t="shared" si="138"/>
        <v>4059000</v>
      </c>
      <c r="AH265" s="25">
        <f t="shared" si="135"/>
        <v>4059000</v>
      </c>
      <c r="AI265" s="26">
        <f t="shared" si="136"/>
        <v>6.3307430004231252E-2</v>
      </c>
      <c r="AJ265" s="27">
        <f t="shared" si="137"/>
        <v>2.8442460586906074E-3</v>
      </c>
    </row>
    <row r="266" spans="1:36" s="37" customFormat="1" ht="12.75" customHeight="1" x14ac:dyDescent="0.25">
      <c r="A266" s="417" t="s">
        <v>71</v>
      </c>
      <c r="B266" s="419"/>
      <c r="C266" s="419"/>
      <c r="D266" s="418"/>
      <c r="E266" s="419"/>
      <c r="F266" s="419"/>
      <c r="G266" s="419"/>
      <c r="H266" s="419"/>
      <c r="I266" s="451"/>
      <c r="J266" s="174">
        <f>SUM(J252:J253)</f>
        <v>64115697</v>
      </c>
      <c r="K266" s="174">
        <f>SUM(K253:K265)</f>
        <v>60890017</v>
      </c>
      <c r="L266" s="175"/>
      <c r="M266" s="33">
        <f>SUM(M253:M265)</f>
        <v>0</v>
      </c>
      <c r="N266" s="33">
        <f t="shared" ref="N266:AH266" si="139">SUM(N253:N265)</f>
        <v>0</v>
      </c>
      <c r="O266" s="33">
        <f t="shared" si="139"/>
        <v>0</v>
      </c>
      <c r="P266" s="33">
        <f t="shared" si="139"/>
        <v>0</v>
      </c>
      <c r="Q266" s="33">
        <f t="shared" si="139"/>
        <v>0</v>
      </c>
      <c r="R266" s="33">
        <f t="shared" si="139"/>
        <v>4558452</v>
      </c>
      <c r="S266" s="33">
        <f t="shared" si="139"/>
        <v>664487</v>
      </c>
      <c r="T266" s="33">
        <f t="shared" si="139"/>
        <v>2674816</v>
      </c>
      <c r="U266" s="33">
        <f t="shared" si="139"/>
        <v>7897755</v>
      </c>
      <c r="V266" s="33">
        <f t="shared" si="139"/>
        <v>3046694</v>
      </c>
      <c r="W266" s="33">
        <f t="shared" si="139"/>
        <v>2722210</v>
      </c>
      <c r="X266" s="33">
        <f t="shared" si="139"/>
        <v>2731711</v>
      </c>
      <c r="Y266" s="33">
        <f t="shared" si="139"/>
        <v>8500615</v>
      </c>
      <c r="Z266" s="33">
        <f t="shared" si="139"/>
        <v>3580071</v>
      </c>
      <c r="AA266" s="33">
        <f t="shared" si="139"/>
        <v>13152970</v>
      </c>
      <c r="AB266" s="33">
        <f t="shared" si="139"/>
        <v>2586949</v>
      </c>
      <c r="AC266" s="33">
        <f t="shared" si="139"/>
        <v>19319990</v>
      </c>
      <c r="AD266" s="33">
        <f t="shared" si="139"/>
        <v>15062105</v>
      </c>
      <c r="AE266" s="33">
        <f t="shared" si="139"/>
        <v>2934637</v>
      </c>
      <c r="AF266" s="33">
        <f t="shared" si="139"/>
        <v>7174915</v>
      </c>
      <c r="AG266" s="33">
        <f t="shared" si="139"/>
        <v>25171657</v>
      </c>
      <c r="AH266" s="33">
        <f t="shared" si="139"/>
        <v>60890017</v>
      </c>
      <c r="AI266" s="36">
        <f>IF(ISERROR(AH266/J266),0,AH266/J266)</f>
        <v>0.94968969923231128</v>
      </c>
      <c r="AJ266" s="36">
        <f>IF(ISERROR(AH266/$AH$365),0,AH266/$AH$365)</f>
        <v>4.2667206421742813E-2</v>
      </c>
    </row>
    <row r="267" spans="1:36" ht="12.75" customHeight="1" x14ac:dyDescent="0.25">
      <c r="A267" s="421" t="s">
        <v>72</v>
      </c>
      <c r="B267" s="421"/>
      <c r="C267" s="421"/>
      <c r="D267" s="421"/>
      <c r="E267" s="421"/>
      <c r="F267" s="149"/>
      <c r="G267" s="150"/>
      <c r="H267" s="151"/>
      <c r="I267" s="151"/>
      <c r="J267" s="413">
        <v>37775141</v>
      </c>
      <c r="K267" s="152"/>
      <c r="L267" s="153"/>
      <c r="M267" s="234"/>
      <c r="N267" s="15"/>
      <c r="O267" s="15"/>
      <c r="P267" s="10"/>
      <c r="Q267" s="16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7"/>
      <c r="AJ267" s="17"/>
    </row>
    <row r="268" spans="1:36" ht="24.95" customHeight="1" outlineLevel="1" x14ac:dyDescent="0.25">
      <c r="A268" s="156">
        <v>1</v>
      </c>
      <c r="B268" s="156"/>
      <c r="C268" s="157"/>
      <c r="D268" s="158"/>
      <c r="E268" s="157"/>
      <c r="F268" s="157"/>
      <c r="G268" s="157"/>
      <c r="H268" s="158"/>
      <c r="I268" s="158"/>
      <c r="J268" s="413"/>
      <c r="K268" s="159">
        <v>28660973</v>
      </c>
      <c r="L268" s="166" t="s">
        <v>107</v>
      </c>
      <c r="M268" s="161"/>
      <c r="N268" s="24"/>
      <c r="O268" s="24"/>
      <c r="P268" s="64"/>
      <c r="Q268" s="64"/>
      <c r="R268" s="92">
        <v>1114918</v>
      </c>
      <c r="S268" s="92">
        <v>1014187</v>
      </c>
      <c r="T268" s="92">
        <v>1361393</v>
      </c>
      <c r="U268" s="25">
        <f>SUM(R268:T268)</f>
        <v>3490498</v>
      </c>
      <c r="V268" s="24">
        <v>1136667</v>
      </c>
      <c r="W268" s="24">
        <v>1393436</v>
      </c>
      <c r="X268" s="24">
        <v>1157559</v>
      </c>
      <c r="Y268" s="25">
        <f>SUM(V268:X268)</f>
        <v>3687662</v>
      </c>
      <c r="Z268" s="24">
        <v>1613701</v>
      </c>
      <c r="AA268" s="24">
        <v>1023461</v>
      </c>
      <c r="AB268" s="24">
        <v>2785272</v>
      </c>
      <c r="AC268" s="25">
        <f>SUM(Z268:AB268)</f>
        <v>5422434</v>
      </c>
      <c r="AD268" s="24">
        <v>2125004</v>
      </c>
      <c r="AE268" s="24">
        <v>1113610</v>
      </c>
      <c r="AF268" s="24">
        <v>12531202</v>
      </c>
      <c r="AG268" s="25">
        <f>SUM(AD268:AF268)</f>
        <v>15769816</v>
      </c>
      <c r="AH268" s="25">
        <f>SUM(U268,Y268,AC268,AG268)</f>
        <v>28370410</v>
      </c>
      <c r="AI268" s="26">
        <f>IF(ISERROR(AH268/$J$267),0,AH268/$J$267)</f>
        <v>0.75103386113105441</v>
      </c>
      <c r="AJ268" s="27">
        <f>IF(ISERROR(AH268/$AH$365),"-",AH268/$AH$365)</f>
        <v>1.9879878498629367E-2</v>
      </c>
    </row>
    <row r="269" spans="1:36" ht="24.95" customHeight="1" outlineLevel="1" x14ac:dyDescent="0.25">
      <c r="A269" s="156">
        <v>2</v>
      </c>
      <c r="B269" s="156"/>
      <c r="C269" s="165" t="s">
        <v>1180</v>
      </c>
      <c r="D269" s="182">
        <v>45539</v>
      </c>
      <c r="E269" s="172" t="s">
        <v>594</v>
      </c>
      <c r="F269" s="172" t="s">
        <v>1559</v>
      </c>
      <c r="G269" s="165" t="s">
        <v>1560</v>
      </c>
      <c r="H269" s="158"/>
      <c r="I269" s="158"/>
      <c r="J269" s="413"/>
      <c r="K269" s="159">
        <v>1112000</v>
      </c>
      <c r="L269" s="157" t="s">
        <v>1561</v>
      </c>
      <c r="M269" s="161"/>
      <c r="N269" s="24"/>
      <c r="O269" s="24"/>
      <c r="P269" s="64"/>
      <c r="Q269" s="64"/>
      <c r="R269" s="92"/>
      <c r="S269" s="92"/>
      <c r="T269" s="92"/>
      <c r="U269" s="25">
        <f t="shared" ref="U269:U270" si="140">SUM(R269:T269)</f>
        <v>0</v>
      </c>
      <c r="V269" s="24"/>
      <c r="W269" s="24"/>
      <c r="X269" s="24"/>
      <c r="Y269" s="25">
        <f t="shared" ref="Y269:Y270" si="141">SUM(V269:X269)</f>
        <v>0</v>
      </c>
      <c r="Z269" s="24"/>
      <c r="AA269" s="24"/>
      <c r="AB269" s="24">
        <v>1112000</v>
      </c>
      <c r="AC269" s="25">
        <f t="shared" ref="AC269:AC270" si="142">SUM(Z269:AB269)</f>
        <v>1112000</v>
      </c>
      <c r="AD269" s="24"/>
      <c r="AE269" s="24"/>
      <c r="AF269" s="24"/>
      <c r="AG269" s="25">
        <f t="shared" ref="AG269:AG270" si="143">SUM(AD269:AF269)</f>
        <v>0</v>
      </c>
      <c r="AH269" s="25">
        <f t="shared" ref="AH269:AH270" si="144">SUM(U269,Y269,AC269,AG269)</f>
        <v>1112000</v>
      </c>
      <c r="AI269" s="26">
        <f t="shared" ref="AI269:AI270" si="145">IF(ISERROR(AH269/$J$267),0,AH269/$J$267)</f>
        <v>2.9437348758009931E-2</v>
      </c>
      <c r="AJ269" s="27">
        <f>IF(ISERROR(AH269/$AH$365),"-",AH269/$AH$365)</f>
        <v>7.7920709959693408E-4</v>
      </c>
    </row>
    <row r="270" spans="1:36" ht="24.95" customHeight="1" outlineLevel="1" x14ac:dyDescent="0.25">
      <c r="A270" s="156">
        <v>3</v>
      </c>
      <c r="B270" s="156"/>
      <c r="C270" s="165" t="s">
        <v>1437</v>
      </c>
      <c r="D270" s="182">
        <v>45532</v>
      </c>
      <c r="E270" s="172" t="s">
        <v>592</v>
      </c>
      <c r="F270" s="172" t="s">
        <v>1559</v>
      </c>
      <c r="G270" s="165" t="s">
        <v>1560</v>
      </c>
      <c r="H270" s="158"/>
      <c r="I270" s="158"/>
      <c r="J270" s="413"/>
      <c r="K270" s="159">
        <v>1112000</v>
      </c>
      <c r="L270" s="157" t="s">
        <v>1561</v>
      </c>
      <c r="M270" s="161"/>
      <c r="N270" s="24"/>
      <c r="O270" s="24"/>
      <c r="P270" s="64"/>
      <c r="Q270" s="64"/>
      <c r="R270" s="92"/>
      <c r="S270" s="92"/>
      <c r="T270" s="92"/>
      <c r="U270" s="25">
        <f t="shared" si="140"/>
        <v>0</v>
      </c>
      <c r="V270" s="24"/>
      <c r="W270" s="24"/>
      <c r="X270" s="24"/>
      <c r="Y270" s="25">
        <f t="shared" si="141"/>
        <v>0</v>
      </c>
      <c r="Z270" s="24"/>
      <c r="AA270" s="92">
        <v>1112000</v>
      </c>
      <c r="AB270" s="24"/>
      <c r="AC270" s="25">
        <f t="shared" si="142"/>
        <v>1112000</v>
      </c>
      <c r="AD270" s="24"/>
      <c r="AE270" s="24"/>
      <c r="AF270" s="24"/>
      <c r="AG270" s="25">
        <f t="shared" si="143"/>
        <v>0</v>
      </c>
      <c r="AH270" s="25">
        <f t="shared" si="144"/>
        <v>1112000</v>
      </c>
      <c r="AI270" s="26">
        <f t="shared" si="145"/>
        <v>2.9437348758009931E-2</v>
      </c>
      <c r="AJ270" s="27">
        <f>IF(ISERROR(AH270/$AH$365),"-",AH270/$AH$365)</f>
        <v>7.7920709959693408E-4</v>
      </c>
    </row>
    <row r="271" spans="1:36" ht="24.95" customHeight="1" outlineLevel="1" x14ac:dyDescent="0.25">
      <c r="A271" s="156"/>
      <c r="B271" s="156"/>
      <c r="C271" s="165"/>
      <c r="D271" s="182"/>
      <c r="E271" s="172"/>
      <c r="F271" s="172" t="s">
        <v>1559</v>
      </c>
      <c r="G271" s="165" t="s">
        <v>1560</v>
      </c>
      <c r="H271" s="158"/>
      <c r="I271" s="158"/>
      <c r="J271" s="413"/>
      <c r="K271" s="159">
        <v>6088000</v>
      </c>
      <c r="L271" s="157" t="s">
        <v>1561</v>
      </c>
      <c r="M271" s="161"/>
      <c r="N271" s="24"/>
      <c r="O271" s="24"/>
      <c r="P271" s="318"/>
      <c r="Q271" s="318"/>
      <c r="R271" s="92"/>
      <c r="S271" s="92"/>
      <c r="T271" s="92"/>
      <c r="U271" s="25"/>
      <c r="V271" s="24"/>
      <c r="W271" s="24"/>
      <c r="X271" s="24"/>
      <c r="Y271" s="25"/>
      <c r="Z271" s="24"/>
      <c r="AA271" s="92"/>
      <c r="AB271" s="24"/>
      <c r="AC271" s="25"/>
      <c r="AD271" s="24">
        <v>6088000</v>
      </c>
      <c r="AE271" s="24"/>
      <c r="AF271" s="24"/>
      <c r="AG271" s="25">
        <f t="shared" ref="AG271" si="146">SUM(AD271:AF271)</f>
        <v>6088000</v>
      </c>
      <c r="AH271" s="25">
        <f t="shared" ref="AH271" si="147">SUM(U271,Y271,AC271,AG271)</f>
        <v>6088000</v>
      </c>
      <c r="AI271" s="26">
        <f t="shared" ref="AI271" si="148">IF(ISERROR(AH271/$J$267),0,AH271/$J$267)</f>
        <v>0.16116418996291768</v>
      </c>
      <c r="AJ271" s="27">
        <f>IF(ISERROR(AH271/$AH$365),"-",AH271/$AH$365)</f>
        <v>4.2660187251314166E-3</v>
      </c>
    </row>
    <row r="272" spans="1:36" s="37" customFormat="1" ht="12.75" customHeight="1" x14ac:dyDescent="0.25">
      <c r="A272" s="404" t="s">
        <v>73</v>
      </c>
      <c r="B272" s="377"/>
      <c r="C272" s="377"/>
      <c r="D272" s="377"/>
      <c r="E272" s="377"/>
      <c r="F272" s="377"/>
      <c r="G272" s="377"/>
      <c r="H272" s="377"/>
      <c r="I272" s="405"/>
      <c r="J272" s="162">
        <f>SUM(J267:J268)</f>
        <v>37775141</v>
      </c>
      <c r="K272" s="162">
        <f>SUM(K268:K271)</f>
        <v>36972973</v>
      </c>
      <c r="L272" s="146"/>
      <c r="M272" s="33">
        <f>SUM(M268:M271)</f>
        <v>0</v>
      </c>
      <c r="N272" s="33">
        <f t="shared" ref="N272:AH272" si="149">SUM(N268:N271)</f>
        <v>0</v>
      </c>
      <c r="O272" s="33">
        <f t="shared" si="149"/>
        <v>0</v>
      </c>
      <c r="P272" s="33">
        <f t="shared" si="149"/>
        <v>0</v>
      </c>
      <c r="Q272" s="33">
        <f t="shared" si="149"/>
        <v>0</v>
      </c>
      <c r="R272" s="33">
        <f t="shared" si="149"/>
        <v>1114918</v>
      </c>
      <c r="S272" s="33">
        <f t="shared" si="149"/>
        <v>1014187</v>
      </c>
      <c r="T272" s="33">
        <f t="shared" si="149"/>
        <v>1361393</v>
      </c>
      <c r="U272" s="33">
        <f t="shared" si="149"/>
        <v>3490498</v>
      </c>
      <c r="V272" s="33">
        <f t="shared" si="149"/>
        <v>1136667</v>
      </c>
      <c r="W272" s="33">
        <f t="shared" si="149"/>
        <v>1393436</v>
      </c>
      <c r="X272" s="33">
        <f t="shared" si="149"/>
        <v>1157559</v>
      </c>
      <c r="Y272" s="33">
        <f t="shared" si="149"/>
        <v>3687662</v>
      </c>
      <c r="Z272" s="33">
        <f t="shared" si="149"/>
        <v>1613701</v>
      </c>
      <c r="AA272" s="33">
        <f t="shared" si="149"/>
        <v>2135461</v>
      </c>
      <c r="AB272" s="33">
        <f t="shared" si="149"/>
        <v>3897272</v>
      </c>
      <c r="AC272" s="33">
        <f t="shared" si="149"/>
        <v>7646434</v>
      </c>
      <c r="AD272" s="33">
        <f t="shared" si="149"/>
        <v>8213004</v>
      </c>
      <c r="AE272" s="33">
        <f t="shared" si="149"/>
        <v>1113610</v>
      </c>
      <c r="AF272" s="33">
        <f t="shared" si="149"/>
        <v>12531202</v>
      </c>
      <c r="AG272" s="33">
        <f t="shared" si="149"/>
        <v>21857816</v>
      </c>
      <c r="AH272" s="33">
        <f t="shared" si="149"/>
        <v>36682410</v>
      </c>
      <c r="AI272" s="36">
        <f>IF(ISERROR(AH272/J272),0,AH272/J272)</f>
        <v>0.97107274860999193</v>
      </c>
      <c r="AJ272" s="36">
        <f>IF(ISERROR(AH272/$AH$365),0,AH272/$AH$365)</f>
        <v>2.5704311422954651E-2</v>
      </c>
    </row>
    <row r="273" spans="1:36" ht="12.75" customHeight="1" x14ac:dyDescent="0.25">
      <c r="A273" s="383" t="s">
        <v>550</v>
      </c>
      <c r="B273" s="384"/>
      <c r="C273" s="384"/>
      <c r="D273" s="384"/>
      <c r="E273" s="385"/>
      <c r="F273" s="9"/>
      <c r="G273" s="10"/>
      <c r="H273" s="11"/>
      <c r="I273" s="11"/>
      <c r="J273" s="453">
        <v>38654000</v>
      </c>
      <c r="K273" s="13"/>
      <c r="L273" s="14"/>
      <c r="M273" s="15"/>
      <c r="N273" s="15"/>
      <c r="O273" s="15"/>
      <c r="P273" s="10"/>
      <c r="Q273" s="16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7"/>
      <c r="AJ273" s="17"/>
    </row>
    <row r="274" spans="1:36" ht="24.95" customHeight="1" outlineLevel="1" x14ac:dyDescent="0.25">
      <c r="A274" s="19">
        <v>1</v>
      </c>
      <c r="B274" s="19"/>
      <c r="C274" s="64" t="s">
        <v>1762</v>
      </c>
      <c r="D274" s="105"/>
      <c r="E274" s="64" t="s">
        <v>1763</v>
      </c>
      <c r="F274" s="70" t="s">
        <v>1559</v>
      </c>
      <c r="G274" s="43" t="s">
        <v>1560</v>
      </c>
      <c r="H274" s="29"/>
      <c r="I274" s="29"/>
      <c r="J274" s="454"/>
      <c r="K274" s="159">
        <v>1667000</v>
      </c>
      <c r="L274" s="157" t="s">
        <v>1561</v>
      </c>
      <c r="M274" s="24"/>
      <c r="N274" s="24"/>
      <c r="O274" s="24"/>
      <c r="P274" s="64"/>
      <c r="Q274" s="64"/>
      <c r="R274" s="92"/>
      <c r="S274" s="92"/>
      <c r="T274" s="92"/>
      <c r="U274" s="25"/>
      <c r="V274" s="24"/>
      <c r="W274" s="24"/>
      <c r="X274" s="24"/>
      <c r="Y274" s="25"/>
      <c r="Z274" s="24"/>
      <c r="AA274" s="24"/>
      <c r="AB274" s="24"/>
      <c r="AC274" s="25"/>
      <c r="AD274" s="159">
        <v>1667000</v>
      </c>
      <c r="AE274" s="24"/>
      <c r="AF274" s="24"/>
      <c r="AG274" s="25">
        <f>SUM(AD274:AF274)</f>
        <v>1667000</v>
      </c>
      <c r="AH274" s="25">
        <f>SUM(U274,Y274,AC274,AG274)</f>
        <v>1667000</v>
      </c>
      <c r="AI274" s="26">
        <f>IF(ISERROR(AH274/$J$267),0,AH274/$J$267)</f>
        <v>4.4129550701081433E-2</v>
      </c>
      <c r="AJ274" s="27">
        <f>IF(ISERROR(AH274/$AH$365),"-",AH274/$AH$365)</f>
        <v>1.1681099235864112E-3</v>
      </c>
    </row>
    <row r="275" spans="1:36" ht="24.95" customHeight="1" outlineLevel="1" x14ac:dyDescent="0.25">
      <c r="A275" s="19">
        <v>2</v>
      </c>
      <c r="B275" s="19"/>
      <c r="C275" s="64" t="s">
        <v>1764</v>
      </c>
      <c r="D275" s="105">
        <v>45628</v>
      </c>
      <c r="E275" s="64" t="s">
        <v>1194</v>
      </c>
      <c r="F275" s="70" t="s">
        <v>1559</v>
      </c>
      <c r="G275" s="43" t="s">
        <v>1560</v>
      </c>
      <c r="H275" s="29"/>
      <c r="I275" s="29"/>
      <c r="J275" s="454"/>
      <c r="K275" s="159">
        <v>3983000</v>
      </c>
      <c r="L275" s="157" t="s">
        <v>1561</v>
      </c>
      <c r="M275" s="24"/>
      <c r="N275" s="24"/>
      <c r="O275" s="24"/>
      <c r="P275" s="318"/>
      <c r="Q275" s="318"/>
      <c r="R275" s="92"/>
      <c r="S275" s="92"/>
      <c r="T275" s="92"/>
      <c r="U275" s="25"/>
      <c r="V275" s="24"/>
      <c r="W275" s="24"/>
      <c r="X275" s="24"/>
      <c r="Y275" s="25"/>
      <c r="Z275" s="24"/>
      <c r="AA275" s="24"/>
      <c r="AB275" s="24"/>
      <c r="AC275" s="25"/>
      <c r="AD275" s="159">
        <v>3983000</v>
      </c>
      <c r="AE275" s="24"/>
      <c r="AF275" s="24"/>
      <c r="AG275" s="25">
        <f t="shared" ref="AG275:AG283" si="150">SUM(AD275:AF275)</f>
        <v>3983000</v>
      </c>
      <c r="AH275" s="25">
        <f t="shared" ref="AH275:AH283" si="151">SUM(U275,Y275,AC275,AG275)</f>
        <v>3983000</v>
      </c>
      <c r="AI275" s="26">
        <f t="shared" ref="AI275:AI294" si="152">IF(ISERROR(AH275/$J$267),0,AH275/$J$267)</f>
        <v>0.10543971232297981</v>
      </c>
      <c r="AJ275" s="27">
        <f t="shared" ref="AJ275:AJ283" si="153">IF(ISERROR(AH275/$AH$365),"-",AH275/$AH$365)</f>
        <v>2.7909908972073637E-3</v>
      </c>
    </row>
    <row r="276" spans="1:36" ht="24.95" customHeight="1" outlineLevel="1" x14ac:dyDescent="0.25">
      <c r="A276" s="19">
        <v>3</v>
      </c>
      <c r="B276" s="19"/>
      <c r="C276" s="64" t="s">
        <v>1765</v>
      </c>
      <c r="D276" s="105">
        <v>45624</v>
      </c>
      <c r="E276" s="64" t="s">
        <v>585</v>
      </c>
      <c r="F276" s="70" t="s">
        <v>1559</v>
      </c>
      <c r="G276" s="43" t="s">
        <v>1560</v>
      </c>
      <c r="H276" s="29"/>
      <c r="I276" s="29"/>
      <c r="J276" s="454"/>
      <c r="K276" s="159">
        <v>1112000</v>
      </c>
      <c r="L276" s="157" t="s">
        <v>1561</v>
      </c>
      <c r="M276" s="24"/>
      <c r="N276" s="24"/>
      <c r="O276" s="24"/>
      <c r="P276" s="318"/>
      <c r="Q276" s="318"/>
      <c r="R276" s="92"/>
      <c r="S276" s="92"/>
      <c r="T276" s="92"/>
      <c r="U276" s="25"/>
      <c r="V276" s="24"/>
      <c r="W276" s="24"/>
      <c r="X276" s="24"/>
      <c r="Y276" s="25"/>
      <c r="Z276" s="24"/>
      <c r="AA276" s="24"/>
      <c r="AB276" s="24"/>
      <c r="AC276" s="25"/>
      <c r="AD276" s="159">
        <v>1112000</v>
      </c>
      <c r="AE276" s="24"/>
      <c r="AF276" s="24"/>
      <c r="AG276" s="25">
        <f t="shared" si="150"/>
        <v>1112000</v>
      </c>
      <c r="AH276" s="25">
        <f t="shared" si="151"/>
        <v>1112000</v>
      </c>
      <c r="AI276" s="26">
        <f t="shared" si="152"/>
        <v>2.9437348758009931E-2</v>
      </c>
      <c r="AJ276" s="27">
        <f t="shared" si="153"/>
        <v>7.7920709959693408E-4</v>
      </c>
    </row>
    <row r="277" spans="1:36" ht="24.95" customHeight="1" outlineLevel="1" x14ac:dyDescent="0.25">
      <c r="A277" s="19">
        <v>4</v>
      </c>
      <c r="B277" s="19"/>
      <c r="C277" s="64" t="s">
        <v>1766</v>
      </c>
      <c r="D277" s="105">
        <v>45628</v>
      </c>
      <c r="E277" s="64" t="s">
        <v>1767</v>
      </c>
      <c r="F277" s="70" t="s">
        <v>1559</v>
      </c>
      <c r="G277" s="43" t="s">
        <v>1560</v>
      </c>
      <c r="H277" s="29"/>
      <c r="I277" s="29"/>
      <c r="J277" s="454"/>
      <c r="K277" s="159">
        <v>1678000</v>
      </c>
      <c r="L277" s="157" t="s">
        <v>1561</v>
      </c>
      <c r="M277" s="24"/>
      <c r="N277" s="24"/>
      <c r="O277" s="24"/>
      <c r="P277" s="318"/>
      <c r="Q277" s="318"/>
      <c r="R277" s="92"/>
      <c r="S277" s="92"/>
      <c r="T277" s="92"/>
      <c r="U277" s="25"/>
      <c r="V277" s="24"/>
      <c r="W277" s="24"/>
      <c r="X277" s="24"/>
      <c r="Y277" s="25"/>
      <c r="Z277" s="24"/>
      <c r="AA277" s="24"/>
      <c r="AB277" s="24"/>
      <c r="AC277" s="25"/>
      <c r="AD277" s="159">
        <v>1678000</v>
      </c>
      <c r="AE277" s="24"/>
      <c r="AF277" s="24"/>
      <c r="AG277" s="25">
        <f t="shared" si="150"/>
        <v>1678000</v>
      </c>
      <c r="AH277" s="25">
        <f t="shared" si="151"/>
        <v>1678000</v>
      </c>
      <c r="AI277" s="26">
        <f t="shared" si="152"/>
        <v>4.4420747496349521E-2</v>
      </c>
      <c r="AJ277" s="27">
        <f t="shared" si="153"/>
        <v>1.1758179074853015E-3</v>
      </c>
    </row>
    <row r="278" spans="1:36" ht="24.95" customHeight="1" outlineLevel="1" x14ac:dyDescent="0.25">
      <c r="A278" s="19">
        <v>5</v>
      </c>
      <c r="B278" s="19"/>
      <c r="C278" s="64" t="s">
        <v>1762</v>
      </c>
      <c r="D278" s="105">
        <v>45567</v>
      </c>
      <c r="E278" s="64" t="s">
        <v>565</v>
      </c>
      <c r="F278" s="70" t="s">
        <v>1559</v>
      </c>
      <c r="G278" s="43" t="s">
        <v>1560</v>
      </c>
      <c r="H278" s="29"/>
      <c r="I278" s="29"/>
      <c r="J278" s="454"/>
      <c r="K278" s="159">
        <v>1667000</v>
      </c>
      <c r="L278" s="157" t="s">
        <v>1561</v>
      </c>
      <c r="M278" s="24"/>
      <c r="N278" s="24"/>
      <c r="O278" s="24"/>
      <c r="P278" s="318"/>
      <c r="Q278" s="318"/>
      <c r="R278" s="92"/>
      <c r="S278" s="92"/>
      <c r="T278" s="92"/>
      <c r="U278" s="25"/>
      <c r="V278" s="24"/>
      <c r="W278" s="24"/>
      <c r="X278" s="24"/>
      <c r="Y278" s="25"/>
      <c r="Z278" s="24"/>
      <c r="AA278" s="24"/>
      <c r="AB278" s="24"/>
      <c r="AC278" s="25"/>
      <c r="AD278" s="159">
        <v>1667000</v>
      </c>
      <c r="AE278" s="24"/>
      <c r="AF278" s="24"/>
      <c r="AG278" s="25">
        <f t="shared" si="150"/>
        <v>1667000</v>
      </c>
      <c r="AH278" s="25">
        <f t="shared" si="151"/>
        <v>1667000</v>
      </c>
      <c r="AI278" s="26">
        <f t="shared" si="152"/>
        <v>4.4129550701081433E-2</v>
      </c>
      <c r="AJ278" s="27">
        <f t="shared" si="153"/>
        <v>1.1681099235864112E-3</v>
      </c>
    </row>
    <row r="279" spans="1:36" ht="24.95" customHeight="1" outlineLevel="1" x14ac:dyDescent="0.25">
      <c r="A279" s="19">
        <v>6</v>
      </c>
      <c r="B279" s="19"/>
      <c r="C279" s="64" t="s">
        <v>1768</v>
      </c>
      <c r="D279" s="105">
        <v>45624</v>
      </c>
      <c r="E279" s="64" t="s">
        <v>583</v>
      </c>
      <c r="F279" s="70" t="s">
        <v>1559</v>
      </c>
      <c r="G279" s="43" t="s">
        <v>1560</v>
      </c>
      <c r="H279" s="29"/>
      <c r="I279" s="29"/>
      <c r="J279" s="454"/>
      <c r="K279" s="159">
        <v>1667000</v>
      </c>
      <c r="L279" s="157" t="s">
        <v>1561</v>
      </c>
      <c r="M279" s="24"/>
      <c r="N279" s="24"/>
      <c r="O279" s="24"/>
      <c r="P279" s="318"/>
      <c r="Q279" s="318"/>
      <c r="R279" s="92"/>
      <c r="S279" s="92"/>
      <c r="T279" s="92"/>
      <c r="U279" s="25"/>
      <c r="V279" s="24"/>
      <c r="W279" s="24"/>
      <c r="X279" s="24"/>
      <c r="Y279" s="25"/>
      <c r="Z279" s="24"/>
      <c r="AA279" s="24"/>
      <c r="AB279" s="24"/>
      <c r="AC279" s="25"/>
      <c r="AD279" s="159">
        <v>1667000</v>
      </c>
      <c r="AE279" s="24"/>
      <c r="AF279" s="24"/>
      <c r="AG279" s="25">
        <f t="shared" si="150"/>
        <v>1667000</v>
      </c>
      <c r="AH279" s="25">
        <f t="shared" si="151"/>
        <v>1667000</v>
      </c>
      <c r="AI279" s="26">
        <f t="shared" si="152"/>
        <v>4.4129550701081433E-2</v>
      </c>
      <c r="AJ279" s="27">
        <f t="shared" si="153"/>
        <v>1.1681099235864112E-3</v>
      </c>
    </row>
    <row r="280" spans="1:36" ht="24.95" customHeight="1" outlineLevel="1" x14ac:dyDescent="0.25">
      <c r="A280" s="19">
        <v>7</v>
      </c>
      <c r="B280" s="19"/>
      <c r="C280" s="64" t="s">
        <v>1769</v>
      </c>
      <c r="D280" s="105">
        <v>45624</v>
      </c>
      <c r="E280" s="64" t="s">
        <v>1541</v>
      </c>
      <c r="F280" s="70" t="s">
        <v>1559</v>
      </c>
      <c r="G280" s="43" t="s">
        <v>1560</v>
      </c>
      <c r="H280" s="29"/>
      <c r="I280" s="29"/>
      <c r="J280" s="454"/>
      <c r="K280" s="159">
        <v>1667000</v>
      </c>
      <c r="L280" s="157" t="s">
        <v>1561</v>
      </c>
      <c r="M280" s="24"/>
      <c r="N280" s="24"/>
      <c r="O280" s="24"/>
      <c r="P280" s="318"/>
      <c r="Q280" s="318"/>
      <c r="R280" s="92"/>
      <c r="S280" s="92"/>
      <c r="T280" s="92"/>
      <c r="U280" s="25"/>
      <c r="V280" s="24"/>
      <c r="W280" s="24"/>
      <c r="X280" s="24"/>
      <c r="Y280" s="25"/>
      <c r="Z280" s="24"/>
      <c r="AA280" s="24"/>
      <c r="AB280" s="24"/>
      <c r="AC280" s="25"/>
      <c r="AD280" s="159">
        <v>1667000</v>
      </c>
      <c r="AE280" s="24"/>
      <c r="AF280" s="24"/>
      <c r="AG280" s="25">
        <f t="shared" si="150"/>
        <v>1667000</v>
      </c>
      <c r="AH280" s="25">
        <f t="shared" si="151"/>
        <v>1667000</v>
      </c>
      <c r="AI280" s="26">
        <f t="shared" si="152"/>
        <v>4.4129550701081433E-2</v>
      </c>
      <c r="AJ280" s="27">
        <f t="shared" si="153"/>
        <v>1.1681099235864112E-3</v>
      </c>
    </row>
    <row r="281" spans="1:36" ht="24.95" customHeight="1" outlineLevel="1" x14ac:dyDescent="0.25">
      <c r="A281" s="19">
        <v>8</v>
      </c>
      <c r="B281" s="19"/>
      <c r="C281" s="64" t="s">
        <v>1770</v>
      </c>
      <c r="D281" s="105">
        <v>45608</v>
      </c>
      <c r="E281" s="64" t="s">
        <v>561</v>
      </c>
      <c r="F281" s="70" t="s">
        <v>1559</v>
      </c>
      <c r="G281" s="43" t="s">
        <v>1560</v>
      </c>
      <c r="H281" s="29"/>
      <c r="I281" s="29"/>
      <c r="J281" s="454"/>
      <c r="K281" s="159">
        <v>1667000</v>
      </c>
      <c r="L281" s="157" t="s">
        <v>1561</v>
      </c>
      <c r="M281" s="24"/>
      <c r="N281" s="24"/>
      <c r="O281" s="24"/>
      <c r="P281" s="318"/>
      <c r="Q281" s="318"/>
      <c r="R281" s="92"/>
      <c r="S281" s="92"/>
      <c r="T281" s="92"/>
      <c r="U281" s="25"/>
      <c r="V281" s="24"/>
      <c r="W281" s="24"/>
      <c r="X281" s="24"/>
      <c r="Y281" s="25"/>
      <c r="Z281" s="24"/>
      <c r="AA281" s="24"/>
      <c r="AB281" s="24"/>
      <c r="AC281" s="25"/>
      <c r="AD281" s="159">
        <v>1667000</v>
      </c>
      <c r="AE281" s="24"/>
      <c r="AF281" s="24"/>
      <c r="AG281" s="25">
        <f t="shared" si="150"/>
        <v>1667000</v>
      </c>
      <c r="AH281" s="25">
        <f t="shared" si="151"/>
        <v>1667000</v>
      </c>
      <c r="AI281" s="26">
        <f t="shared" si="152"/>
        <v>4.4129550701081433E-2</v>
      </c>
      <c r="AJ281" s="27">
        <f t="shared" si="153"/>
        <v>1.1681099235864112E-3</v>
      </c>
    </row>
    <row r="282" spans="1:36" ht="24.95" customHeight="1" outlineLevel="1" x14ac:dyDescent="0.25">
      <c r="A282" s="19">
        <v>9</v>
      </c>
      <c r="B282" s="19"/>
      <c r="C282" s="64" t="s">
        <v>1771</v>
      </c>
      <c r="D282" s="105">
        <v>45624</v>
      </c>
      <c r="E282" s="64" t="s">
        <v>1772</v>
      </c>
      <c r="F282" s="70" t="s">
        <v>1559</v>
      </c>
      <c r="G282" s="43" t="s">
        <v>1560</v>
      </c>
      <c r="H282" s="29"/>
      <c r="I282" s="29"/>
      <c r="J282" s="454"/>
      <c r="K282" s="159">
        <v>1667000</v>
      </c>
      <c r="L282" s="157" t="s">
        <v>1561</v>
      </c>
      <c r="M282" s="24"/>
      <c r="N282" s="24"/>
      <c r="O282" s="24"/>
      <c r="P282" s="318"/>
      <c r="Q282" s="318"/>
      <c r="R282" s="92"/>
      <c r="S282" s="92"/>
      <c r="T282" s="92"/>
      <c r="U282" s="25"/>
      <c r="V282" s="24"/>
      <c r="W282" s="24"/>
      <c r="X282" s="24"/>
      <c r="Y282" s="25"/>
      <c r="Z282" s="24"/>
      <c r="AA282" s="24"/>
      <c r="AB282" s="24"/>
      <c r="AC282" s="25"/>
      <c r="AD282" s="159">
        <v>1667000</v>
      </c>
      <c r="AE282" s="24"/>
      <c r="AF282" s="24"/>
      <c r="AG282" s="25">
        <f t="shared" si="150"/>
        <v>1667000</v>
      </c>
      <c r="AH282" s="25">
        <f t="shared" si="151"/>
        <v>1667000</v>
      </c>
      <c r="AI282" s="26">
        <f t="shared" si="152"/>
        <v>4.4129550701081433E-2</v>
      </c>
      <c r="AJ282" s="27">
        <f t="shared" si="153"/>
        <v>1.1681099235864112E-3</v>
      </c>
    </row>
    <row r="283" spans="1:36" ht="24.95" customHeight="1" outlineLevel="1" x14ac:dyDescent="0.25">
      <c r="A283" s="19">
        <v>10</v>
      </c>
      <c r="B283" s="19"/>
      <c r="C283" s="64" t="s">
        <v>1773</v>
      </c>
      <c r="D283" s="105">
        <v>45628</v>
      </c>
      <c r="E283" s="64" t="s">
        <v>580</v>
      </c>
      <c r="F283" s="70" t="s">
        <v>1559</v>
      </c>
      <c r="G283" s="43" t="s">
        <v>1560</v>
      </c>
      <c r="H283" s="29"/>
      <c r="I283" s="29"/>
      <c r="J283" s="454"/>
      <c r="K283" s="159">
        <v>1667000</v>
      </c>
      <c r="L283" s="157" t="s">
        <v>1561</v>
      </c>
      <c r="M283" s="24"/>
      <c r="N283" s="24"/>
      <c r="O283" s="24"/>
      <c r="P283" s="318"/>
      <c r="Q283" s="318"/>
      <c r="R283" s="92"/>
      <c r="S283" s="92"/>
      <c r="T283" s="92"/>
      <c r="U283" s="25"/>
      <c r="V283" s="24"/>
      <c r="W283" s="24"/>
      <c r="X283" s="24"/>
      <c r="Y283" s="25"/>
      <c r="Z283" s="24"/>
      <c r="AA283" s="24"/>
      <c r="AB283" s="24"/>
      <c r="AC283" s="25"/>
      <c r="AD283" s="159">
        <v>1667000</v>
      </c>
      <c r="AE283" s="24"/>
      <c r="AF283" s="24"/>
      <c r="AG283" s="25">
        <f t="shared" si="150"/>
        <v>1667000</v>
      </c>
      <c r="AH283" s="25">
        <f t="shared" si="151"/>
        <v>1667000</v>
      </c>
      <c r="AI283" s="26">
        <f t="shared" si="152"/>
        <v>4.4129550701081433E-2</v>
      </c>
      <c r="AJ283" s="27">
        <f t="shared" si="153"/>
        <v>1.1681099235864112E-3</v>
      </c>
    </row>
    <row r="284" spans="1:36" ht="24.95" customHeight="1" outlineLevel="1" x14ac:dyDescent="0.25">
      <c r="A284" s="19">
        <v>11</v>
      </c>
      <c r="B284" s="19"/>
      <c r="C284" s="64" t="s">
        <v>1774</v>
      </c>
      <c r="D284" s="105">
        <v>45624</v>
      </c>
      <c r="E284" s="64" t="s">
        <v>1775</v>
      </c>
      <c r="F284" s="70" t="s">
        <v>1559</v>
      </c>
      <c r="G284" s="43" t="s">
        <v>1560</v>
      </c>
      <c r="H284" s="29"/>
      <c r="I284" s="29"/>
      <c r="J284" s="454"/>
      <c r="K284" s="159">
        <v>1667000</v>
      </c>
      <c r="L284" s="157" t="s">
        <v>1561</v>
      </c>
      <c r="M284" s="24"/>
      <c r="N284" s="24"/>
      <c r="O284" s="24"/>
      <c r="P284" s="318"/>
      <c r="Q284" s="318"/>
      <c r="R284" s="92"/>
      <c r="S284" s="92"/>
      <c r="T284" s="92"/>
      <c r="U284" s="25"/>
      <c r="V284" s="24"/>
      <c r="W284" s="24"/>
      <c r="X284" s="24"/>
      <c r="Y284" s="25"/>
      <c r="Z284" s="24"/>
      <c r="AA284" s="24"/>
      <c r="AB284" s="24"/>
      <c r="AC284" s="25"/>
      <c r="AD284" s="159">
        <v>1667000</v>
      </c>
      <c r="AE284" s="24"/>
      <c r="AF284" s="24"/>
      <c r="AG284" s="25">
        <f>SUM(AD284:AF284)</f>
        <v>1667000</v>
      </c>
      <c r="AH284" s="25">
        <f>SUM(U284,Y284,AC284,AG284)</f>
        <v>1667000</v>
      </c>
      <c r="AI284" s="26">
        <f>IF(ISERROR(AH284/$J$267),0,AH284/$J$267)</f>
        <v>4.4129550701081433E-2</v>
      </c>
      <c r="AJ284" s="27">
        <f>IF(ISERROR(AH284/$AH$365),"-",AH284/$AH$365)</f>
        <v>1.1681099235864112E-3</v>
      </c>
    </row>
    <row r="285" spans="1:36" ht="24.95" customHeight="1" outlineLevel="1" x14ac:dyDescent="0.25">
      <c r="A285" s="19">
        <v>12</v>
      </c>
      <c r="B285" s="19"/>
      <c r="C285" s="64" t="s">
        <v>1776</v>
      </c>
      <c r="D285" s="105">
        <v>45624</v>
      </c>
      <c r="E285" s="64" t="s">
        <v>576</v>
      </c>
      <c r="F285" s="70" t="s">
        <v>1559</v>
      </c>
      <c r="G285" s="43" t="s">
        <v>1560</v>
      </c>
      <c r="H285" s="29"/>
      <c r="I285" s="29"/>
      <c r="J285" s="454"/>
      <c r="K285" s="159">
        <v>1667000</v>
      </c>
      <c r="L285" s="157" t="s">
        <v>1561</v>
      </c>
      <c r="M285" s="24"/>
      <c r="N285" s="24"/>
      <c r="O285" s="24"/>
      <c r="P285" s="318"/>
      <c r="Q285" s="318"/>
      <c r="R285" s="92"/>
      <c r="S285" s="92"/>
      <c r="T285" s="92"/>
      <c r="U285" s="25"/>
      <c r="V285" s="24"/>
      <c r="W285" s="24"/>
      <c r="X285" s="24"/>
      <c r="Y285" s="25"/>
      <c r="Z285" s="24"/>
      <c r="AA285" s="24"/>
      <c r="AB285" s="24"/>
      <c r="AC285" s="25"/>
      <c r="AD285" s="159">
        <v>1667000</v>
      </c>
      <c r="AE285" s="24"/>
      <c r="AF285" s="24"/>
      <c r="AG285" s="25">
        <f t="shared" ref="AG285:AG292" si="154">SUM(AD285:AF285)</f>
        <v>1667000</v>
      </c>
      <c r="AH285" s="25">
        <f t="shared" ref="AH285:AH292" si="155">SUM(U285,Y285,AC285,AG285)</f>
        <v>1667000</v>
      </c>
      <c r="AI285" s="26">
        <f t="shared" si="152"/>
        <v>4.4129550701081433E-2</v>
      </c>
      <c r="AJ285" s="27">
        <f t="shared" ref="AJ285:AJ292" si="156">IF(ISERROR(AH285/$AH$365),"-",AH285/$AH$365)</f>
        <v>1.1681099235864112E-3</v>
      </c>
    </row>
    <row r="286" spans="1:36" ht="24.95" customHeight="1" outlineLevel="1" x14ac:dyDescent="0.25">
      <c r="A286" s="19">
        <v>13</v>
      </c>
      <c r="B286" s="19"/>
      <c r="C286" s="64" t="s">
        <v>1777</v>
      </c>
      <c r="D286" s="105">
        <v>45628</v>
      </c>
      <c r="E286" s="64" t="s">
        <v>555</v>
      </c>
      <c r="F286" s="70" t="s">
        <v>1559</v>
      </c>
      <c r="G286" s="43" t="s">
        <v>1560</v>
      </c>
      <c r="H286" s="29"/>
      <c r="I286" s="29"/>
      <c r="J286" s="454"/>
      <c r="K286" s="159">
        <v>1667000</v>
      </c>
      <c r="L286" s="157" t="s">
        <v>1561</v>
      </c>
      <c r="M286" s="24"/>
      <c r="N286" s="24"/>
      <c r="O286" s="24"/>
      <c r="P286" s="318"/>
      <c r="Q286" s="318"/>
      <c r="R286" s="92"/>
      <c r="S286" s="92"/>
      <c r="T286" s="92"/>
      <c r="U286" s="25"/>
      <c r="V286" s="24"/>
      <c r="W286" s="24"/>
      <c r="X286" s="24"/>
      <c r="Y286" s="25"/>
      <c r="Z286" s="24"/>
      <c r="AA286" s="24"/>
      <c r="AB286" s="24"/>
      <c r="AC286" s="25"/>
      <c r="AD286" s="159">
        <v>1667000</v>
      </c>
      <c r="AE286" s="24"/>
      <c r="AF286" s="24"/>
      <c r="AG286" s="25">
        <f t="shared" si="154"/>
        <v>1667000</v>
      </c>
      <c r="AH286" s="25">
        <f t="shared" si="155"/>
        <v>1667000</v>
      </c>
      <c r="AI286" s="26">
        <f t="shared" si="152"/>
        <v>4.4129550701081433E-2</v>
      </c>
      <c r="AJ286" s="27">
        <f t="shared" si="156"/>
        <v>1.1681099235864112E-3</v>
      </c>
    </row>
    <row r="287" spans="1:36" ht="24.95" customHeight="1" outlineLevel="1" x14ac:dyDescent="0.25">
      <c r="A287" s="19">
        <v>14</v>
      </c>
      <c r="B287" s="19"/>
      <c r="C287" s="64" t="s">
        <v>1778</v>
      </c>
      <c r="D287" s="105">
        <v>45628</v>
      </c>
      <c r="E287" s="64" t="s">
        <v>553</v>
      </c>
      <c r="F287" s="70" t="s">
        <v>1559</v>
      </c>
      <c r="G287" s="43" t="s">
        <v>1560</v>
      </c>
      <c r="H287" s="29"/>
      <c r="I287" s="29"/>
      <c r="J287" s="454"/>
      <c r="K287" s="159">
        <v>1992000</v>
      </c>
      <c r="L287" s="157" t="s">
        <v>1561</v>
      </c>
      <c r="M287" s="24"/>
      <c r="N287" s="24"/>
      <c r="O287" s="24"/>
      <c r="P287" s="318"/>
      <c r="Q287" s="318"/>
      <c r="R287" s="92"/>
      <c r="S287" s="92"/>
      <c r="T287" s="92"/>
      <c r="U287" s="25"/>
      <c r="V287" s="24"/>
      <c r="W287" s="24"/>
      <c r="X287" s="24"/>
      <c r="Y287" s="25"/>
      <c r="Z287" s="24"/>
      <c r="AA287" s="24"/>
      <c r="AB287" s="24"/>
      <c r="AC287" s="25"/>
      <c r="AD287" s="159">
        <v>1992000</v>
      </c>
      <c r="AE287" s="24"/>
      <c r="AF287" s="24"/>
      <c r="AG287" s="25">
        <f t="shared" si="154"/>
        <v>1992000</v>
      </c>
      <c r="AH287" s="25">
        <f t="shared" si="155"/>
        <v>1992000</v>
      </c>
      <c r="AI287" s="26">
        <f t="shared" si="152"/>
        <v>5.2733092379456635E-2</v>
      </c>
      <c r="AJ287" s="27">
        <f t="shared" si="156"/>
        <v>1.395845811508177E-3</v>
      </c>
    </row>
    <row r="288" spans="1:36" ht="24.95" customHeight="1" outlineLevel="1" x14ac:dyDescent="0.25">
      <c r="A288" s="19">
        <v>15</v>
      </c>
      <c r="B288" s="19"/>
      <c r="C288" s="64" t="s">
        <v>1779</v>
      </c>
      <c r="D288" s="105">
        <v>45628</v>
      </c>
      <c r="E288" s="64" t="s">
        <v>1780</v>
      </c>
      <c r="F288" s="70" t="s">
        <v>1559</v>
      </c>
      <c r="G288" s="43" t="s">
        <v>1560</v>
      </c>
      <c r="H288" s="29"/>
      <c r="I288" s="29"/>
      <c r="J288" s="454"/>
      <c r="K288" s="159">
        <v>1667000</v>
      </c>
      <c r="L288" s="157" t="s">
        <v>1561</v>
      </c>
      <c r="M288" s="24"/>
      <c r="N288" s="24"/>
      <c r="O288" s="24"/>
      <c r="P288" s="318"/>
      <c r="Q288" s="318"/>
      <c r="R288" s="92"/>
      <c r="S288" s="92"/>
      <c r="T288" s="92"/>
      <c r="U288" s="25"/>
      <c r="V288" s="24"/>
      <c r="W288" s="24"/>
      <c r="X288" s="24"/>
      <c r="Y288" s="25"/>
      <c r="Z288" s="24"/>
      <c r="AA288" s="24"/>
      <c r="AB288" s="24"/>
      <c r="AC288" s="25"/>
      <c r="AD288" s="159">
        <v>1667000</v>
      </c>
      <c r="AE288" s="24"/>
      <c r="AF288" s="24"/>
      <c r="AG288" s="25">
        <f t="shared" si="154"/>
        <v>1667000</v>
      </c>
      <c r="AH288" s="25">
        <f t="shared" si="155"/>
        <v>1667000</v>
      </c>
      <c r="AI288" s="26">
        <f t="shared" si="152"/>
        <v>4.4129550701081433E-2</v>
      </c>
      <c r="AJ288" s="27">
        <f t="shared" si="156"/>
        <v>1.1681099235864112E-3</v>
      </c>
    </row>
    <row r="289" spans="1:36" ht="24.95" customHeight="1" outlineLevel="1" x14ac:dyDescent="0.25">
      <c r="A289" s="19">
        <v>16</v>
      </c>
      <c r="B289" s="19"/>
      <c r="C289" s="64" t="s">
        <v>1781</v>
      </c>
      <c r="D289" s="105">
        <v>45628</v>
      </c>
      <c r="E289" s="64" t="s">
        <v>1782</v>
      </c>
      <c r="F289" s="70" t="s">
        <v>1559</v>
      </c>
      <c r="G289" s="43" t="s">
        <v>1560</v>
      </c>
      <c r="H289" s="29"/>
      <c r="I289" s="29"/>
      <c r="J289" s="454"/>
      <c r="K289" s="159">
        <v>1667000</v>
      </c>
      <c r="L289" s="157" t="s">
        <v>1561</v>
      </c>
      <c r="M289" s="24"/>
      <c r="N289" s="24"/>
      <c r="O289" s="24"/>
      <c r="P289" s="318"/>
      <c r="Q289" s="318"/>
      <c r="R289" s="92"/>
      <c r="S289" s="92"/>
      <c r="T289" s="92"/>
      <c r="U289" s="25"/>
      <c r="V289" s="24"/>
      <c r="W289" s="24"/>
      <c r="X289" s="24"/>
      <c r="Y289" s="25"/>
      <c r="Z289" s="24"/>
      <c r="AA289" s="24"/>
      <c r="AB289" s="24"/>
      <c r="AC289" s="25"/>
      <c r="AD289" s="159">
        <v>1667000</v>
      </c>
      <c r="AE289" s="24"/>
      <c r="AF289" s="24"/>
      <c r="AG289" s="25">
        <f t="shared" si="154"/>
        <v>1667000</v>
      </c>
      <c r="AH289" s="25">
        <f t="shared" si="155"/>
        <v>1667000</v>
      </c>
      <c r="AI289" s="26">
        <f t="shared" si="152"/>
        <v>4.4129550701081433E-2</v>
      </c>
      <c r="AJ289" s="27">
        <f t="shared" si="156"/>
        <v>1.1681099235864112E-3</v>
      </c>
    </row>
    <row r="290" spans="1:36" ht="24.95" customHeight="1" outlineLevel="1" x14ac:dyDescent="0.25">
      <c r="A290" s="19">
        <v>17</v>
      </c>
      <c r="B290" s="19"/>
      <c r="C290" s="64" t="s">
        <v>1783</v>
      </c>
      <c r="D290" s="105">
        <v>45628</v>
      </c>
      <c r="E290" s="64" t="s">
        <v>1784</v>
      </c>
      <c r="F290" s="70" t="s">
        <v>1559</v>
      </c>
      <c r="G290" s="43" t="s">
        <v>1560</v>
      </c>
      <c r="H290" s="29"/>
      <c r="I290" s="29"/>
      <c r="J290" s="454"/>
      <c r="K290" s="159">
        <v>1667000</v>
      </c>
      <c r="L290" s="157" t="s">
        <v>1561</v>
      </c>
      <c r="M290" s="24"/>
      <c r="N290" s="24"/>
      <c r="O290" s="24"/>
      <c r="P290" s="318"/>
      <c r="Q290" s="318"/>
      <c r="R290" s="92"/>
      <c r="S290" s="92"/>
      <c r="T290" s="92"/>
      <c r="U290" s="25"/>
      <c r="V290" s="24"/>
      <c r="W290" s="24"/>
      <c r="X290" s="24"/>
      <c r="Y290" s="25"/>
      <c r="Z290" s="24"/>
      <c r="AA290" s="24"/>
      <c r="AB290" s="24"/>
      <c r="AC290" s="25"/>
      <c r="AD290" s="159">
        <v>1667000</v>
      </c>
      <c r="AE290" s="24"/>
      <c r="AF290" s="24"/>
      <c r="AG290" s="25">
        <f t="shared" si="154"/>
        <v>1667000</v>
      </c>
      <c r="AH290" s="25">
        <f t="shared" si="155"/>
        <v>1667000</v>
      </c>
      <c r="AI290" s="26">
        <f t="shared" si="152"/>
        <v>4.4129550701081433E-2</v>
      </c>
      <c r="AJ290" s="27">
        <f t="shared" si="156"/>
        <v>1.1681099235864112E-3</v>
      </c>
    </row>
    <row r="291" spans="1:36" ht="24.95" customHeight="1" outlineLevel="1" x14ac:dyDescent="0.25">
      <c r="A291" s="19">
        <v>18</v>
      </c>
      <c r="B291" s="19"/>
      <c r="C291" s="64" t="s">
        <v>1785</v>
      </c>
      <c r="D291" s="105">
        <v>45608</v>
      </c>
      <c r="E291" s="64" t="s">
        <v>1786</v>
      </c>
      <c r="F291" s="70" t="s">
        <v>1559</v>
      </c>
      <c r="G291" s="43" t="s">
        <v>1560</v>
      </c>
      <c r="H291" s="29"/>
      <c r="I291" s="29"/>
      <c r="J291" s="454"/>
      <c r="K291" s="159">
        <v>1667000</v>
      </c>
      <c r="L291" s="157" t="s">
        <v>1561</v>
      </c>
      <c r="M291" s="24"/>
      <c r="N291" s="24"/>
      <c r="O291" s="24"/>
      <c r="P291" s="318"/>
      <c r="Q291" s="318"/>
      <c r="R291" s="92"/>
      <c r="S291" s="92"/>
      <c r="T291" s="92"/>
      <c r="U291" s="25"/>
      <c r="V291" s="24"/>
      <c r="W291" s="24"/>
      <c r="X291" s="24"/>
      <c r="Y291" s="25"/>
      <c r="Z291" s="24"/>
      <c r="AA291" s="24"/>
      <c r="AB291" s="24"/>
      <c r="AC291" s="25"/>
      <c r="AD291" s="159">
        <v>1667000</v>
      </c>
      <c r="AE291" s="24"/>
      <c r="AF291" s="24"/>
      <c r="AG291" s="25">
        <f t="shared" si="154"/>
        <v>1667000</v>
      </c>
      <c r="AH291" s="25">
        <f t="shared" si="155"/>
        <v>1667000</v>
      </c>
      <c r="AI291" s="26">
        <f t="shared" si="152"/>
        <v>4.4129550701081433E-2</v>
      </c>
      <c r="AJ291" s="27">
        <f t="shared" si="156"/>
        <v>1.1681099235864112E-3</v>
      </c>
    </row>
    <row r="292" spans="1:36" ht="24.95" customHeight="1" outlineLevel="1" x14ac:dyDescent="0.25">
      <c r="A292" s="19">
        <v>19</v>
      </c>
      <c r="B292" s="19"/>
      <c r="C292" s="64" t="s">
        <v>1787</v>
      </c>
      <c r="D292" s="105">
        <v>45628</v>
      </c>
      <c r="E292" s="64" t="s">
        <v>551</v>
      </c>
      <c r="F292" s="70" t="s">
        <v>1559</v>
      </c>
      <c r="G292" s="43" t="s">
        <v>1560</v>
      </c>
      <c r="H292" s="29"/>
      <c r="I292" s="29"/>
      <c r="J292" s="454"/>
      <c r="K292" s="159">
        <v>1667000</v>
      </c>
      <c r="L292" s="157" t="s">
        <v>1561</v>
      </c>
      <c r="M292" s="24"/>
      <c r="N292" s="24"/>
      <c r="O292" s="24"/>
      <c r="P292" s="318"/>
      <c r="Q292" s="318"/>
      <c r="R292" s="92"/>
      <c r="S292" s="92"/>
      <c r="T292" s="92"/>
      <c r="U292" s="25"/>
      <c r="V292" s="24"/>
      <c r="W292" s="24"/>
      <c r="X292" s="24"/>
      <c r="Y292" s="25"/>
      <c r="Z292" s="24"/>
      <c r="AA292" s="24"/>
      <c r="AB292" s="24"/>
      <c r="AC292" s="25"/>
      <c r="AD292" s="159">
        <v>1667000</v>
      </c>
      <c r="AE292" s="24"/>
      <c r="AF292" s="24"/>
      <c r="AG292" s="25">
        <f t="shared" si="154"/>
        <v>1667000</v>
      </c>
      <c r="AH292" s="25">
        <f t="shared" si="155"/>
        <v>1667000</v>
      </c>
      <c r="AI292" s="26">
        <f t="shared" si="152"/>
        <v>4.4129550701081433E-2</v>
      </c>
      <c r="AJ292" s="27">
        <f t="shared" si="156"/>
        <v>1.1681099235864112E-3</v>
      </c>
    </row>
    <row r="293" spans="1:36" ht="24.95" customHeight="1" outlineLevel="1" x14ac:dyDescent="0.25">
      <c r="A293" s="19">
        <v>20</v>
      </c>
      <c r="B293" s="19"/>
      <c r="C293" s="64" t="s">
        <v>1788</v>
      </c>
      <c r="D293" s="105">
        <v>45628</v>
      </c>
      <c r="E293" s="64" t="s">
        <v>567</v>
      </c>
      <c r="F293" s="70" t="s">
        <v>1559</v>
      </c>
      <c r="G293" s="43" t="s">
        <v>1560</v>
      </c>
      <c r="H293" s="29"/>
      <c r="I293" s="29"/>
      <c r="J293" s="454"/>
      <c r="K293" s="159">
        <v>1667000</v>
      </c>
      <c r="L293" s="157" t="s">
        <v>1561</v>
      </c>
      <c r="M293" s="24"/>
      <c r="N293" s="24"/>
      <c r="O293" s="24"/>
      <c r="P293" s="318"/>
      <c r="Q293" s="318"/>
      <c r="R293" s="92"/>
      <c r="S293" s="92"/>
      <c r="T293" s="92"/>
      <c r="U293" s="25"/>
      <c r="V293" s="24"/>
      <c r="W293" s="24"/>
      <c r="X293" s="24"/>
      <c r="Y293" s="25"/>
      <c r="Z293" s="24"/>
      <c r="AA293" s="24"/>
      <c r="AB293" s="24"/>
      <c r="AC293" s="25"/>
      <c r="AD293" s="159">
        <v>1667000</v>
      </c>
      <c r="AE293" s="24"/>
      <c r="AF293" s="24"/>
      <c r="AG293" s="25">
        <f t="shared" ref="AG293:AG294" si="157">SUM(AD293:AF293)</f>
        <v>1667000</v>
      </c>
      <c r="AH293" s="25">
        <f t="shared" ref="AH293:AH294" si="158">SUM(U293,Y293,AC293,AG293)</f>
        <v>1667000</v>
      </c>
      <c r="AI293" s="26">
        <f t="shared" si="152"/>
        <v>4.4129550701081433E-2</v>
      </c>
      <c r="AJ293" s="27">
        <f t="shared" ref="AJ293:AJ294" si="159">IF(ISERROR(AH293/$AH$365),"-",AH293/$AH$365)</f>
        <v>1.1681099235864112E-3</v>
      </c>
    </row>
    <row r="294" spans="1:36" ht="24.95" customHeight="1" outlineLevel="1" x14ac:dyDescent="0.25">
      <c r="A294" s="19">
        <v>21</v>
      </c>
      <c r="B294" s="19"/>
      <c r="C294" s="64" t="s">
        <v>1789</v>
      </c>
      <c r="D294" s="105">
        <v>45624</v>
      </c>
      <c r="E294" s="64" t="s">
        <v>557</v>
      </c>
      <c r="F294" s="70" t="s">
        <v>1559</v>
      </c>
      <c r="G294" s="43" t="s">
        <v>1560</v>
      </c>
      <c r="H294" s="29"/>
      <c r="I294" s="29"/>
      <c r="J294" s="455"/>
      <c r="K294" s="159">
        <v>1667000</v>
      </c>
      <c r="L294" s="157" t="s">
        <v>1561</v>
      </c>
      <c r="M294" s="24"/>
      <c r="N294" s="24"/>
      <c r="O294" s="24"/>
      <c r="P294" s="318"/>
      <c r="Q294" s="318"/>
      <c r="R294" s="92"/>
      <c r="S294" s="92"/>
      <c r="T294" s="92"/>
      <c r="U294" s="25"/>
      <c r="V294" s="24"/>
      <c r="W294" s="24"/>
      <c r="X294" s="24"/>
      <c r="Y294" s="25"/>
      <c r="Z294" s="24"/>
      <c r="AA294" s="24"/>
      <c r="AB294" s="24"/>
      <c r="AC294" s="25"/>
      <c r="AD294" s="159">
        <v>1667000</v>
      </c>
      <c r="AE294" s="24"/>
      <c r="AF294" s="24"/>
      <c r="AG294" s="25">
        <f t="shared" si="157"/>
        <v>1667000</v>
      </c>
      <c r="AH294" s="25">
        <f t="shared" si="158"/>
        <v>1667000</v>
      </c>
      <c r="AI294" s="26">
        <f t="shared" si="152"/>
        <v>4.4129550701081433E-2</v>
      </c>
      <c r="AJ294" s="27">
        <f t="shared" si="159"/>
        <v>1.1681099235864112E-3</v>
      </c>
    </row>
    <row r="295" spans="1:36" s="37" customFormat="1" ht="12.75" customHeight="1" x14ac:dyDescent="0.25">
      <c r="A295" s="376" t="s">
        <v>588</v>
      </c>
      <c r="B295" s="378"/>
      <c r="C295" s="378"/>
      <c r="D295" s="378"/>
      <c r="E295" s="378"/>
      <c r="F295" s="378"/>
      <c r="G295" s="378"/>
      <c r="H295" s="378"/>
      <c r="I295" s="379"/>
      <c r="J295" s="33">
        <f>+J273</f>
        <v>38654000</v>
      </c>
      <c r="K295" s="33">
        <f>SUM(K274:K294)</f>
        <v>37104000</v>
      </c>
      <c r="L295" s="32"/>
      <c r="M295" s="33">
        <f>SUM(M268:M268)</f>
        <v>0</v>
      </c>
      <c r="N295" s="33">
        <f>SUM(N268:N268)</f>
        <v>0</v>
      </c>
      <c r="O295" s="33">
        <f>SUM(O268:O268)</f>
        <v>0</v>
      </c>
      <c r="P295" s="34"/>
      <c r="Q295" s="35"/>
      <c r="R295" s="33">
        <f>+R274</f>
        <v>0</v>
      </c>
      <c r="S295" s="33">
        <f t="shared" ref="S295:T295" si="160">+S274</f>
        <v>0</v>
      </c>
      <c r="T295" s="33">
        <f t="shared" si="160"/>
        <v>0</v>
      </c>
      <c r="U295" s="33">
        <f t="shared" ref="U295" si="161">+U274</f>
        <v>0</v>
      </c>
      <c r="V295" s="33">
        <f t="shared" ref="V295" si="162">+V274</f>
        <v>0</v>
      </c>
      <c r="W295" s="33">
        <f t="shared" ref="W295" si="163">+W274</f>
        <v>0</v>
      </c>
      <c r="X295" s="33">
        <f t="shared" ref="X295" si="164">+X274</f>
        <v>0</v>
      </c>
      <c r="Y295" s="33">
        <f t="shared" ref="Y295" si="165">+Y274</f>
        <v>0</v>
      </c>
      <c r="Z295" s="33">
        <f t="shared" ref="Z295" si="166">+Z274</f>
        <v>0</v>
      </c>
      <c r="AA295" s="33">
        <f t="shared" ref="AA295" si="167">+AA274</f>
        <v>0</v>
      </c>
      <c r="AB295" s="33">
        <f t="shared" ref="AB295" si="168">+AB274</f>
        <v>0</v>
      </c>
      <c r="AC295" s="33">
        <f t="shared" ref="AC295" si="169">+AC274</f>
        <v>0</v>
      </c>
      <c r="AD295" s="33">
        <f t="shared" ref="AD295:AF295" si="170">SUM(AD291:AD291)</f>
        <v>1667000</v>
      </c>
      <c r="AE295" s="33">
        <f t="shared" si="170"/>
        <v>0</v>
      </c>
      <c r="AF295" s="33">
        <f t="shared" si="170"/>
        <v>0</v>
      </c>
      <c r="AG295" s="33">
        <f>SUM(AG274:AG294)</f>
        <v>37104000</v>
      </c>
      <c r="AH295" s="33">
        <f>SUM(AH274:AH294)</f>
        <v>37104000</v>
      </c>
      <c r="AI295" s="36">
        <f>IF(ISERROR(AH295/J295),0,AH295/J295)</f>
        <v>0.95990065711181249</v>
      </c>
      <c r="AJ295" s="36">
        <f>IF(ISERROR(AH295/$AH$365),0,AH295/$AH$365)</f>
        <v>2.5999730416766766E-2</v>
      </c>
    </row>
    <row r="296" spans="1:36" ht="12.75" customHeight="1" x14ac:dyDescent="0.25">
      <c r="A296" s="383" t="s">
        <v>74</v>
      </c>
      <c r="B296" s="384"/>
      <c r="C296" s="384"/>
      <c r="D296" s="384"/>
      <c r="E296" s="385"/>
      <c r="F296" s="9"/>
      <c r="G296" s="10"/>
      <c r="H296" s="11"/>
      <c r="I296" s="11"/>
      <c r="J296" s="381">
        <v>269403680</v>
      </c>
      <c r="K296" s="13"/>
      <c r="L296" s="14"/>
      <c r="M296" s="15"/>
      <c r="N296" s="15"/>
      <c r="O296" s="15"/>
      <c r="P296" s="10"/>
      <c r="Q296" s="16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7"/>
      <c r="AJ296" s="17"/>
    </row>
    <row r="297" spans="1:36" ht="24.95" customHeight="1" outlineLevel="1" x14ac:dyDescent="0.25">
      <c r="A297" s="19">
        <v>1</v>
      </c>
      <c r="B297" s="19"/>
      <c r="C297" s="64"/>
      <c r="D297" s="29"/>
      <c r="E297" s="64"/>
      <c r="F297" s="64"/>
      <c r="G297" s="64"/>
      <c r="H297" s="29"/>
      <c r="I297" s="29"/>
      <c r="J297" s="395"/>
      <c r="K297" s="92">
        <v>269350</v>
      </c>
      <c r="L297" s="104" t="s">
        <v>1293</v>
      </c>
      <c r="M297" s="24"/>
      <c r="N297" s="24"/>
      <c r="O297" s="24"/>
      <c r="P297" s="106"/>
      <c r="Q297" s="106"/>
      <c r="R297" s="92"/>
      <c r="S297" s="92">
        <v>269350</v>
      </c>
      <c r="T297" s="92"/>
      <c r="U297" s="25">
        <f>SUM(R297:T297)</f>
        <v>269350</v>
      </c>
      <c r="V297" s="24"/>
      <c r="W297" s="24"/>
      <c r="X297" s="24"/>
      <c r="Y297" s="25">
        <f>SUM(V297:X297)</f>
        <v>0</v>
      </c>
      <c r="Z297" s="24"/>
      <c r="AA297" s="24"/>
      <c r="AB297" s="24"/>
      <c r="AC297" s="25">
        <f>SUM(Z297:AB297)</f>
        <v>0</v>
      </c>
      <c r="AD297" s="24"/>
      <c r="AE297" s="24"/>
      <c r="AF297" s="24"/>
      <c r="AG297" s="25">
        <f>SUM(AD297:AF297)</f>
        <v>0</v>
      </c>
      <c r="AH297" s="25">
        <f>SUM(U297,Y297,AC297,AG297)</f>
        <v>269350</v>
      </c>
      <c r="AI297" s="26">
        <f>IF(ISERROR(AH297/$J$296),0,AH297/$J$296)</f>
        <v>9.9980074511231616E-4</v>
      </c>
      <c r="AJ297" s="27">
        <f t="shared" ref="AJ297:AJ329" si="171">IF(ISERROR(AH297/$AH$365),"-",AH297/$AH$365)</f>
        <v>1.8874049665146961E-4</v>
      </c>
    </row>
    <row r="298" spans="1:36" ht="24.95" customHeight="1" outlineLevel="1" x14ac:dyDescent="0.25">
      <c r="A298" s="19">
        <v>2</v>
      </c>
      <c r="B298" s="19"/>
      <c r="C298" s="64"/>
      <c r="D298" s="29"/>
      <c r="E298" s="64"/>
      <c r="F298" s="64"/>
      <c r="G298" s="64"/>
      <c r="H298" s="29"/>
      <c r="I298" s="29"/>
      <c r="J298" s="395"/>
      <c r="K298" s="92">
        <v>68479576</v>
      </c>
      <c r="L298" s="97" t="s">
        <v>107</v>
      </c>
      <c r="M298" s="24"/>
      <c r="N298" s="24"/>
      <c r="O298" s="24"/>
      <c r="P298" s="64"/>
      <c r="Q298" s="64"/>
      <c r="R298" s="92">
        <v>5074272</v>
      </c>
      <c r="S298" s="92">
        <v>4096729</v>
      </c>
      <c r="T298" s="92">
        <v>4368613</v>
      </c>
      <c r="U298" s="25">
        <f>SUM(R298:T298)</f>
        <v>13539614</v>
      </c>
      <c r="V298" s="24">
        <v>10980754</v>
      </c>
      <c r="W298" s="24">
        <v>5229941</v>
      </c>
      <c r="X298" s="24">
        <v>4335464</v>
      </c>
      <c r="Y298" s="25">
        <f t="shared" ref="Y298:Y305" si="172">SUM(V298:X298)</f>
        <v>20546159</v>
      </c>
      <c r="Z298" s="24">
        <v>8612298</v>
      </c>
      <c r="AA298" s="24">
        <v>5841596</v>
      </c>
      <c r="AB298" s="24">
        <v>4374273</v>
      </c>
      <c r="AC298" s="25">
        <f t="shared" ref="AC298:AC305" si="173">SUM(Z298:AB298)</f>
        <v>18828167</v>
      </c>
      <c r="AD298" s="24">
        <v>6402057</v>
      </c>
      <c r="AE298" s="24">
        <v>9149299</v>
      </c>
      <c r="AF298" s="24">
        <v>14280</v>
      </c>
      <c r="AG298" s="25">
        <f t="shared" ref="AG298:AG305" si="174">SUM(AD298:AF298)</f>
        <v>15565636</v>
      </c>
      <c r="AH298" s="25">
        <f t="shared" ref="AH298:AH305" si="175">SUM(U298,Y298,AC298,AG298)</f>
        <v>68479576</v>
      </c>
      <c r="AI298" s="26">
        <f t="shared" ref="AI298:AI305" si="176">IF(ISERROR(AH298/$J$296),0,AH298/$J$296)</f>
        <v>0.25418946021821232</v>
      </c>
      <c r="AJ298" s="27">
        <f t="shared" si="171"/>
        <v>4.7985406291895523E-2</v>
      </c>
    </row>
    <row r="299" spans="1:36" ht="24.95" customHeight="1" outlineLevel="1" x14ac:dyDescent="0.25">
      <c r="A299" s="19">
        <v>3</v>
      </c>
      <c r="B299" s="19"/>
      <c r="C299" s="99" t="s">
        <v>1790</v>
      </c>
      <c r="D299" s="105">
        <v>45331</v>
      </c>
      <c r="E299" s="70" t="s">
        <v>679</v>
      </c>
      <c r="F299" s="70" t="s">
        <v>1559</v>
      </c>
      <c r="G299" s="43" t="s">
        <v>1560</v>
      </c>
      <c r="H299" s="29"/>
      <c r="I299" s="29"/>
      <c r="J299" s="395"/>
      <c r="K299" s="92">
        <v>1750000</v>
      </c>
      <c r="L299" s="64" t="s">
        <v>1561</v>
      </c>
      <c r="M299" s="92"/>
      <c r="N299" s="24"/>
      <c r="O299" s="24"/>
      <c r="P299" s="64"/>
      <c r="Q299" s="64"/>
      <c r="R299" s="92"/>
      <c r="S299" s="92">
        <v>1750000</v>
      </c>
      <c r="T299" s="92"/>
      <c r="U299" s="25">
        <f t="shared" ref="U299:U334" si="177">SUM(R299:T299)</f>
        <v>1750000</v>
      </c>
      <c r="V299" s="24"/>
      <c r="W299" s="24"/>
      <c r="X299" s="24"/>
      <c r="Y299" s="25">
        <f t="shared" si="172"/>
        <v>0</v>
      </c>
      <c r="Z299" s="24">
        <f>+K299-U299</f>
        <v>0</v>
      </c>
      <c r="AA299" s="24"/>
      <c r="AB299" s="24"/>
      <c r="AC299" s="25">
        <f t="shared" si="173"/>
        <v>0</v>
      </c>
      <c r="AD299" s="24"/>
      <c r="AE299" s="24"/>
      <c r="AF299" s="24"/>
      <c r="AG299" s="25">
        <f t="shared" si="174"/>
        <v>0</v>
      </c>
      <c r="AH299" s="25">
        <f t="shared" si="175"/>
        <v>1750000</v>
      </c>
      <c r="AI299" s="26">
        <f t="shared" si="176"/>
        <v>6.4958281193486294E-3</v>
      </c>
      <c r="AJ299" s="27">
        <f t="shared" si="171"/>
        <v>1.2262701657325852E-3</v>
      </c>
    </row>
    <row r="300" spans="1:36" ht="24.95" customHeight="1" outlineLevel="1" x14ac:dyDescent="0.25">
      <c r="A300" s="19">
        <v>4</v>
      </c>
      <c r="B300" s="19"/>
      <c r="C300" s="99" t="s">
        <v>1791</v>
      </c>
      <c r="D300" s="105">
        <v>45334</v>
      </c>
      <c r="E300" s="70" t="s">
        <v>626</v>
      </c>
      <c r="F300" s="70" t="s">
        <v>1559</v>
      </c>
      <c r="G300" s="43" t="s">
        <v>1560</v>
      </c>
      <c r="H300" s="29"/>
      <c r="I300" s="29"/>
      <c r="J300" s="395"/>
      <c r="K300" s="92">
        <v>3626000</v>
      </c>
      <c r="L300" s="64" t="s">
        <v>1561</v>
      </c>
      <c r="M300" s="92"/>
      <c r="N300" s="24"/>
      <c r="O300" s="24"/>
      <c r="P300" s="64"/>
      <c r="Q300" s="64"/>
      <c r="R300" s="92"/>
      <c r="S300" s="92">
        <v>3626000</v>
      </c>
      <c r="T300" s="92"/>
      <c r="U300" s="25">
        <f t="shared" si="177"/>
        <v>3626000</v>
      </c>
      <c r="V300" s="24"/>
      <c r="W300" s="24"/>
      <c r="X300" s="24"/>
      <c r="Y300" s="25">
        <f t="shared" si="172"/>
        <v>0</v>
      </c>
      <c r="Z300" s="24"/>
      <c r="AA300" s="24"/>
      <c r="AB300" s="24"/>
      <c r="AC300" s="25">
        <f t="shared" si="173"/>
        <v>0</v>
      </c>
      <c r="AD300" s="24"/>
      <c r="AE300" s="24"/>
      <c r="AF300" s="24"/>
      <c r="AG300" s="25">
        <f t="shared" si="174"/>
        <v>0</v>
      </c>
      <c r="AH300" s="25">
        <f t="shared" si="175"/>
        <v>3626000</v>
      </c>
      <c r="AI300" s="26">
        <f t="shared" si="176"/>
        <v>1.345935586329036E-2</v>
      </c>
      <c r="AJ300" s="27">
        <f t="shared" si="171"/>
        <v>2.5408317833979163E-3</v>
      </c>
    </row>
    <row r="301" spans="1:36" ht="24.95" customHeight="1" outlineLevel="1" x14ac:dyDescent="0.25">
      <c r="A301" s="19">
        <v>5</v>
      </c>
      <c r="B301" s="19"/>
      <c r="C301" s="99" t="s">
        <v>1792</v>
      </c>
      <c r="D301" s="105">
        <v>45350</v>
      </c>
      <c r="E301" s="70" t="s">
        <v>1227</v>
      </c>
      <c r="F301" s="70" t="s">
        <v>1559</v>
      </c>
      <c r="G301" s="43" t="s">
        <v>1560</v>
      </c>
      <c r="H301" s="29"/>
      <c r="I301" s="29"/>
      <c r="J301" s="395"/>
      <c r="K301" s="92">
        <v>1750000</v>
      </c>
      <c r="L301" s="64" t="s">
        <v>1561</v>
      </c>
      <c r="M301" s="92"/>
      <c r="N301" s="24"/>
      <c r="O301" s="24"/>
      <c r="P301" s="64"/>
      <c r="Q301" s="64"/>
      <c r="R301" s="92"/>
      <c r="S301" s="92"/>
      <c r="T301" s="144">
        <v>1750000</v>
      </c>
      <c r="U301" s="25">
        <f t="shared" si="177"/>
        <v>1750000</v>
      </c>
      <c r="V301" s="24"/>
      <c r="W301" s="24"/>
      <c r="X301" s="24"/>
      <c r="Y301" s="25">
        <f t="shared" si="172"/>
        <v>0</v>
      </c>
      <c r="Z301" s="24"/>
      <c r="AA301" s="24"/>
      <c r="AB301" s="24"/>
      <c r="AC301" s="25">
        <f t="shared" si="173"/>
        <v>0</v>
      </c>
      <c r="AD301" s="24"/>
      <c r="AE301" s="24"/>
      <c r="AF301" s="24"/>
      <c r="AG301" s="25">
        <f t="shared" si="174"/>
        <v>0</v>
      </c>
      <c r="AH301" s="25">
        <f t="shared" si="175"/>
        <v>1750000</v>
      </c>
      <c r="AI301" s="26">
        <f t="shared" si="176"/>
        <v>6.4958281193486294E-3</v>
      </c>
      <c r="AJ301" s="27">
        <f t="shared" si="171"/>
        <v>1.2262701657325852E-3</v>
      </c>
    </row>
    <row r="302" spans="1:36" ht="24.95" customHeight="1" outlineLevel="1" x14ac:dyDescent="0.25">
      <c r="A302" s="19">
        <v>6</v>
      </c>
      <c r="B302" s="19"/>
      <c r="C302" s="99" t="s">
        <v>1793</v>
      </c>
      <c r="D302" s="105">
        <v>45336</v>
      </c>
      <c r="E302" s="70" t="s">
        <v>648</v>
      </c>
      <c r="F302" s="70" t="s">
        <v>1559</v>
      </c>
      <c r="G302" s="43" t="s">
        <v>1560</v>
      </c>
      <c r="H302" s="29"/>
      <c r="I302" s="29"/>
      <c r="J302" s="395"/>
      <c r="K302" s="92">
        <v>9065000</v>
      </c>
      <c r="L302" s="64" t="s">
        <v>1561</v>
      </c>
      <c r="M302" s="92"/>
      <c r="N302" s="24"/>
      <c r="O302" s="24"/>
      <c r="P302" s="64"/>
      <c r="Q302" s="64"/>
      <c r="R302" s="92"/>
      <c r="S302" s="92"/>
      <c r="T302" s="144">
        <v>9065000</v>
      </c>
      <c r="U302" s="25">
        <f t="shared" si="177"/>
        <v>9065000</v>
      </c>
      <c r="V302" s="24"/>
      <c r="W302" s="24"/>
      <c r="X302" s="24"/>
      <c r="Y302" s="25">
        <f t="shared" si="172"/>
        <v>0</v>
      </c>
      <c r="Z302" s="24"/>
      <c r="AA302" s="24"/>
      <c r="AB302" s="24"/>
      <c r="AC302" s="25">
        <f t="shared" si="173"/>
        <v>0</v>
      </c>
      <c r="AD302" s="24"/>
      <c r="AE302" s="24"/>
      <c r="AF302" s="24"/>
      <c r="AG302" s="25">
        <f t="shared" si="174"/>
        <v>0</v>
      </c>
      <c r="AH302" s="25">
        <f t="shared" si="175"/>
        <v>9065000</v>
      </c>
      <c r="AI302" s="26">
        <f t="shared" si="176"/>
        <v>3.3648389658225898E-2</v>
      </c>
      <c r="AJ302" s="27">
        <f t="shared" si="171"/>
        <v>6.3520794584947908E-3</v>
      </c>
    </row>
    <row r="303" spans="1:36" ht="24.95" customHeight="1" outlineLevel="1" x14ac:dyDescent="0.25">
      <c r="A303" s="19">
        <v>7</v>
      </c>
      <c r="B303" s="19"/>
      <c r="C303" s="99" t="s">
        <v>1794</v>
      </c>
      <c r="D303" s="105">
        <v>45334</v>
      </c>
      <c r="E303" s="70" t="s">
        <v>646</v>
      </c>
      <c r="F303" s="70" t="s">
        <v>1559</v>
      </c>
      <c r="G303" s="43" t="s">
        <v>1560</v>
      </c>
      <c r="H303" s="29"/>
      <c r="I303" s="29"/>
      <c r="J303" s="395"/>
      <c r="K303" s="92">
        <v>1813000</v>
      </c>
      <c r="L303" s="64" t="s">
        <v>1561</v>
      </c>
      <c r="M303" s="92"/>
      <c r="N303" s="24"/>
      <c r="O303" s="24"/>
      <c r="P303" s="64"/>
      <c r="Q303" s="64"/>
      <c r="R303" s="92"/>
      <c r="S303" s="92"/>
      <c r="T303" s="92">
        <v>1813000</v>
      </c>
      <c r="U303" s="25">
        <f t="shared" si="177"/>
        <v>1813000</v>
      </c>
      <c r="V303" s="24"/>
      <c r="W303" s="24"/>
      <c r="X303" s="24"/>
      <c r="Y303" s="25">
        <f t="shared" si="172"/>
        <v>0</v>
      </c>
      <c r="Z303" s="24"/>
      <c r="AA303" s="24"/>
      <c r="AB303" s="24"/>
      <c r="AC303" s="25">
        <f t="shared" si="173"/>
        <v>0</v>
      </c>
      <c r="AD303" s="24"/>
      <c r="AE303" s="24"/>
      <c r="AF303" s="24"/>
      <c r="AG303" s="25">
        <f t="shared" si="174"/>
        <v>0</v>
      </c>
      <c r="AH303" s="25">
        <f t="shared" si="175"/>
        <v>1813000</v>
      </c>
      <c r="AI303" s="26">
        <f t="shared" si="176"/>
        <v>6.7296779316451802E-3</v>
      </c>
      <c r="AJ303" s="27">
        <f t="shared" si="171"/>
        <v>1.2704158916989582E-3</v>
      </c>
    </row>
    <row r="304" spans="1:36" ht="24.95" customHeight="1" outlineLevel="1" x14ac:dyDescent="0.25">
      <c r="A304" s="19">
        <v>8</v>
      </c>
      <c r="B304" s="19"/>
      <c r="C304" s="99" t="s">
        <v>1795</v>
      </c>
      <c r="D304" s="105">
        <v>45350</v>
      </c>
      <c r="E304" s="70" t="s">
        <v>1224</v>
      </c>
      <c r="F304" s="70" t="s">
        <v>1559</v>
      </c>
      <c r="G304" s="43" t="s">
        <v>1560</v>
      </c>
      <c r="H304" s="29"/>
      <c r="I304" s="29"/>
      <c r="J304" s="395"/>
      <c r="K304" s="92">
        <v>3626000</v>
      </c>
      <c r="L304" s="64" t="s">
        <v>1561</v>
      </c>
      <c r="M304" s="92"/>
      <c r="N304" s="24"/>
      <c r="O304" s="24"/>
      <c r="P304" s="64"/>
      <c r="Q304" s="64"/>
      <c r="R304" s="92"/>
      <c r="S304" s="92"/>
      <c r="T304" s="144">
        <v>3626000</v>
      </c>
      <c r="U304" s="25">
        <f t="shared" si="177"/>
        <v>3626000</v>
      </c>
      <c r="V304" s="24"/>
      <c r="W304" s="24"/>
      <c r="X304" s="24"/>
      <c r="Y304" s="25">
        <f t="shared" si="172"/>
        <v>0</v>
      </c>
      <c r="Z304" s="24"/>
      <c r="AA304" s="24"/>
      <c r="AB304" s="24"/>
      <c r="AC304" s="25">
        <f t="shared" si="173"/>
        <v>0</v>
      </c>
      <c r="AD304" s="24"/>
      <c r="AE304" s="24"/>
      <c r="AF304" s="24"/>
      <c r="AG304" s="25">
        <f t="shared" si="174"/>
        <v>0</v>
      </c>
      <c r="AH304" s="25">
        <f t="shared" si="175"/>
        <v>3626000</v>
      </c>
      <c r="AI304" s="26">
        <f t="shared" si="176"/>
        <v>1.345935586329036E-2</v>
      </c>
      <c r="AJ304" s="27">
        <f t="shared" si="171"/>
        <v>2.5408317833979163E-3</v>
      </c>
    </row>
    <row r="305" spans="1:36" ht="24.95" customHeight="1" outlineLevel="1" x14ac:dyDescent="0.25">
      <c r="A305" s="19">
        <v>9</v>
      </c>
      <c r="B305" s="19"/>
      <c r="C305" s="99" t="s">
        <v>1796</v>
      </c>
      <c r="D305" s="105">
        <v>45334</v>
      </c>
      <c r="E305" s="70" t="s">
        <v>610</v>
      </c>
      <c r="F305" s="70" t="s">
        <v>1559</v>
      </c>
      <c r="G305" s="43" t="s">
        <v>1560</v>
      </c>
      <c r="H305" s="29"/>
      <c r="I305" s="29"/>
      <c r="J305" s="395"/>
      <c r="K305" s="92">
        <v>1750000</v>
      </c>
      <c r="L305" s="64" t="s">
        <v>1561</v>
      </c>
      <c r="M305" s="92"/>
      <c r="N305" s="24"/>
      <c r="O305" s="24"/>
      <c r="P305" s="64"/>
      <c r="Q305" s="64"/>
      <c r="R305" s="92"/>
      <c r="S305" s="92"/>
      <c r="T305" s="144">
        <v>1750000</v>
      </c>
      <c r="U305" s="25">
        <f t="shared" si="177"/>
        <v>1750000</v>
      </c>
      <c r="V305" s="24"/>
      <c r="W305" s="24"/>
      <c r="X305" s="24"/>
      <c r="Y305" s="25">
        <f t="shared" si="172"/>
        <v>0</v>
      </c>
      <c r="Z305" s="24"/>
      <c r="AA305" s="24"/>
      <c r="AB305" s="24"/>
      <c r="AC305" s="25">
        <f t="shared" si="173"/>
        <v>0</v>
      </c>
      <c r="AD305" s="24"/>
      <c r="AE305" s="24"/>
      <c r="AF305" s="24"/>
      <c r="AG305" s="25">
        <f t="shared" si="174"/>
        <v>0</v>
      </c>
      <c r="AH305" s="25">
        <f t="shared" si="175"/>
        <v>1750000</v>
      </c>
      <c r="AI305" s="26">
        <f t="shared" si="176"/>
        <v>6.4958281193486294E-3</v>
      </c>
      <c r="AJ305" s="27">
        <f t="shared" si="171"/>
        <v>1.2262701657325852E-3</v>
      </c>
    </row>
    <row r="306" spans="1:36" ht="24.95" customHeight="1" outlineLevel="1" x14ac:dyDescent="0.25">
      <c r="A306" s="19">
        <v>10</v>
      </c>
      <c r="B306" s="19"/>
      <c r="C306" s="99" t="s">
        <v>1797</v>
      </c>
      <c r="D306" s="105">
        <v>45350</v>
      </c>
      <c r="E306" s="70" t="s">
        <v>1798</v>
      </c>
      <c r="F306" s="70" t="s">
        <v>1559</v>
      </c>
      <c r="G306" s="43" t="s">
        <v>1560</v>
      </c>
      <c r="H306" s="29"/>
      <c r="I306" s="29"/>
      <c r="J306" s="395"/>
      <c r="K306" s="92">
        <v>9065000</v>
      </c>
      <c r="L306" s="64" t="s">
        <v>1561</v>
      </c>
      <c r="M306" s="92"/>
      <c r="N306" s="24"/>
      <c r="O306" s="24"/>
      <c r="P306" s="64"/>
      <c r="Q306" s="64"/>
      <c r="R306" s="92"/>
      <c r="S306" s="92"/>
      <c r="T306" s="92"/>
      <c r="U306" s="25">
        <f t="shared" si="177"/>
        <v>0</v>
      </c>
      <c r="V306" s="92">
        <v>9065000</v>
      </c>
      <c r="W306" s="24"/>
      <c r="X306" s="24"/>
      <c r="Y306" s="25">
        <f t="shared" ref="Y306:Y334" si="178">SUM(V306:X306)</f>
        <v>9065000</v>
      </c>
      <c r="Z306" s="24"/>
      <c r="AA306" s="24"/>
      <c r="AB306" s="24"/>
      <c r="AC306" s="25">
        <f t="shared" ref="AC306:AC329" si="179">SUM(Z306:AB306)</f>
        <v>0</v>
      </c>
      <c r="AD306" s="24"/>
      <c r="AE306" s="24"/>
      <c r="AF306" s="24"/>
      <c r="AG306" s="25">
        <f t="shared" ref="AG306:AG329" si="180">SUM(AD306:AF306)</f>
        <v>0</v>
      </c>
      <c r="AH306" s="25">
        <f t="shared" ref="AH306:AH329" si="181">SUM(U306,Y306,AC306,AG306)</f>
        <v>9065000</v>
      </c>
      <c r="AI306" s="26">
        <f t="shared" ref="AI306:AI329" si="182">IF(ISERROR(AH306/$J$296),0,AH306/$J$296)</f>
        <v>3.3648389658225898E-2</v>
      </c>
      <c r="AJ306" s="27">
        <f t="shared" si="171"/>
        <v>6.3520794584947908E-3</v>
      </c>
    </row>
    <row r="307" spans="1:36" ht="24.95" customHeight="1" outlineLevel="1" x14ac:dyDescent="0.25">
      <c r="A307" s="19">
        <v>11</v>
      </c>
      <c r="B307" s="19"/>
      <c r="C307" s="99" t="s">
        <v>1799</v>
      </c>
      <c r="D307" s="105">
        <v>45334</v>
      </c>
      <c r="E307" s="70" t="s">
        <v>640</v>
      </c>
      <c r="F307" s="70" t="s">
        <v>1559</v>
      </c>
      <c r="G307" s="43" t="s">
        <v>1560</v>
      </c>
      <c r="H307" s="29"/>
      <c r="I307" s="29"/>
      <c r="J307" s="395"/>
      <c r="K307" s="92">
        <v>1750000</v>
      </c>
      <c r="L307" s="64" t="s">
        <v>1561</v>
      </c>
      <c r="M307" s="92"/>
      <c r="N307" s="24"/>
      <c r="O307" s="24"/>
      <c r="P307" s="64"/>
      <c r="Q307" s="64"/>
      <c r="R307" s="92"/>
      <c r="S307" s="92"/>
      <c r="T307" s="92"/>
      <c r="U307" s="25">
        <f t="shared" si="177"/>
        <v>0</v>
      </c>
      <c r="V307" s="92">
        <v>1750000</v>
      </c>
      <c r="W307" s="24"/>
      <c r="X307" s="24"/>
      <c r="Y307" s="25">
        <f t="shared" si="178"/>
        <v>1750000</v>
      </c>
      <c r="Z307" s="24"/>
      <c r="AA307" s="24"/>
      <c r="AB307" s="24"/>
      <c r="AC307" s="25">
        <f t="shared" si="179"/>
        <v>0</v>
      </c>
      <c r="AD307" s="24"/>
      <c r="AE307" s="24"/>
      <c r="AF307" s="24"/>
      <c r="AG307" s="25">
        <f t="shared" si="180"/>
        <v>0</v>
      </c>
      <c r="AH307" s="25">
        <f t="shared" si="181"/>
        <v>1750000</v>
      </c>
      <c r="AI307" s="26">
        <f t="shared" si="182"/>
        <v>6.4958281193486294E-3</v>
      </c>
      <c r="AJ307" s="27">
        <f t="shared" si="171"/>
        <v>1.2262701657325852E-3</v>
      </c>
    </row>
    <row r="308" spans="1:36" ht="24.95" customHeight="1" outlineLevel="1" x14ac:dyDescent="0.25">
      <c r="A308" s="19">
        <v>12</v>
      </c>
      <c r="B308" s="19"/>
      <c r="C308" s="99" t="s">
        <v>1409</v>
      </c>
      <c r="D308" s="105">
        <v>45356</v>
      </c>
      <c r="E308" s="70" t="s">
        <v>636</v>
      </c>
      <c r="F308" s="70" t="s">
        <v>1559</v>
      </c>
      <c r="G308" s="43" t="s">
        <v>1560</v>
      </c>
      <c r="H308" s="29"/>
      <c r="I308" s="29"/>
      <c r="J308" s="395"/>
      <c r="K308" s="92">
        <v>9065000</v>
      </c>
      <c r="L308" s="64" t="s">
        <v>1561</v>
      </c>
      <c r="M308" s="92"/>
      <c r="N308" s="24"/>
      <c r="O308" s="24"/>
      <c r="P308" s="64"/>
      <c r="Q308" s="64"/>
      <c r="R308" s="92"/>
      <c r="S308" s="92"/>
      <c r="T308" s="92"/>
      <c r="U308" s="25">
        <f t="shared" si="177"/>
        <v>0</v>
      </c>
      <c r="V308" s="92">
        <v>9065000</v>
      </c>
      <c r="W308" s="24"/>
      <c r="X308" s="24"/>
      <c r="Y308" s="25">
        <f t="shared" si="178"/>
        <v>9065000</v>
      </c>
      <c r="Z308" s="24"/>
      <c r="AA308" s="24"/>
      <c r="AB308" s="24"/>
      <c r="AC308" s="25">
        <f t="shared" si="179"/>
        <v>0</v>
      </c>
      <c r="AD308" s="24"/>
      <c r="AE308" s="24"/>
      <c r="AF308" s="24"/>
      <c r="AG308" s="25">
        <f t="shared" si="180"/>
        <v>0</v>
      </c>
      <c r="AH308" s="25">
        <f t="shared" si="181"/>
        <v>9065000</v>
      </c>
      <c r="AI308" s="26">
        <f t="shared" si="182"/>
        <v>3.3648389658225898E-2</v>
      </c>
      <c r="AJ308" s="27">
        <f t="shared" si="171"/>
        <v>6.3520794584947908E-3</v>
      </c>
    </row>
    <row r="309" spans="1:36" ht="24.95" customHeight="1" outlineLevel="1" x14ac:dyDescent="0.25">
      <c r="A309" s="19">
        <v>13</v>
      </c>
      <c r="B309" s="19"/>
      <c r="C309" s="99" t="s">
        <v>1800</v>
      </c>
      <c r="D309" s="105">
        <v>45350</v>
      </c>
      <c r="E309" s="70" t="s">
        <v>665</v>
      </c>
      <c r="F309" s="70" t="s">
        <v>1559</v>
      </c>
      <c r="G309" s="43" t="s">
        <v>1560</v>
      </c>
      <c r="H309" s="29"/>
      <c r="I309" s="29"/>
      <c r="J309" s="395"/>
      <c r="K309" s="92">
        <v>3626000</v>
      </c>
      <c r="L309" s="64" t="s">
        <v>1561</v>
      </c>
      <c r="M309" s="92"/>
      <c r="N309" s="24"/>
      <c r="O309" s="24"/>
      <c r="P309" s="64"/>
      <c r="Q309" s="64"/>
      <c r="R309" s="92"/>
      <c r="S309" s="92"/>
      <c r="T309" s="92"/>
      <c r="U309" s="25">
        <f t="shared" si="177"/>
        <v>0</v>
      </c>
      <c r="V309" s="24">
        <v>3626000</v>
      </c>
      <c r="W309" s="24"/>
      <c r="X309" s="24"/>
      <c r="Y309" s="25">
        <f t="shared" si="178"/>
        <v>3626000</v>
      </c>
      <c r="Z309" s="24"/>
      <c r="AA309" s="24"/>
      <c r="AB309" s="24"/>
      <c r="AC309" s="25">
        <f t="shared" si="179"/>
        <v>0</v>
      </c>
      <c r="AD309" s="24"/>
      <c r="AE309" s="24"/>
      <c r="AF309" s="24"/>
      <c r="AG309" s="25">
        <f t="shared" si="180"/>
        <v>0</v>
      </c>
      <c r="AH309" s="25">
        <f t="shared" si="181"/>
        <v>3626000</v>
      </c>
      <c r="AI309" s="26">
        <f t="shared" si="182"/>
        <v>1.345935586329036E-2</v>
      </c>
      <c r="AJ309" s="27">
        <f t="shared" si="171"/>
        <v>2.5408317833979163E-3</v>
      </c>
    </row>
    <row r="310" spans="1:36" ht="24.95" customHeight="1" outlineLevel="1" x14ac:dyDescent="0.25">
      <c r="A310" s="19">
        <v>14</v>
      </c>
      <c r="B310" s="19"/>
      <c r="C310" s="99" t="s">
        <v>1801</v>
      </c>
      <c r="D310" s="105">
        <v>45357</v>
      </c>
      <c r="E310" s="70" t="s">
        <v>602</v>
      </c>
      <c r="F310" s="70" t="s">
        <v>1559</v>
      </c>
      <c r="G310" s="43" t="s">
        <v>1560</v>
      </c>
      <c r="H310" s="29"/>
      <c r="I310" s="29"/>
      <c r="J310" s="395"/>
      <c r="K310" s="92">
        <v>3626000</v>
      </c>
      <c r="L310" s="64" t="s">
        <v>1561</v>
      </c>
      <c r="M310" s="92"/>
      <c r="N310" s="24"/>
      <c r="O310" s="24"/>
      <c r="P310" s="64"/>
      <c r="Q310" s="64"/>
      <c r="R310" s="92"/>
      <c r="S310" s="92"/>
      <c r="T310" s="92"/>
      <c r="U310" s="25">
        <f t="shared" si="177"/>
        <v>0</v>
      </c>
      <c r="V310" s="92">
        <v>3626000</v>
      </c>
      <c r="W310" s="24"/>
      <c r="X310" s="24"/>
      <c r="Y310" s="25">
        <f t="shared" si="178"/>
        <v>3626000</v>
      </c>
      <c r="Z310" s="24"/>
      <c r="AA310" s="24"/>
      <c r="AB310" s="24"/>
      <c r="AC310" s="25">
        <f t="shared" si="179"/>
        <v>0</v>
      </c>
      <c r="AD310" s="24"/>
      <c r="AE310" s="24"/>
      <c r="AF310" s="24"/>
      <c r="AG310" s="25">
        <f t="shared" si="180"/>
        <v>0</v>
      </c>
      <c r="AH310" s="25">
        <f t="shared" si="181"/>
        <v>3626000</v>
      </c>
      <c r="AI310" s="26">
        <f t="shared" si="182"/>
        <v>1.345935586329036E-2</v>
      </c>
      <c r="AJ310" s="27">
        <f t="shared" si="171"/>
        <v>2.5408317833979163E-3</v>
      </c>
    </row>
    <row r="311" spans="1:36" ht="24.95" customHeight="1" outlineLevel="1" x14ac:dyDescent="0.25">
      <c r="A311" s="19">
        <v>15</v>
      </c>
      <c r="B311" s="19"/>
      <c r="C311" s="99" t="s">
        <v>1525</v>
      </c>
      <c r="D311" s="105">
        <v>45355</v>
      </c>
      <c r="E311" s="70" t="s">
        <v>644</v>
      </c>
      <c r="F311" s="70" t="s">
        <v>1559</v>
      </c>
      <c r="G311" s="43" t="s">
        <v>1560</v>
      </c>
      <c r="H311" s="29"/>
      <c r="I311" s="29"/>
      <c r="J311" s="395"/>
      <c r="K311" s="92">
        <v>7252000</v>
      </c>
      <c r="L311" s="64" t="s">
        <v>1561</v>
      </c>
      <c r="M311" s="92"/>
      <c r="N311" s="24"/>
      <c r="O311" s="24"/>
      <c r="P311" s="64"/>
      <c r="Q311" s="64"/>
      <c r="R311" s="92"/>
      <c r="S311" s="92"/>
      <c r="T311" s="92"/>
      <c r="U311" s="25">
        <f t="shared" si="177"/>
        <v>0</v>
      </c>
      <c r="V311" s="24">
        <v>7252000</v>
      </c>
      <c r="W311" s="24"/>
      <c r="X311" s="24"/>
      <c r="Y311" s="25">
        <f t="shared" si="178"/>
        <v>7252000</v>
      </c>
      <c r="Z311" s="24"/>
      <c r="AA311" s="24"/>
      <c r="AB311" s="24"/>
      <c r="AC311" s="25">
        <f t="shared" si="179"/>
        <v>0</v>
      </c>
      <c r="AD311" s="24"/>
      <c r="AE311" s="24"/>
      <c r="AF311" s="24"/>
      <c r="AG311" s="25">
        <f t="shared" si="180"/>
        <v>0</v>
      </c>
      <c r="AH311" s="25">
        <f t="shared" si="181"/>
        <v>7252000</v>
      </c>
      <c r="AI311" s="26">
        <f t="shared" si="182"/>
        <v>2.6918711726580721E-2</v>
      </c>
      <c r="AJ311" s="27">
        <f t="shared" si="171"/>
        <v>5.0816635667958326E-3</v>
      </c>
    </row>
    <row r="312" spans="1:36" ht="24.95" customHeight="1" outlineLevel="1" x14ac:dyDescent="0.25">
      <c r="A312" s="19">
        <v>16</v>
      </c>
      <c r="B312" s="19"/>
      <c r="C312" s="99" t="s">
        <v>1802</v>
      </c>
      <c r="D312" s="105">
        <v>45359</v>
      </c>
      <c r="E312" s="70" t="s">
        <v>638</v>
      </c>
      <c r="F312" s="70" t="s">
        <v>1559</v>
      </c>
      <c r="G312" s="43" t="s">
        <v>1560</v>
      </c>
      <c r="H312" s="29"/>
      <c r="I312" s="29"/>
      <c r="J312" s="395"/>
      <c r="K312" s="92">
        <v>5439000</v>
      </c>
      <c r="L312" s="64" t="s">
        <v>1561</v>
      </c>
      <c r="M312" s="92"/>
      <c r="N312" s="24"/>
      <c r="O312" s="24"/>
      <c r="P312" s="64"/>
      <c r="Q312" s="64"/>
      <c r="R312" s="92"/>
      <c r="S312" s="92"/>
      <c r="T312" s="92"/>
      <c r="U312" s="25">
        <f t="shared" si="177"/>
        <v>0</v>
      </c>
      <c r="V312" s="92">
        <v>5439000</v>
      </c>
      <c r="W312" s="24"/>
      <c r="X312" s="24"/>
      <c r="Y312" s="25">
        <f t="shared" si="178"/>
        <v>5439000</v>
      </c>
      <c r="Z312" s="24"/>
      <c r="AA312" s="24"/>
      <c r="AB312" s="24"/>
      <c r="AC312" s="25">
        <f t="shared" si="179"/>
        <v>0</v>
      </c>
      <c r="AD312" s="24"/>
      <c r="AE312" s="24"/>
      <c r="AF312" s="24"/>
      <c r="AG312" s="25">
        <f t="shared" si="180"/>
        <v>0</v>
      </c>
      <c r="AH312" s="25">
        <f t="shared" si="181"/>
        <v>5439000</v>
      </c>
      <c r="AI312" s="26">
        <f t="shared" si="182"/>
        <v>2.018903379493554E-2</v>
      </c>
      <c r="AJ312" s="27">
        <f t="shared" si="171"/>
        <v>3.8112476750968745E-3</v>
      </c>
    </row>
    <row r="313" spans="1:36" ht="24.95" customHeight="1" outlineLevel="1" x14ac:dyDescent="0.25">
      <c r="A313" s="19">
        <v>17</v>
      </c>
      <c r="B313" s="19"/>
      <c r="C313" s="99" t="s">
        <v>1291</v>
      </c>
      <c r="D313" s="105">
        <v>45357</v>
      </c>
      <c r="E313" s="70" t="s">
        <v>622</v>
      </c>
      <c r="F313" s="70" t="s">
        <v>1559</v>
      </c>
      <c r="G313" s="43" t="s">
        <v>1560</v>
      </c>
      <c r="H313" s="29"/>
      <c r="I313" s="29"/>
      <c r="J313" s="395"/>
      <c r="K313" s="92">
        <v>3626000</v>
      </c>
      <c r="L313" s="64" t="s">
        <v>1561</v>
      </c>
      <c r="M313" s="92"/>
      <c r="N313" s="24"/>
      <c r="O313" s="24"/>
      <c r="P313" s="64"/>
      <c r="Q313" s="64"/>
      <c r="R313" s="92"/>
      <c r="S313" s="92"/>
      <c r="T313" s="92"/>
      <c r="U313" s="25">
        <f t="shared" si="177"/>
        <v>0</v>
      </c>
      <c r="V313" s="92">
        <v>3626000</v>
      </c>
      <c r="W313" s="24"/>
      <c r="X313" s="24"/>
      <c r="Y313" s="25">
        <f t="shared" si="178"/>
        <v>3626000</v>
      </c>
      <c r="Z313" s="24"/>
      <c r="AA313" s="24"/>
      <c r="AB313" s="24"/>
      <c r="AC313" s="25">
        <f t="shared" si="179"/>
        <v>0</v>
      </c>
      <c r="AD313" s="24"/>
      <c r="AE313" s="24"/>
      <c r="AF313" s="24"/>
      <c r="AG313" s="25">
        <f t="shared" si="180"/>
        <v>0</v>
      </c>
      <c r="AH313" s="25">
        <f t="shared" si="181"/>
        <v>3626000</v>
      </c>
      <c r="AI313" s="26">
        <f t="shared" si="182"/>
        <v>1.345935586329036E-2</v>
      </c>
      <c r="AJ313" s="27">
        <f t="shared" si="171"/>
        <v>2.5408317833979163E-3</v>
      </c>
    </row>
    <row r="314" spans="1:36" ht="24.95" customHeight="1" outlineLevel="1" x14ac:dyDescent="0.25">
      <c r="A314" s="19">
        <v>18</v>
      </c>
      <c r="B314" s="19"/>
      <c r="C314" s="99" t="s">
        <v>1523</v>
      </c>
      <c r="D314" s="105">
        <v>45355</v>
      </c>
      <c r="E314" s="70" t="s">
        <v>604</v>
      </c>
      <c r="F314" s="70" t="s">
        <v>1559</v>
      </c>
      <c r="G314" s="43" t="s">
        <v>1560</v>
      </c>
      <c r="H314" s="29"/>
      <c r="I314" s="29"/>
      <c r="J314" s="395"/>
      <c r="K314" s="92">
        <v>1813000</v>
      </c>
      <c r="L314" s="64" t="s">
        <v>1561</v>
      </c>
      <c r="M314" s="92"/>
      <c r="N314" s="24"/>
      <c r="O314" s="24"/>
      <c r="P314" s="64"/>
      <c r="Q314" s="64"/>
      <c r="R314" s="92"/>
      <c r="S314" s="92"/>
      <c r="T314" s="92"/>
      <c r="U314" s="25">
        <f t="shared" si="177"/>
        <v>0</v>
      </c>
      <c r="V314" s="92">
        <v>1813000</v>
      </c>
      <c r="W314" s="24"/>
      <c r="X314" s="24"/>
      <c r="Y314" s="25">
        <f t="shared" si="178"/>
        <v>1813000</v>
      </c>
      <c r="Z314" s="24"/>
      <c r="AA314" s="24"/>
      <c r="AB314" s="24"/>
      <c r="AC314" s="25">
        <f t="shared" si="179"/>
        <v>0</v>
      </c>
      <c r="AD314" s="24"/>
      <c r="AE314" s="24"/>
      <c r="AF314" s="24"/>
      <c r="AG314" s="25">
        <f t="shared" si="180"/>
        <v>0</v>
      </c>
      <c r="AH314" s="25">
        <f t="shared" si="181"/>
        <v>1813000</v>
      </c>
      <c r="AI314" s="26">
        <f t="shared" si="182"/>
        <v>6.7296779316451802E-3</v>
      </c>
      <c r="AJ314" s="27">
        <f t="shared" si="171"/>
        <v>1.2704158916989582E-3</v>
      </c>
    </row>
    <row r="315" spans="1:36" ht="24.95" customHeight="1" outlineLevel="1" x14ac:dyDescent="0.25">
      <c r="A315" s="19">
        <v>19</v>
      </c>
      <c r="B315" s="19"/>
      <c r="C315" s="99" t="s">
        <v>1803</v>
      </c>
      <c r="D315" s="105">
        <v>45350</v>
      </c>
      <c r="E315" s="70" t="s">
        <v>1220</v>
      </c>
      <c r="F315" s="70" t="s">
        <v>1559</v>
      </c>
      <c r="G315" s="43" t="s">
        <v>1560</v>
      </c>
      <c r="H315" s="29"/>
      <c r="I315" s="29"/>
      <c r="J315" s="395"/>
      <c r="K315" s="92">
        <v>1750000</v>
      </c>
      <c r="L315" s="64" t="s">
        <v>1561</v>
      </c>
      <c r="M315" s="92"/>
      <c r="N315" s="24"/>
      <c r="O315" s="24"/>
      <c r="P315" s="64"/>
      <c r="Q315" s="64"/>
      <c r="R315" s="92"/>
      <c r="S315" s="92"/>
      <c r="T315" s="92"/>
      <c r="U315" s="25">
        <f t="shared" si="177"/>
        <v>0</v>
      </c>
      <c r="V315" s="92">
        <v>1750000</v>
      </c>
      <c r="W315" s="24"/>
      <c r="X315" s="24"/>
      <c r="Y315" s="25">
        <f t="shared" si="178"/>
        <v>1750000</v>
      </c>
      <c r="Z315" s="24"/>
      <c r="AA315" s="24"/>
      <c r="AB315" s="24"/>
      <c r="AC315" s="25">
        <f t="shared" si="179"/>
        <v>0</v>
      </c>
      <c r="AD315" s="24"/>
      <c r="AE315" s="24"/>
      <c r="AF315" s="24"/>
      <c r="AG315" s="25">
        <f t="shared" si="180"/>
        <v>0</v>
      </c>
      <c r="AH315" s="25">
        <f t="shared" si="181"/>
        <v>1750000</v>
      </c>
      <c r="AI315" s="26">
        <f t="shared" si="182"/>
        <v>6.4958281193486294E-3</v>
      </c>
      <c r="AJ315" s="27">
        <f t="shared" si="171"/>
        <v>1.2262701657325852E-3</v>
      </c>
    </row>
    <row r="316" spans="1:36" ht="24.95" customHeight="1" outlineLevel="1" x14ac:dyDescent="0.25">
      <c r="A316" s="19">
        <v>20</v>
      </c>
      <c r="B316" s="19"/>
      <c r="C316" s="99" t="s">
        <v>1804</v>
      </c>
      <c r="D316" s="105">
        <v>45350</v>
      </c>
      <c r="E316" s="70" t="s">
        <v>642</v>
      </c>
      <c r="F316" s="70" t="s">
        <v>1559</v>
      </c>
      <c r="G316" s="43" t="s">
        <v>1560</v>
      </c>
      <c r="H316" s="29"/>
      <c r="I316" s="29"/>
      <c r="J316" s="395"/>
      <c r="K316" s="92">
        <v>1813000</v>
      </c>
      <c r="L316" s="64" t="s">
        <v>1561</v>
      </c>
      <c r="M316" s="92"/>
      <c r="N316" s="24"/>
      <c r="O316" s="24"/>
      <c r="P316" s="64"/>
      <c r="Q316" s="64"/>
      <c r="R316" s="92"/>
      <c r="S316" s="92"/>
      <c r="T316" s="92"/>
      <c r="U316" s="25">
        <f t="shared" si="177"/>
        <v>0</v>
      </c>
      <c r="V316" s="92">
        <v>1813000</v>
      </c>
      <c r="W316" s="24"/>
      <c r="X316" s="24"/>
      <c r="Y316" s="25">
        <f t="shared" si="178"/>
        <v>1813000</v>
      </c>
      <c r="Z316" s="24"/>
      <c r="AA316" s="24"/>
      <c r="AB316" s="24"/>
      <c r="AC316" s="25">
        <f t="shared" si="179"/>
        <v>0</v>
      </c>
      <c r="AD316" s="24"/>
      <c r="AE316" s="24"/>
      <c r="AF316" s="24"/>
      <c r="AG316" s="25">
        <f t="shared" si="180"/>
        <v>0</v>
      </c>
      <c r="AH316" s="25">
        <f t="shared" si="181"/>
        <v>1813000</v>
      </c>
      <c r="AI316" s="26">
        <f t="shared" si="182"/>
        <v>6.7296779316451802E-3</v>
      </c>
      <c r="AJ316" s="27">
        <f t="shared" si="171"/>
        <v>1.2704158916989582E-3</v>
      </c>
    </row>
    <row r="317" spans="1:36" ht="24.95" customHeight="1" outlineLevel="1" x14ac:dyDescent="0.25">
      <c r="A317" s="19">
        <v>21</v>
      </c>
      <c r="B317" s="19"/>
      <c r="C317" s="99" t="s">
        <v>1411</v>
      </c>
      <c r="D317" s="105">
        <v>45355</v>
      </c>
      <c r="E317" s="70" t="s">
        <v>628</v>
      </c>
      <c r="F317" s="70" t="s">
        <v>1559</v>
      </c>
      <c r="G317" s="43" t="s">
        <v>1560</v>
      </c>
      <c r="H317" s="29"/>
      <c r="I317" s="29"/>
      <c r="J317" s="395"/>
      <c r="K317" s="92">
        <v>1785000</v>
      </c>
      <c r="L317" s="64" t="s">
        <v>1561</v>
      </c>
      <c r="M317" s="92"/>
      <c r="N317" s="24"/>
      <c r="O317" s="24"/>
      <c r="P317" s="64"/>
      <c r="Q317" s="64"/>
      <c r="R317" s="92"/>
      <c r="S317" s="92"/>
      <c r="T317" s="92"/>
      <c r="U317" s="25">
        <f t="shared" si="177"/>
        <v>0</v>
      </c>
      <c r="V317" s="92">
        <v>1785000</v>
      </c>
      <c r="W317" s="24"/>
      <c r="X317" s="24"/>
      <c r="Y317" s="25">
        <f t="shared" si="178"/>
        <v>1785000</v>
      </c>
      <c r="Z317" s="24"/>
      <c r="AA317" s="24"/>
      <c r="AB317" s="24"/>
      <c r="AC317" s="25">
        <f t="shared" si="179"/>
        <v>0</v>
      </c>
      <c r="AD317" s="24"/>
      <c r="AE317" s="24"/>
      <c r="AF317" s="24"/>
      <c r="AG317" s="25">
        <f t="shared" si="180"/>
        <v>0</v>
      </c>
      <c r="AH317" s="25">
        <f t="shared" si="181"/>
        <v>1785000</v>
      </c>
      <c r="AI317" s="26">
        <f t="shared" si="182"/>
        <v>6.6257446817356022E-3</v>
      </c>
      <c r="AJ317" s="27">
        <f t="shared" si="171"/>
        <v>1.2507955690472369E-3</v>
      </c>
    </row>
    <row r="318" spans="1:36" ht="24.95" customHeight="1" outlineLevel="1" x14ac:dyDescent="0.25">
      <c r="A318" s="19">
        <v>22</v>
      </c>
      <c r="B318" s="19"/>
      <c r="C318" s="99" t="s">
        <v>1179</v>
      </c>
      <c r="D318" s="105">
        <v>45365</v>
      </c>
      <c r="E318" s="70" t="s">
        <v>1228</v>
      </c>
      <c r="F318" s="70" t="s">
        <v>1559</v>
      </c>
      <c r="G318" s="43" t="s">
        <v>1560</v>
      </c>
      <c r="H318" s="29"/>
      <c r="I318" s="29"/>
      <c r="J318" s="395"/>
      <c r="K318" s="92">
        <v>5439000</v>
      </c>
      <c r="L318" s="64" t="s">
        <v>1561</v>
      </c>
      <c r="M318" s="92"/>
      <c r="N318" s="24"/>
      <c r="O318" s="24"/>
      <c r="P318" s="64"/>
      <c r="Q318" s="64"/>
      <c r="R318" s="92"/>
      <c r="S318" s="92"/>
      <c r="T318" s="92"/>
      <c r="U318" s="25">
        <f t="shared" si="177"/>
        <v>0</v>
      </c>
      <c r="V318" s="92">
        <v>5439000</v>
      </c>
      <c r="W318" s="24"/>
      <c r="X318" s="24"/>
      <c r="Y318" s="25">
        <f t="shared" si="178"/>
        <v>5439000</v>
      </c>
      <c r="Z318" s="24"/>
      <c r="AA318" s="24"/>
      <c r="AB318" s="24"/>
      <c r="AC318" s="25">
        <f t="shared" si="179"/>
        <v>0</v>
      </c>
      <c r="AD318" s="24"/>
      <c r="AE318" s="24"/>
      <c r="AF318" s="24"/>
      <c r="AG318" s="25">
        <f t="shared" si="180"/>
        <v>0</v>
      </c>
      <c r="AH318" s="25">
        <f t="shared" si="181"/>
        <v>5439000</v>
      </c>
      <c r="AI318" s="26">
        <f t="shared" si="182"/>
        <v>2.018903379493554E-2</v>
      </c>
      <c r="AJ318" s="27">
        <f t="shared" si="171"/>
        <v>3.8112476750968745E-3</v>
      </c>
    </row>
    <row r="319" spans="1:36" ht="24.95" customHeight="1" outlineLevel="1" x14ac:dyDescent="0.25">
      <c r="A319" s="19">
        <v>23</v>
      </c>
      <c r="B319" s="19"/>
      <c r="C319" s="99" t="s">
        <v>1805</v>
      </c>
      <c r="D319" s="105">
        <v>45357</v>
      </c>
      <c r="E319" s="70" t="s">
        <v>616</v>
      </c>
      <c r="F319" s="70" t="s">
        <v>1559</v>
      </c>
      <c r="G319" s="43" t="s">
        <v>1560</v>
      </c>
      <c r="H319" s="29"/>
      <c r="I319" s="29"/>
      <c r="J319" s="395"/>
      <c r="K319" s="92">
        <v>1813000</v>
      </c>
      <c r="L319" s="64" t="s">
        <v>1561</v>
      </c>
      <c r="M319" s="92"/>
      <c r="N319" s="24"/>
      <c r="O319" s="24"/>
      <c r="P319" s="64"/>
      <c r="Q319" s="64"/>
      <c r="R319" s="92"/>
      <c r="S319" s="92"/>
      <c r="T319" s="92"/>
      <c r="U319" s="25">
        <f t="shared" si="177"/>
        <v>0</v>
      </c>
      <c r="V319" s="92">
        <v>1813000</v>
      </c>
      <c r="W319" s="24"/>
      <c r="X319" s="24"/>
      <c r="Y319" s="25">
        <f t="shared" si="178"/>
        <v>1813000</v>
      </c>
      <c r="Z319" s="24"/>
      <c r="AA319" s="24"/>
      <c r="AB319" s="24"/>
      <c r="AC319" s="25">
        <f t="shared" si="179"/>
        <v>0</v>
      </c>
      <c r="AD319" s="24"/>
      <c r="AE319" s="24"/>
      <c r="AF319" s="24"/>
      <c r="AG319" s="25">
        <f t="shared" si="180"/>
        <v>0</v>
      </c>
      <c r="AH319" s="25">
        <f t="shared" si="181"/>
        <v>1813000</v>
      </c>
      <c r="AI319" s="26">
        <f t="shared" si="182"/>
        <v>6.7296779316451802E-3</v>
      </c>
      <c r="AJ319" s="27">
        <f t="shared" si="171"/>
        <v>1.2704158916989582E-3</v>
      </c>
    </row>
    <row r="320" spans="1:36" ht="24.95" customHeight="1" outlineLevel="1" x14ac:dyDescent="0.25">
      <c r="A320" s="19">
        <v>24</v>
      </c>
      <c r="B320" s="19"/>
      <c r="C320" s="99" t="s">
        <v>1420</v>
      </c>
      <c r="D320" s="105">
        <v>45355</v>
      </c>
      <c r="E320" s="70" t="s">
        <v>1238</v>
      </c>
      <c r="F320" s="70" t="s">
        <v>1559</v>
      </c>
      <c r="G320" s="43" t="s">
        <v>1560</v>
      </c>
      <c r="H320" s="29"/>
      <c r="I320" s="29"/>
      <c r="J320" s="395"/>
      <c r="K320" s="92">
        <v>1813000</v>
      </c>
      <c r="L320" s="64" t="s">
        <v>1561</v>
      </c>
      <c r="M320" s="92"/>
      <c r="N320" s="24"/>
      <c r="O320" s="24"/>
      <c r="P320" s="64"/>
      <c r="Q320" s="64"/>
      <c r="R320" s="92"/>
      <c r="S320" s="92"/>
      <c r="T320" s="92"/>
      <c r="U320" s="25">
        <f t="shared" si="177"/>
        <v>0</v>
      </c>
      <c r="V320" s="24">
        <v>1813000</v>
      </c>
      <c r="W320" s="24"/>
      <c r="X320" s="24"/>
      <c r="Y320" s="25">
        <f t="shared" si="178"/>
        <v>1813000</v>
      </c>
      <c r="Z320" s="24"/>
      <c r="AA320" s="24"/>
      <c r="AB320" s="24"/>
      <c r="AC320" s="25">
        <f t="shared" si="179"/>
        <v>0</v>
      </c>
      <c r="AD320" s="24"/>
      <c r="AE320" s="24"/>
      <c r="AF320" s="24"/>
      <c r="AG320" s="25">
        <f t="shared" si="180"/>
        <v>0</v>
      </c>
      <c r="AH320" s="25">
        <f t="shared" si="181"/>
        <v>1813000</v>
      </c>
      <c r="AI320" s="26">
        <f t="shared" si="182"/>
        <v>6.7296779316451802E-3</v>
      </c>
      <c r="AJ320" s="27">
        <f t="shared" si="171"/>
        <v>1.2704158916989582E-3</v>
      </c>
    </row>
    <row r="321" spans="1:36" ht="24.95" customHeight="1" outlineLevel="1" x14ac:dyDescent="0.25">
      <c r="A321" s="19">
        <v>25</v>
      </c>
      <c r="B321" s="19"/>
      <c r="C321" s="99" t="s">
        <v>1806</v>
      </c>
      <c r="D321" s="105">
        <v>45359</v>
      </c>
      <c r="E321" s="70" t="s">
        <v>1232</v>
      </c>
      <c r="F321" s="70" t="s">
        <v>1559</v>
      </c>
      <c r="G321" s="43" t="s">
        <v>1560</v>
      </c>
      <c r="H321" s="29"/>
      <c r="I321" s="29"/>
      <c r="J321" s="395"/>
      <c r="K321" s="92">
        <v>1813000</v>
      </c>
      <c r="L321" s="64" t="s">
        <v>1561</v>
      </c>
      <c r="M321" s="92"/>
      <c r="N321" s="24"/>
      <c r="O321" s="24"/>
      <c r="P321" s="64"/>
      <c r="Q321" s="64"/>
      <c r="R321" s="92"/>
      <c r="S321" s="92"/>
      <c r="T321" s="92"/>
      <c r="U321" s="25">
        <f t="shared" si="177"/>
        <v>0</v>
      </c>
      <c r="V321" s="92">
        <v>1813000</v>
      </c>
      <c r="W321" s="24"/>
      <c r="X321" s="24"/>
      <c r="Y321" s="25">
        <f t="shared" si="178"/>
        <v>1813000</v>
      </c>
      <c r="Z321" s="24"/>
      <c r="AA321" s="24"/>
      <c r="AB321" s="24"/>
      <c r="AC321" s="25">
        <f t="shared" si="179"/>
        <v>0</v>
      </c>
      <c r="AD321" s="24"/>
      <c r="AE321" s="24"/>
      <c r="AF321" s="24"/>
      <c r="AG321" s="25">
        <f t="shared" si="180"/>
        <v>0</v>
      </c>
      <c r="AH321" s="25">
        <f t="shared" si="181"/>
        <v>1813000</v>
      </c>
      <c r="AI321" s="26">
        <f t="shared" si="182"/>
        <v>6.7296779316451802E-3</v>
      </c>
      <c r="AJ321" s="27">
        <f t="shared" si="171"/>
        <v>1.2704158916989582E-3</v>
      </c>
    </row>
    <row r="322" spans="1:36" ht="24.95" customHeight="1" outlineLevel="1" x14ac:dyDescent="0.25">
      <c r="A322" s="19">
        <v>26</v>
      </c>
      <c r="B322" s="19"/>
      <c r="C322" s="99" t="s">
        <v>1807</v>
      </c>
      <c r="D322" s="105">
        <v>45359</v>
      </c>
      <c r="E322" s="70" t="s">
        <v>1222</v>
      </c>
      <c r="F322" s="70" t="s">
        <v>1559</v>
      </c>
      <c r="G322" s="43" t="s">
        <v>1560</v>
      </c>
      <c r="H322" s="29"/>
      <c r="I322" s="29"/>
      <c r="J322" s="395"/>
      <c r="K322" s="92">
        <v>3570000</v>
      </c>
      <c r="L322" s="64" t="s">
        <v>1561</v>
      </c>
      <c r="M322" s="92"/>
      <c r="N322" s="24"/>
      <c r="O322" s="24"/>
      <c r="P322" s="64"/>
      <c r="Q322" s="64"/>
      <c r="R322" s="92"/>
      <c r="S322" s="92"/>
      <c r="T322" s="92"/>
      <c r="U322" s="25">
        <f t="shared" si="177"/>
        <v>0</v>
      </c>
      <c r="V322" s="92">
        <v>3570000</v>
      </c>
      <c r="W322" s="24"/>
      <c r="X322" s="24"/>
      <c r="Y322" s="25">
        <f t="shared" si="178"/>
        <v>3570000</v>
      </c>
      <c r="Z322" s="24"/>
      <c r="AA322" s="24"/>
      <c r="AB322" s="24"/>
      <c r="AC322" s="25">
        <f t="shared" si="179"/>
        <v>0</v>
      </c>
      <c r="AD322" s="24"/>
      <c r="AE322" s="24"/>
      <c r="AF322" s="24"/>
      <c r="AG322" s="25">
        <f t="shared" si="180"/>
        <v>0</v>
      </c>
      <c r="AH322" s="25">
        <f t="shared" si="181"/>
        <v>3570000</v>
      </c>
      <c r="AI322" s="26">
        <f t="shared" si="182"/>
        <v>1.3251489363471204E-2</v>
      </c>
      <c r="AJ322" s="27">
        <f t="shared" si="171"/>
        <v>2.5015911380944738E-3</v>
      </c>
    </row>
    <row r="323" spans="1:36" ht="24.95" customHeight="1" outlineLevel="1" x14ac:dyDescent="0.25">
      <c r="A323" s="19">
        <v>27</v>
      </c>
      <c r="B323" s="19"/>
      <c r="C323" s="99" t="s">
        <v>1808</v>
      </c>
      <c r="D323" s="105">
        <v>45350</v>
      </c>
      <c r="E323" s="70" t="s">
        <v>659</v>
      </c>
      <c r="F323" s="70" t="s">
        <v>1559</v>
      </c>
      <c r="G323" s="43" t="s">
        <v>1560</v>
      </c>
      <c r="H323" s="29"/>
      <c r="I323" s="29"/>
      <c r="J323" s="395"/>
      <c r="K323" s="92">
        <v>3626000</v>
      </c>
      <c r="L323" s="64" t="s">
        <v>1561</v>
      </c>
      <c r="M323" s="92"/>
      <c r="N323" s="24"/>
      <c r="O323" s="24"/>
      <c r="P323" s="64"/>
      <c r="Q323" s="64"/>
      <c r="R323" s="92"/>
      <c r="S323" s="92"/>
      <c r="T323" s="92"/>
      <c r="U323" s="25">
        <f t="shared" si="177"/>
        <v>0</v>
      </c>
      <c r="V323" s="92">
        <v>3626000</v>
      </c>
      <c r="W323" s="24"/>
      <c r="X323" s="24"/>
      <c r="Y323" s="25">
        <f t="shared" si="178"/>
        <v>3626000</v>
      </c>
      <c r="Z323" s="24"/>
      <c r="AA323" s="24"/>
      <c r="AB323" s="24"/>
      <c r="AC323" s="25">
        <f t="shared" si="179"/>
        <v>0</v>
      </c>
      <c r="AD323" s="24"/>
      <c r="AE323" s="24"/>
      <c r="AF323" s="24"/>
      <c r="AG323" s="25">
        <f t="shared" si="180"/>
        <v>0</v>
      </c>
      <c r="AH323" s="25">
        <f t="shared" si="181"/>
        <v>3626000</v>
      </c>
      <c r="AI323" s="26">
        <f t="shared" si="182"/>
        <v>1.345935586329036E-2</v>
      </c>
      <c r="AJ323" s="27">
        <f t="shared" si="171"/>
        <v>2.5408317833979163E-3</v>
      </c>
    </row>
    <row r="324" spans="1:36" ht="24.95" customHeight="1" outlineLevel="1" x14ac:dyDescent="0.25">
      <c r="A324" s="19">
        <v>28</v>
      </c>
      <c r="B324" s="19"/>
      <c r="C324" s="99" t="s">
        <v>1809</v>
      </c>
      <c r="D324" s="105">
        <v>45517</v>
      </c>
      <c r="E324" s="70" t="s">
        <v>677</v>
      </c>
      <c r="F324" s="70" t="s">
        <v>1559</v>
      </c>
      <c r="G324" s="43" t="s">
        <v>1560</v>
      </c>
      <c r="H324" s="29"/>
      <c r="I324" s="29"/>
      <c r="J324" s="395"/>
      <c r="K324" s="92">
        <v>6088000</v>
      </c>
      <c r="L324" s="64" t="s">
        <v>1561</v>
      </c>
      <c r="M324" s="92"/>
      <c r="N324" s="24"/>
      <c r="O324" s="24"/>
      <c r="P324" s="64"/>
      <c r="Q324" s="64"/>
      <c r="R324" s="92"/>
      <c r="S324" s="92"/>
      <c r="T324" s="92"/>
      <c r="U324" s="25">
        <f t="shared" si="177"/>
        <v>0</v>
      </c>
      <c r="V324" s="92"/>
      <c r="W324" s="24"/>
      <c r="X324" s="24"/>
      <c r="Y324" s="25">
        <f t="shared" si="178"/>
        <v>0</v>
      </c>
      <c r="Z324" s="24"/>
      <c r="AA324" s="24"/>
      <c r="AB324" s="24">
        <v>6088000</v>
      </c>
      <c r="AC324" s="25">
        <f t="shared" si="179"/>
        <v>6088000</v>
      </c>
      <c r="AD324" s="24"/>
      <c r="AE324" s="24"/>
      <c r="AF324" s="24"/>
      <c r="AG324" s="25">
        <f t="shared" si="180"/>
        <v>0</v>
      </c>
      <c r="AH324" s="25">
        <f t="shared" si="181"/>
        <v>6088000</v>
      </c>
      <c r="AI324" s="26">
        <f t="shared" si="182"/>
        <v>2.2598058051768261E-2</v>
      </c>
      <c r="AJ324" s="27">
        <f t="shared" si="171"/>
        <v>4.2660187251314166E-3</v>
      </c>
    </row>
    <row r="325" spans="1:36" ht="24.95" customHeight="1" outlineLevel="1" x14ac:dyDescent="0.25">
      <c r="A325" s="19">
        <v>29</v>
      </c>
      <c r="B325" s="19"/>
      <c r="C325" s="43" t="s">
        <v>1616</v>
      </c>
      <c r="D325" s="105">
        <v>45365</v>
      </c>
      <c r="E325" s="70" t="s">
        <v>654</v>
      </c>
      <c r="F325" s="70" t="s">
        <v>1559</v>
      </c>
      <c r="G325" s="43" t="s">
        <v>1560</v>
      </c>
      <c r="H325" s="29"/>
      <c r="I325" s="29"/>
      <c r="J325" s="395"/>
      <c r="K325" s="92">
        <v>3626000</v>
      </c>
      <c r="L325" s="64" t="s">
        <v>1561</v>
      </c>
      <c r="M325" s="92"/>
      <c r="N325" s="24"/>
      <c r="O325" s="24"/>
      <c r="P325" s="64"/>
      <c r="Q325" s="64"/>
      <c r="R325" s="92"/>
      <c r="S325" s="92"/>
      <c r="T325" s="92"/>
      <c r="U325" s="25">
        <f t="shared" si="177"/>
        <v>0</v>
      </c>
      <c r="V325" s="92">
        <v>3626000</v>
      </c>
      <c r="W325" s="24"/>
      <c r="X325" s="24"/>
      <c r="Y325" s="25">
        <f t="shared" si="178"/>
        <v>3626000</v>
      </c>
      <c r="Z325" s="24"/>
      <c r="AA325" s="24"/>
      <c r="AB325" s="24"/>
      <c r="AC325" s="25">
        <f t="shared" si="179"/>
        <v>0</v>
      </c>
      <c r="AD325" s="24"/>
      <c r="AE325" s="24"/>
      <c r="AF325" s="24"/>
      <c r="AG325" s="25">
        <f t="shared" si="180"/>
        <v>0</v>
      </c>
      <c r="AH325" s="25">
        <f t="shared" si="181"/>
        <v>3626000</v>
      </c>
      <c r="AI325" s="26">
        <f t="shared" si="182"/>
        <v>1.345935586329036E-2</v>
      </c>
      <c r="AJ325" s="27">
        <f t="shared" si="171"/>
        <v>2.5408317833979163E-3</v>
      </c>
    </row>
    <row r="326" spans="1:36" ht="24.95" customHeight="1" outlineLevel="1" x14ac:dyDescent="0.25">
      <c r="A326" s="19">
        <v>30</v>
      </c>
      <c r="B326" s="19"/>
      <c r="C326" s="43" t="s">
        <v>1288</v>
      </c>
      <c r="D326" s="105">
        <v>45357</v>
      </c>
      <c r="E326" s="70" t="s">
        <v>620</v>
      </c>
      <c r="F326" s="70" t="s">
        <v>1559</v>
      </c>
      <c r="G326" s="43" t="s">
        <v>1560</v>
      </c>
      <c r="H326" s="29"/>
      <c r="I326" s="29"/>
      <c r="J326" s="395"/>
      <c r="K326" s="92">
        <v>3626000</v>
      </c>
      <c r="L326" s="64" t="s">
        <v>1561</v>
      </c>
      <c r="M326" s="92"/>
      <c r="N326" s="24"/>
      <c r="O326" s="24"/>
      <c r="P326" s="64"/>
      <c r="Q326" s="64"/>
      <c r="R326" s="92"/>
      <c r="S326" s="92"/>
      <c r="T326" s="92"/>
      <c r="U326" s="25">
        <f t="shared" si="177"/>
        <v>0</v>
      </c>
      <c r="V326" s="24"/>
      <c r="W326" s="92">
        <v>3626000</v>
      </c>
      <c r="X326" s="24"/>
      <c r="Y326" s="25">
        <f t="shared" si="178"/>
        <v>3626000</v>
      </c>
      <c r="Z326" s="24"/>
      <c r="AA326" s="24"/>
      <c r="AB326" s="24"/>
      <c r="AC326" s="25">
        <f t="shared" si="179"/>
        <v>0</v>
      </c>
      <c r="AD326" s="24"/>
      <c r="AE326" s="24"/>
      <c r="AF326" s="24"/>
      <c r="AG326" s="25">
        <f t="shared" si="180"/>
        <v>0</v>
      </c>
      <c r="AH326" s="25">
        <f t="shared" si="181"/>
        <v>3626000</v>
      </c>
      <c r="AI326" s="26">
        <f t="shared" si="182"/>
        <v>1.345935586329036E-2</v>
      </c>
      <c r="AJ326" s="27">
        <f t="shared" si="171"/>
        <v>2.5408317833979163E-3</v>
      </c>
    </row>
    <row r="327" spans="1:36" ht="24.95" customHeight="1" outlineLevel="1" x14ac:dyDescent="0.25">
      <c r="A327" s="19">
        <v>31</v>
      </c>
      <c r="B327" s="19"/>
      <c r="C327" s="43" t="s">
        <v>1810</v>
      </c>
      <c r="D327" s="105">
        <v>45356</v>
      </c>
      <c r="E327" s="70" t="s">
        <v>608</v>
      </c>
      <c r="F327" s="70" t="s">
        <v>1559</v>
      </c>
      <c r="G327" s="43" t="s">
        <v>1560</v>
      </c>
      <c r="H327" s="29"/>
      <c r="I327" s="29"/>
      <c r="J327" s="395"/>
      <c r="K327" s="92">
        <v>1813000</v>
      </c>
      <c r="L327" s="64" t="s">
        <v>1561</v>
      </c>
      <c r="M327" s="92"/>
      <c r="N327" s="24"/>
      <c r="O327" s="24"/>
      <c r="P327" s="64"/>
      <c r="Q327" s="64"/>
      <c r="R327" s="92"/>
      <c r="S327" s="92"/>
      <c r="T327" s="92"/>
      <c r="U327" s="25">
        <f t="shared" si="177"/>
        <v>0</v>
      </c>
      <c r="V327" s="24"/>
      <c r="W327" s="92">
        <v>1813000</v>
      </c>
      <c r="X327" s="24"/>
      <c r="Y327" s="25">
        <f t="shared" si="178"/>
        <v>1813000</v>
      </c>
      <c r="Z327" s="24"/>
      <c r="AA327" s="24"/>
      <c r="AB327" s="24"/>
      <c r="AC327" s="25">
        <f t="shared" si="179"/>
        <v>0</v>
      </c>
      <c r="AD327" s="24"/>
      <c r="AE327" s="24"/>
      <c r="AF327" s="24"/>
      <c r="AG327" s="25">
        <f t="shared" si="180"/>
        <v>0</v>
      </c>
      <c r="AH327" s="25">
        <f t="shared" si="181"/>
        <v>1813000</v>
      </c>
      <c r="AI327" s="26">
        <f t="shared" si="182"/>
        <v>6.7296779316451802E-3</v>
      </c>
      <c r="AJ327" s="27">
        <f t="shared" si="171"/>
        <v>1.2704158916989582E-3</v>
      </c>
    </row>
    <row r="328" spans="1:36" ht="24.95" customHeight="1" outlineLevel="1" x14ac:dyDescent="0.25">
      <c r="A328" s="19">
        <v>32</v>
      </c>
      <c r="B328" s="19"/>
      <c r="C328" s="43" t="s">
        <v>1811</v>
      </c>
      <c r="D328" s="105">
        <v>45350</v>
      </c>
      <c r="E328" s="70" t="s">
        <v>663</v>
      </c>
      <c r="F328" s="70" t="s">
        <v>1559</v>
      </c>
      <c r="G328" s="43" t="s">
        <v>1560</v>
      </c>
      <c r="H328" s="29"/>
      <c r="I328" s="29"/>
      <c r="J328" s="395"/>
      <c r="K328" s="92">
        <v>1813000</v>
      </c>
      <c r="L328" s="64" t="s">
        <v>1561</v>
      </c>
      <c r="M328" s="92"/>
      <c r="N328" s="24"/>
      <c r="O328" s="24"/>
      <c r="P328" s="64"/>
      <c r="Q328" s="64"/>
      <c r="R328" s="92"/>
      <c r="S328" s="92"/>
      <c r="T328" s="92"/>
      <c r="U328" s="25">
        <f t="shared" si="177"/>
        <v>0</v>
      </c>
      <c r="V328" s="24"/>
      <c r="W328" s="92">
        <v>1813000</v>
      </c>
      <c r="X328" s="24"/>
      <c r="Y328" s="25">
        <f t="shared" si="178"/>
        <v>1813000</v>
      </c>
      <c r="Z328" s="24"/>
      <c r="AA328" s="24"/>
      <c r="AB328" s="24"/>
      <c r="AC328" s="25">
        <f t="shared" si="179"/>
        <v>0</v>
      </c>
      <c r="AD328" s="24"/>
      <c r="AE328" s="24"/>
      <c r="AF328" s="24"/>
      <c r="AG328" s="25">
        <f t="shared" si="180"/>
        <v>0</v>
      </c>
      <c r="AH328" s="25">
        <f t="shared" si="181"/>
        <v>1813000</v>
      </c>
      <c r="AI328" s="26">
        <f t="shared" si="182"/>
        <v>6.7296779316451802E-3</v>
      </c>
      <c r="AJ328" s="27">
        <f t="shared" si="171"/>
        <v>1.2704158916989582E-3</v>
      </c>
    </row>
    <row r="329" spans="1:36" ht="24.95" customHeight="1" outlineLevel="1" x14ac:dyDescent="0.25">
      <c r="A329" s="19">
        <v>33</v>
      </c>
      <c r="B329" s="19"/>
      <c r="C329" s="43" t="s">
        <v>539</v>
      </c>
      <c r="D329" s="105">
        <v>45394</v>
      </c>
      <c r="E329" s="70" t="s">
        <v>618</v>
      </c>
      <c r="F329" s="70" t="s">
        <v>1559</v>
      </c>
      <c r="G329" s="43" t="s">
        <v>1560</v>
      </c>
      <c r="H329" s="29"/>
      <c r="I329" s="29"/>
      <c r="J329" s="395"/>
      <c r="K329" s="92">
        <v>1813000</v>
      </c>
      <c r="L329" s="64" t="s">
        <v>1561</v>
      </c>
      <c r="M329" s="92"/>
      <c r="N329" s="24"/>
      <c r="O329" s="24"/>
      <c r="P329" s="64"/>
      <c r="Q329" s="64"/>
      <c r="R329" s="92"/>
      <c r="S329" s="92"/>
      <c r="T329" s="92"/>
      <c r="U329" s="25">
        <f t="shared" si="177"/>
        <v>0</v>
      </c>
      <c r="V329" s="24"/>
      <c r="W329" s="24"/>
      <c r="X329" s="24">
        <v>1813000</v>
      </c>
      <c r="Y329" s="25">
        <f t="shared" si="178"/>
        <v>1813000</v>
      </c>
      <c r="Z329" s="24"/>
      <c r="AA329" s="24"/>
      <c r="AB329" s="24"/>
      <c r="AC329" s="25">
        <f t="shared" si="179"/>
        <v>0</v>
      </c>
      <c r="AD329" s="24"/>
      <c r="AE329" s="24"/>
      <c r="AF329" s="24"/>
      <c r="AG329" s="25">
        <f t="shared" si="180"/>
        <v>0</v>
      </c>
      <c r="AH329" s="25">
        <f t="shared" si="181"/>
        <v>1813000</v>
      </c>
      <c r="AI329" s="26">
        <f t="shared" si="182"/>
        <v>6.7296779316451802E-3</v>
      </c>
      <c r="AJ329" s="27">
        <f t="shared" si="171"/>
        <v>1.2704158916989582E-3</v>
      </c>
    </row>
    <row r="330" spans="1:36" ht="24.95" customHeight="1" outlineLevel="1" x14ac:dyDescent="0.25">
      <c r="A330" s="19">
        <v>34</v>
      </c>
      <c r="B330" s="19"/>
      <c r="C330" s="43" t="s">
        <v>1812</v>
      </c>
      <c r="D330" s="105">
        <v>45356</v>
      </c>
      <c r="E330" s="70" t="s">
        <v>657</v>
      </c>
      <c r="F330" s="70" t="s">
        <v>1559</v>
      </c>
      <c r="G330" s="43" t="s">
        <v>1560</v>
      </c>
      <c r="H330" s="29"/>
      <c r="I330" s="29"/>
      <c r="J330" s="395"/>
      <c r="K330" s="92">
        <v>1750000</v>
      </c>
      <c r="L330" s="64" t="s">
        <v>1561</v>
      </c>
      <c r="M330" s="92"/>
      <c r="N330" s="24"/>
      <c r="O330" s="24"/>
      <c r="P330" s="64"/>
      <c r="Q330" s="64"/>
      <c r="R330" s="92"/>
      <c r="S330" s="92"/>
      <c r="T330" s="92"/>
      <c r="U330" s="25">
        <f t="shared" si="177"/>
        <v>0</v>
      </c>
      <c r="V330" s="24"/>
      <c r="W330" s="24"/>
      <c r="X330" s="24"/>
      <c r="Y330" s="25">
        <f t="shared" si="178"/>
        <v>0</v>
      </c>
      <c r="Z330" s="24">
        <v>1750000</v>
      </c>
      <c r="AA330" s="24"/>
      <c r="AB330" s="24"/>
      <c r="AC330" s="25">
        <f t="shared" ref="AC330:AC334" si="183">SUM(Z330:AB330)</f>
        <v>1750000</v>
      </c>
      <c r="AD330" s="24"/>
      <c r="AE330" s="24"/>
      <c r="AF330" s="24"/>
      <c r="AG330" s="25">
        <f t="shared" ref="AG330:AG343" si="184">SUM(AD330:AF330)</f>
        <v>0</v>
      </c>
      <c r="AH330" s="25">
        <f t="shared" ref="AH330:AH343" si="185">SUM(U330,Y330,AC330,AG330)</f>
        <v>1750000</v>
      </c>
      <c r="AI330" s="26">
        <f t="shared" ref="AI330:AI334" si="186">IF(ISERROR(AH330/$J$296),0,AH330/$J$296)</f>
        <v>6.4958281193486294E-3</v>
      </c>
      <c r="AJ330" s="27">
        <f t="shared" ref="AJ330:AJ334" si="187">IF(ISERROR(AH330/$AH$365),"-",AH330/$AH$365)</f>
        <v>1.2262701657325852E-3</v>
      </c>
    </row>
    <row r="331" spans="1:36" ht="24.95" customHeight="1" outlineLevel="1" x14ac:dyDescent="0.25">
      <c r="A331" s="19">
        <v>35</v>
      </c>
      <c r="B331" s="19"/>
      <c r="C331" s="43" t="s">
        <v>1813</v>
      </c>
      <c r="D331" s="105">
        <v>45350</v>
      </c>
      <c r="E331" s="70" t="s">
        <v>606</v>
      </c>
      <c r="F331" s="70" t="s">
        <v>1559</v>
      </c>
      <c r="G331" s="43" t="s">
        <v>1560</v>
      </c>
      <c r="H331" s="29"/>
      <c r="I331" s="29"/>
      <c r="J331" s="395"/>
      <c r="K331" s="92">
        <v>5439000</v>
      </c>
      <c r="L331" s="64" t="s">
        <v>1561</v>
      </c>
      <c r="M331" s="92"/>
      <c r="N331" s="24"/>
      <c r="O331" s="24"/>
      <c r="P331" s="64"/>
      <c r="Q331" s="64"/>
      <c r="R331" s="92"/>
      <c r="S331" s="92"/>
      <c r="T331" s="92"/>
      <c r="U331" s="25">
        <f t="shared" si="177"/>
        <v>0</v>
      </c>
      <c r="V331" s="24"/>
      <c r="W331" s="24"/>
      <c r="X331" s="24"/>
      <c r="Y331" s="25">
        <f t="shared" si="178"/>
        <v>0</v>
      </c>
      <c r="Z331" s="24">
        <v>5439000</v>
      </c>
      <c r="AA331" s="24"/>
      <c r="AB331" s="24"/>
      <c r="AC331" s="25">
        <f t="shared" si="183"/>
        <v>5439000</v>
      </c>
      <c r="AD331" s="24"/>
      <c r="AE331" s="24"/>
      <c r="AF331" s="24"/>
      <c r="AG331" s="25">
        <f t="shared" si="184"/>
        <v>0</v>
      </c>
      <c r="AH331" s="25">
        <f t="shared" si="185"/>
        <v>5439000</v>
      </c>
      <c r="AI331" s="26">
        <f t="shared" si="186"/>
        <v>2.018903379493554E-2</v>
      </c>
      <c r="AJ331" s="27">
        <f t="shared" si="187"/>
        <v>3.8112476750968745E-3</v>
      </c>
    </row>
    <row r="332" spans="1:36" ht="24.95" customHeight="1" outlineLevel="1" x14ac:dyDescent="0.25">
      <c r="A332" s="19">
        <v>36</v>
      </c>
      <c r="B332" s="19"/>
      <c r="C332" s="43" t="s">
        <v>1814</v>
      </c>
      <c r="D332" s="105">
        <v>45355</v>
      </c>
      <c r="E332" s="70" t="s">
        <v>1815</v>
      </c>
      <c r="F332" s="70" t="s">
        <v>1559</v>
      </c>
      <c r="G332" s="43" t="s">
        <v>1560</v>
      </c>
      <c r="H332" s="29"/>
      <c r="I332" s="29"/>
      <c r="J332" s="395"/>
      <c r="K332" s="194">
        <v>5439000</v>
      </c>
      <c r="L332" s="64" t="s">
        <v>1561</v>
      </c>
      <c r="M332" s="92"/>
      <c r="N332" s="24"/>
      <c r="O332" s="24"/>
      <c r="P332" s="64"/>
      <c r="Q332" s="64"/>
      <c r="R332" s="92"/>
      <c r="S332" s="92"/>
      <c r="T332" s="92"/>
      <c r="U332" s="25">
        <f t="shared" si="177"/>
        <v>0</v>
      </c>
      <c r="V332" s="24"/>
      <c r="W332" s="92">
        <v>5439000</v>
      </c>
      <c r="X332" s="92"/>
      <c r="Y332" s="25">
        <f t="shared" si="178"/>
        <v>5439000</v>
      </c>
      <c r="Z332" s="24"/>
      <c r="AA332" s="92"/>
      <c r="AB332" s="24"/>
      <c r="AC332" s="25">
        <f t="shared" si="183"/>
        <v>0</v>
      </c>
      <c r="AD332" s="24"/>
      <c r="AE332" s="24"/>
      <c r="AF332" s="24"/>
      <c r="AG332" s="25">
        <f t="shared" si="184"/>
        <v>0</v>
      </c>
      <c r="AH332" s="25">
        <f t="shared" si="185"/>
        <v>5439000</v>
      </c>
      <c r="AI332" s="26">
        <f t="shared" si="186"/>
        <v>2.018903379493554E-2</v>
      </c>
      <c r="AJ332" s="27">
        <f t="shared" si="187"/>
        <v>3.8112476750968745E-3</v>
      </c>
    </row>
    <row r="333" spans="1:36" ht="24.95" customHeight="1" outlineLevel="1" x14ac:dyDescent="0.25">
      <c r="A333" s="19">
        <v>37</v>
      </c>
      <c r="B333" s="19"/>
      <c r="C333" s="43" t="s">
        <v>1527</v>
      </c>
      <c r="D333" s="105">
        <v>45355</v>
      </c>
      <c r="E333" s="70" t="s">
        <v>677</v>
      </c>
      <c r="F333" s="70" t="s">
        <v>1559</v>
      </c>
      <c r="G333" s="43" t="s">
        <v>1560</v>
      </c>
      <c r="H333" s="29"/>
      <c r="I333" s="29"/>
      <c r="J333" s="452"/>
      <c r="K333" s="159">
        <v>5439000</v>
      </c>
      <c r="L333" s="253" t="s">
        <v>1561</v>
      </c>
      <c r="M333" s="92"/>
      <c r="N333" s="24"/>
      <c r="O333" s="24"/>
      <c r="P333" s="64"/>
      <c r="Q333" s="64"/>
      <c r="R333" s="92"/>
      <c r="S333" s="92"/>
      <c r="T333" s="92"/>
      <c r="U333" s="25">
        <f t="shared" si="177"/>
        <v>0</v>
      </c>
      <c r="V333" s="92">
        <v>5439000</v>
      </c>
      <c r="W333" s="24"/>
      <c r="X333" s="24"/>
      <c r="Y333" s="25">
        <f t="shared" si="178"/>
        <v>5439000</v>
      </c>
      <c r="Z333" s="24"/>
      <c r="AA333" s="24"/>
      <c r="AB333" s="24"/>
      <c r="AC333" s="25">
        <f t="shared" si="183"/>
        <v>0</v>
      </c>
      <c r="AD333" s="24"/>
      <c r="AE333" s="24"/>
      <c r="AF333" s="24"/>
      <c r="AG333" s="25">
        <f t="shared" si="184"/>
        <v>0</v>
      </c>
      <c r="AH333" s="25">
        <f t="shared" si="185"/>
        <v>5439000</v>
      </c>
      <c r="AI333" s="26">
        <f t="shared" si="186"/>
        <v>2.018903379493554E-2</v>
      </c>
      <c r="AJ333" s="27">
        <f t="shared" si="187"/>
        <v>3.8112476750968745E-3</v>
      </c>
    </row>
    <row r="334" spans="1:36" ht="24.95" customHeight="1" outlineLevel="1" x14ac:dyDescent="0.25">
      <c r="A334" s="19">
        <v>38</v>
      </c>
      <c r="B334" s="19"/>
      <c r="C334" s="137" t="s">
        <v>1816</v>
      </c>
      <c r="D334" s="191">
        <v>45355</v>
      </c>
      <c r="E334" s="192" t="s">
        <v>1256</v>
      </c>
      <c r="F334" s="70" t="s">
        <v>1559</v>
      </c>
      <c r="G334" s="43" t="s">
        <v>1560</v>
      </c>
      <c r="H334" s="29"/>
      <c r="I334" s="29"/>
      <c r="J334" s="452"/>
      <c r="K334" s="159">
        <v>3500000</v>
      </c>
      <c r="L334" s="253" t="s">
        <v>1561</v>
      </c>
      <c r="M334" s="92"/>
      <c r="N334" s="24"/>
      <c r="O334" s="24"/>
      <c r="P334" s="139"/>
      <c r="Q334" s="139"/>
      <c r="R334" s="92"/>
      <c r="S334" s="92"/>
      <c r="T334" s="92">
        <v>3500000</v>
      </c>
      <c r="U334" s="25">
        <f t="shared" si="177"/>
        <v>3500000</v>
      </c>
      <c r="V334" s="24"/>
      <c r="W334" s="24"/>
      <c r="X334" s="24"/>
      <c r="Y334" s="25">
        <f t="shared" si="178"/>
        <v>0</v>
      </c>
      <c r="Z334" s="24"/>
      <c r="AA334" s="24"/>
      <c r="AB334" s="24"/>
      <c r="AC334" s="25">
        <f t="shared" si="183"/>
        <v>0</v>
      </c>
      <c r="AD334" s="24"/>
      <c r="AE334" s="24"/>
      <c r="AF334" s="24"/>
      <c r="AG334" s="25">
        <f t="shared" si="184"/>
        <v>0</v>
      </c>
      <c r="AH334" s="25">
        <f t="shared" si="185"/>
        <v>3500000</v>
      </c>
      <c r="AI334" s="26">
        <f t="shared" si="186"/>
        <v>1.2991656238697259E-2</v>
      </c>
      <c r="AJ334" s="27">
        <f t="shared" si="187"/>
        <v>2.4525403314651704E-3</v>
      </c>
    </row>
    <row r="335" spans="1:36" ht="24.95" customHeight="1" outlineLevel="1" x14ac:dyDescent="0.25">
      <c r="A335" s="18">
        <v>39</v>
      </c>
      <c r="B335" s="115"/>
      <c r="C335" s="324" t="s">
        <v>1817</v>
      </c>
      <c r="D335" s="182">
        <v>45524</v>
      </c>
      <c r="E335" s="172" t="s">
        <v>667</v>
      </c>
      <c r="F335" s="321" t="s">
        <v>1559</v>
      </c>
      <c r="G335" s="43" t="s">
        <v>1560</v>
      </c>
      <c r="H335" s="29"/>
      <c r="I335" s="29"/>
      <c r="J335" s="452"/>
      <c r="K335" s="159">
        <v>1945000</v>
      </c>
      <c r="L335" s="253" t="s">
        <v>1561</v>
      </c>
      <c r="M335" s="92"/>
      <c r="N335" s="24"/>
      <c r="O335" s="169"/>
      <c r="P335" s="157"/>
      <c r="Q335" s="157"/>
      <c r="R335" s="204"/>
      <c r="S335" s="92"/>
      <c r="T335" s="92"/>
      <c r="U335" s="25">
        <v>0</v>
      </c>
      <c r="V335" s="24"/>
      <c r="W335" s="24"/>
      <c r="X335" s="24"/>
      <c r="Y335" s="25">
        <f t="shared" ref="Y335:Y355" si="188">SUM(V335:X335)</f>
        <v>0</v>
      </c>
      <c r="Z335" s="24"/>
      <c r="AA335" s="24"/>
      <c r="AB335" s="24"/>
      <c r="AC335" s="25">
        <f t="shared" ref="AC335:AC355" si="189">SUM(Z335:AB335)</f>
        <v>0</v>
      </c>
      <c r="AD335" s="24">
        <v>1945000</v>
      </c>
      <c r="AE335" s="24"/>
      <c r="AF335" s="24"/>
      <c r="AG335" s="25">
        <f t="shared" si="184"/>
        <v>1945000</v>
      </c>
      <c r="AH335" s="25">
        <f t="shared" si="185"/>
        <v>1945000</v>
      </c>
      <c r="AI335" s="26">
        <f t="shared" ref="AI335:AI348" si="190">IF(ISERROR(AH335/$J$296),0,AH335/$J$296)</f>
        <v>7.219648966933191E-3</v>
      </c>
      <c r="AJ335" s="27">
        <f t="shared" ref="AJ335:AJ348" si="191">IF(ISERROR(AH335/$AH$365),"-",AH335/$AH$365)</f>
        <v>1.3629116984856446E-3</v>
      </c>
    </row>
    <row r="336" spans="1:36" ht="24.95" customHeight="1" outlineLevel="1" x14ac:dyDescent="0.25">
      <c r="A336" s="18">
        <v>40</v>
      </c>
      <c r="B336" s="115"/>
      <c r="C336" s="165" t="s">
        <v>1818</v>
      </c>
      <c r="D336" s="182">
        <v>45517</v>
      </c>
      <c r="E336" s="172" t="s">
        <v>1819</v>
      </c>
      <c r="F336" s="321" t="s">
        <v>1559</v>
      </c>
      <c r="G336" s="43" t="s">
        <v>1560</v>
      </c>
      <c r="H336" s="29"/>
      <c r="I336" s="29"/>
      <c r="J336" s="452"/>
      <c r="K336" s="159">
        <v>4059000</v>
      </c>
      <c r="L336" s="253" t="s">
        <v>1561</v>
      </c>
      <c r="M336" s="92"/>
      <c r="N336" s="24"/>
      <c r="O336" s="169"/>
      <c r="P336" s="157"/>
      <c r="Q336" s="157"/>
      <c r="R336" s="204"/>
      <c r="S336" s="92"/>
      <c r="T336" s="92"/>
      <c r="U336" s="25">
        <v>0</v>
      </c>
      <c r="V336" s="24"/>
      <c r="W336" s="24"/>
      <c r="X336" s="24"/>
      <c r="Y336" s="25">
        <f t="shared" si="188"/>
        <v>0</v>
      </c>
      <c r="Z336" s="24"/>
      <c r="AA336" s="24"/>
      <c r="AB336" s="24"/>
      <c r="AC336" s="25">
        <f t="shared" si="189"/>
        <v>0</v>
      </c>
      <c r="AD336" s="24">
        <v>4059000</v>
      </c>
      <c r="AE336" s="24"/>
      <c r="AF336" s="24"/>
      <c r="AG336" s="25">
        <f t="shared" si="184"/>
        <v>4059000</v>
      </c>
      <c r="AH336" s="25">
        <f t="shared" si="185"/>
        <v>4059000</v>
      </c>
      <c r="AI336" s="26">
        <f t="shared" si="190"/>
        <v>1.5066609335106335E-2</v>
      </c>
      <c r="AJ336" s="27">
        <f t="shared" si="191"/>
        <v>2.8442460586906074E-3</v>
      </c>
    </row>
    <row r="337" spans="1:36" ht="24.95" customHeight="1" outlineLevel="1" x14ac:dyDescent="0.25">
      <c r="A337" s="18">
        <v>41</v>
      </c>
      <c r="B337" s="115"/>
      <c r="C337" s="165" t="s">
        <v>1820</v>
      </c>
      <c r="D337" s="182">
        <v>45517</v>
      </c>
      <c r="E337" s="172" t="s">
        <v>1821</v>
      </c>
      <c r="F337" s="321" t="s">
        <v>1559</v>
      </c>
      <c r="G337" s="43" t="s">
        <v>1560</v>
      </c>
      <c r="H337" s="29"/>
      <c r="I337" s="29"/>
      <c r="J337" s="452"/>
      <c r="K337" s="159">
        <v>6088000</v>
      </c>
      <c r="L337" s="253" t="s">
        <v>1561</v>
      </c>
      <c r="M337" s="92"/>
      <c r="N337" s="24"/>
      <c r="O337" s="169"/>
      <c r="P337" s="157"/>
      <c r="Q337" s="157"/>
      <c r="R337" s="204"/>
      <c r="S337" s="92"/>
      <c r="T337" s="92"/>
      <c r="U337" s="25">
        <v>0</v>
      </c>
      <c r="V337" s="24"/>
      <c r="W337" s="24"/>
      <c r="X337" s="24"/>
      <c r="Y337" s="25">
        <f t="shared" si="188"/>
        <v>0</v>
      </c>
      <c r="Z337" s="24"/>
      <c r="AA337" s="24"/>
      <c r="AB337" s="24"/>
      <c r="AC337" s="25">
        <f t="shared" si="189"/>
        <v>0</v>
      </c>
      <c r="AD337" s="24">
        <v>6088000</v>
      </c>
      <c r="AE337" s="24"/>
      <c r="AF337" s="24"/>
      <c r="AG337" s="25">
        <f t="shared" si="184"/>
        <v>6088000</v>
      </c>
      <c r="AH337" s="25">
        <f t="shared" si="185"/>
        <v>6088000</v>
      </c>
      <c r="AI337" s="26">
        <f t="shared" si="190"/>
        <v>2.2598058051768261E-2</v>
      </c>
      <c r="AJ337" s="27">
        <f t="shared" si="191"/>
        <v>4.2660187251314166E-3</v>
      </c>
    </row>
    <row r="338" spans="1:36" ht="24.95" customHeight="1" outlineLevel="1" x14ac:dyDescent="0.25">
      <c r="A338" s="18">
        <v>42</v>
      </c>
      <c r="B338" s="115"/>
      <c r="C338" s="165" t="s">
        <v>1822</v>
      </c>
      <c r="D338" s="182">
        <v>45551</v>
      </c>
      <c r="E338" s="172" t="s">
        <v>1823</v>
      </c>
      <c r="F338" s="321" t="s">
        <v>1559</v>
      </c>
      <c r="G338" s="43" t="s">
        <v>1560</v>
      </c>
      <c r="H338" s="29"/>
      <c r="I338" s="29"/>
      <c r="J338" s="452"/>
      <c r="K338" s="159">
        <v>1945000</v>
      </c>
      <c r="L338" s="253" t="s">
        <v>1561</v>
      </c>
      <c r="M338" s="92"/>
      <c r="N338" s="24"/>
      <c r="O338" s="169"/>
      <c r="P338" s="157"/>
      <c r="Q338" s="157"/>
      <c r="R338" s="204"/>
      <c r="S338" s="92"/>
      <c r="T338" s="92"/>
      <c r="U338" s="25">
        <v>0</v>
      </c>
      <c r="V338" s="24"/>
      <c r="W338" s="24"/>
      <c r="X338" s="24"/>
      <c r="Y338" s="25">
        <f t="shared" si="188"/>
        <v>0</v>
      </c>
      <c r="Z338" s="24"/>
      <c r="AA338" s="24"/>
      <c r="AB338" s="24"/>
      <c r="AC338" s="25">
        <f t="shared" si="189"/>
        <v>0</v>
      </c>
      <c r="AD338" s="24">
        <v>1945000</v>
      </c>
      <c r="AE338" s="24"/>
      <c r="AF338" s="24"/>
      <c r="AG338" s="25">
        <f t="shared" si="184"/>
        <v>1945000</v>
      </c>
      <c r="AH338" s="25">
        <f t="shared" si="185"/>
        <v>1945000</v>
      </c>
      <c r="AI338" s="26">
        <f t="shared" si="190"/>
        <v>7.219648966933191E-3</v>
      </c>
      <c r="AJ338" s="27">
        <f t="shared" si="191"/>
        <v>1.3629116984856446E-3</v>
      </c>
    </row>
    <row r="339" spans="1:36" ht="24.95" customHeight="1" outlineLevel="1" x14ac:dyDescent="0.25">
      <c r="A339" s="18">
        <v>43</v>
      </c>
      <c r="B339" s="115"/>
      <c r="C339" s="165" t="s">
        <v>1824</v>
      </c>
      <c r="D339" s="182">
        <v>45531</v>
      </c>
      <c r="E339" s="172" t="s">
        <v>681</v>
      </c>
      <c r="F339" s="321" t="s">
        <v>1559</v>
      </c>
      <c r="G339" s="43" t="s">
        <v>1560</v>
      </c>
      <c r="H339" s="29"/>
      <c r="I339" s="29"/>
      <c r="J339" s="452"/>
      <c r="K339" s="159">
        <v>1945000</v>
      </c>
      <c r="L339" s="253" t="s">
        <v>1561</v>
      </c>
      <c r="M339" s="92"/>
      <c r="N339" s="24"/>
      <c r="O339" s="169"/>
      <c r="P339" s="157"/>
      <c r="Q339" s="157"/>
      <c r="R339" s="204"/>
      <c r="S339" s="92"/>
      <c r="T339" s="92"/>
      <c r="U339" s="25">
        <v>0</v>
      </c>
      <c r="V339" s="24"/>
      <c r="W339" s="24"/>
      <c r="X339" s="24"/>
      <c r="Y339" s="25">
        <f t="shared" si="188"/>
        <v>0</v>
      </c>
      <c r="Z339" s="24"/>
      <c r="AA339" s="24"/>
      <c r="AB339" s="24"/>
      <c r="AC339" s="25">
        <f t="shared" si="189"/>
        <v>0</v>
      </c>
      <c r="AD339" s="24"/>
      <c r="AE339" s="24">
        <v>1945000</v>
      </c>
      <c r="AF339" s="24"/>
      <c r="AG339" s="25">
        <f t="shared" si="184"/>
        <v>1945000</v>
      </c>
      <c r="AH339" s="25">
        <f t="shared" si="185"/>
        <v>1945000</v>
      </c>
      <c r="AI339" s="26">
        <f t="shared" si="190"/>
        <v>7.219648966933191E-3</v>
      </c>
      <c r="AJ339" s="27">
        <f t="shared" si="191"/>
        <v>1.3629116984856446E-3</v>
      </c>
    </row>
    <row r="340" spans="1:36" ht="24.95" customHeight="1" outlineLevel="1" x14ac:dyDescent="0.25">
      <c r="A340" s="18">
        <v>44</v>
      </c>
      <c r="B340" s="115"/>
      <c r="C340" s="165" t="s">
        <v>1825</v>
      </c>
      <c r="D340" s="182">
        <v>45538</v>
      </c>
      <c r="E340" s="172" t="s">
        <v>1259</v>
      </c>
      <c r="F340" s="321" t="s">
        <v>1559</v>
      </c>
      <c r="G340" s="43" t="s">
        <v>1560</v>
      </c>
      <c r="H340" s="29"/>
      <c r="I340" s="29"/>
      <c r="J340" s="452"/>
      <c r="K340" s="159">
        <v>1945000</v>
      </c>
      <c r="L340" s="253" t="s">
        <v>1561</v>
      </c>
      <c r="M340" s="92"/>
      <c r="N340" s="24"/>
      <c r="O340" s="169"/>
      <c r="P340" s="157"/>
      <c r="Q340" s="157"/>
      <c r="R340" s="204"/>
      <c r="S340" s="92"/>
      <c r="T340" s="92"/>
      <c r="U340" s="25">
        <v>0</v>
      </c>
      <c r="V340" s="24"/>
      <c r="W340" s="24"/>
      <c r="X340" s="24"/>
      <c r="Y340" s="25">
        <f t="shared" si="188"/>
        <v>0</v>
      </c>
      <c r="Z340" s="24"/>
      <c r="AA340" s="24"/>
      <c r="AB340" s="24"/>
      <c r="AC340" s="25">
        <f t="shared" si="189"/>
        <v>0</v>
      </c>
      <c r="AD340" s="24"/>
      <c r="AE340" s="24">
        <v>1945000</v>
      </c>
      <c r="AF340" s="24"/>
      <c r="AG340" s="25">
        <f t="shared" si="184"/>
        <v>1945000</v>
      </c>
      <c r="AH340" s="25">
        <f t="shared" si="185"/>
        <v>1945000</v>
      </c>
      <c r="AI340" s="26">
        <f t="shared" si="190"/>
        <v>7.219648966933191E-3</v>
      </c>
      <c r="AJ340" s="27">
        <f t="shared" si="191"/>
        <v>1.3629116984856446E-3</v>
      </c>
    </row>
    <row r="341" spans="1:36" ht="24.95" customHeight="1" outlineLevel="1" x14ac:dyDescent="0.25">
      <c r="A341" s="18">
        <v>45</v>
      </c>
      <c r="B341" s="115"/>
      <c r="C341" s="165" t="s">
        <v>1826</v>
      </c>
      <c r="D341" s="182">
        <v>45541</v>
      </c>
      <c r="E341" s="172" t="s">
        <v>608</v>
      </c>
      <c r="F341" s="321" t="s">
        <v>1559</v>
      </c>
      <c r="G341" s="43" t="s">
        <v>1560</v>
      </c>
      <c r="H341" s="29"/>
      <c r="I341" s="29"/>
      <c r="J341" s="452"/>
      <c r="K341" s="159">
        <v>2030000</v>
      </c>
      <c r="L341" s="253" t="s">
        <v>1561</v>
      </c>
      <c r="M341" s="92"/>
      <c r="N341" s="24"/>
      <c r="O341" s="169"/>
      <c r="P341" s="157"/>
      <c r="Q341" s="157"/>
      <c r="R341" s="204"/>
      <c r="S341" s="92"/>
      <c r="T341" s="92"/>
      <c r="U341" s="25">
        <v>0</v>
      </c>
      <c r="V341" s="24"/>
      <c r="W341" s="24"/>
      <c r="X341" s="24"/>
      <c r="Y341" s="25">
        <f t="shared" si="188"/>
        <v>0</v>
      </c>
      <c r="Z341" s="24"/>
      <c r="AA341" s="24"/>
      <c r="AB341" s="24"/>
      <c r="AC341" s="25">
        <f t="shared" si="189"/>
        <v>0</v>
      </c>
      <c r="AD341" s="24"/>
      <c r="AE341" s="24">
        <v>2030000</v>
      </c>
      <c r="AF341" s="24"/>
      <c r="AG341" s="25">
        <f t="shared" si="184"/>
        <v>2030000</v>
      </c>
      <c r="AH341" s="25">
        <f t="shared" si="185"/>
        <v>2030000</v>
      </c>
      <c r="AI341" s="26">
        <f t="shared" si="190"/>
        <v>7.5351606184444102E-3</v>
      </c>
      <c r="AJ341" s="27">
        <f t="shared" si="191"/>
        <v>1.4224733922497987E-3</v>
      </c>
    </row>
    <row r="342" spans="1:36" ht="24.95" customHeight="1" outlineLevel="1" x14ac:dyDescent="0.25">
      <c r="A342" s="18">
        <v>46</v>
      </c>
      <c r="B342" s="115"/>
      <c r="C342" s="165" t="s">
        <v>1827</v>
      </c>
      <c r="D342" s="182">
        <v>45531</v>
      </c>
      <c r="E342" s="172" t="s">
        <v>671</v>
      </c>
      <c r="F342" s="321" t="s">
        <v>1559</v>
      </c>
      <c r="G342" s="43" t="s">
        <v>1560</v>
      </c>
      <c r="H342" s="29"/>
      <c r="I342" s="29"/>
      <c r="J342" s="452"/>
      <c r="K342" s="159">
        <v>2191000</v>
      </c>
      <c r="L342" s="253" t="s">
        <v>1561</v>
      </c>
      <c r="M342" s="92"/>
      <c r="N342" s="24"/>
      <c r="O342" s="169"/>
      <c r="P342" s="157"/>
      <c r="Q342" s="157"/>
      <c r="R342" s="204"/>
      <c r="S342" s="92"/>
      <c r="T342" s="92"/>
      <c r="U342" s="25">
        <v>0</v>
      </c>
      <c r="V342" s="24"/>
      <c r="W342" s="24"/>
      <c r="X342" s="24"/>
      <c r="Y342" s="25">
        <f t="shared" si="188"/>
        <v>0</v>
      </c>
      <c r="Z342" s="24"/>
      <c r="AA342" s="24"/>
      <c r="AB342" s="24"/>
      <c r="AC342" s="25">
        <f t="shared" si="189"/>
        <v>0</v>
      </c>
      <c r="AD342" s="24"/>
      <c r="AE342" s="24">
        <v>2191000</v>
      </c>
      <c r="AF342" s="24"/>
      <c r="AG342" s="25">
        <f t="shared" si="184"/>
        <v>2191000</v>
      </c>
      <c r="AH342" s="25">
        <f t="shared" si="185"/>
        <v>2191000</v>
      </c>
      <c r="AI342" s="26">
        <f t="shared" si="190"/>
        <v>8.1327768054244836E-3</v>
      </c>
      <c r="AJ342" s="27">
        <f t="shared" si="191"/>
        <v>1.5352902474971967E-3</v>
      </c>
    </row>
    <row r="343" spans="1:36" ht="24.95" customHeight="1" outlineLevel="1" x14ac:dyDescent="0.25">
      <c r="A343" s="18">
        <v>47</v>
      </c>
      <c r="B343" s="115"/>
      <c r="C343" s="165" t="s">
        <v>1828</v>
      </c>
      <c r="D343" s="182">
        <v>45588</v>
      </c>
      <c r="E343" s="172" t="s">
        <v>1829</v>
      </c>
      <c r="F343" s="321" t="s">
        <v>1559</v>
      </c>
      <c r="G343" s="43" t="s">
        <v>1560</v>
      </c>
      <c r="H343" s="29"/>
      <c r="I343" s="29"/>
      <c r="J343" s="452"/>
      <c r="K343" s="159">
        <v>4059000</v>
      </c>
      <c r="L343" s="253" t="s">
        <v>1561</v>
      </c>
      <c r="M343" s="92"/>
      <c r="N343" s="24"/>
      <c r="O343" s="169"/>
      <c r="P343" s="157"/>
      <c r="Q343" s="157"/>
      <c r="R343" s="204"/>
      <c r="S343" s="92"/>
      <c r="T343" s="92"/>
      <c r="U343" s="25">
        <v>0</v>
      </c>
      <c r="V343" s="24"/>
      <c r="W343" s="24"/>
      <c r="X343" s="24"/>
      <c r="Y343" s="25">
        <f t="shared" si="188"/>
        <v>0</v>
      </c>
      <c r="Z343" s="24"/>
      <c r="AA343" s="24"/>
      <c r="AB343" s="24"/>
      <c r="AC343" s="25">
        <f t="shared" si="189"/>
        <v>0</v>
      </c>
      <c r="AD343" s="24"/>
      <c r="AE343" s="24">
        <v>4059000</v>
      </c>
      <c r="AF343" s="24"/>
      <c r="AG343" s="25">
        <f t="shared" si="184"/>
        <v>4059000</v>
      </c>
      <c r="AH343" s="25">
        <f t="shared" si="185"/>
        <v>4059000</v>
      </c>
      <c r="AI343" s="26">
        <f t="shared" si="190"/>
        <v>1.5066609335106335E-2</v>
      </c>
      <c r="AJ343" s="27">
        <f t="shared" si="191"/>
        <v>2.8442460586906074E-3</v>
      </c>
    </row>
    <row r="344" spans="1:36" ht="24.95" customHeight="1" outlineLevel="1" x14ac:dyDescent="0.25">
      <c r="A344" s="18">
        <v>48</v>
      </c>
      <c r="B344" s="115"/>
      <c r="C344" s="165" t="s">
        <v>1830</v>
      </c>
      <c r="D344" s="182">
        <v>45574</v>
      </c>
      <c r="E344" s="172" t="s">
        <v>1831</v>
      </c>
      <c r="F344" s="321" t="s">
        <v>1559</v>
      </c>
      <c r="G344" s="43" t="s">
        <v>1560</v>
      </c>
      <c r="H344" s="29"/>
      <c r="I344" s="29"/>
      <c r="J344" s="452"/>
      <c r="K344" s="159">
        <v>2030000</v>
      </c>
      <c r="L344" s="253" t="s">
        <v>1561</v>
      </c>
      <c r="M344" s="92"/>
      <c r="N344" s="24"/>
      <c r="O344" s="169"/>
      <c r="P344" s="157"/>
      <c r="Q344" s="157"/>
      <c r="R344" s="204"/>
      <c r="S344" s="92"/>
      <c r="T344" s="92"/>
      <c r="U344" s="25">
        <v>0</v>
      </c>
      <c r="V344" s="24"/>
      <c r="W344" s="24"/>
      <c r="X344" s="24"/>
      <c r="Y344" s="25">
        <f t="shared" si="188"/>
        <v>0</v>
      </c>
      <c r="Z344" s="24"/>
      <c r="AA344" s="24"/>
      <c r="AB344" s="24"/>
      <c r="AC344" s="25">
        <f t="shared" si="189"/>
        <v>0</v>
      </c>
      <c r="AD344" s="24"/>
      <c r="AE344" s="24">
        <v>2030000</v>
      </c>
      <c r="AF344" s="24"/>
      <c r="AG344" s="25">
        <f t="shared" ref="AG344:AG355" si="192">SUM(AD344:AF344)</f>
        <v>2030000</v>
      </c>
      <c r="AH344" s="25">
        <f t="shared" ref="AH344:AH355" si="193">SUM(U344,Y344,AC344,AG344)</f>
        <v>2030000</v>
      </c>
      <c r="AI344" s="26">
        <f t="shared" si="190"/>
        <v>7.5351606184444102E-3</v>
      </c>
      <c r="AJ344" s="27">
        <f t="shared" si="191"/>
        <v>1.4224733922497987E-3</v>
      </c>
    </row>
    <row r="345" spans="1:36" ht="24.95" customHeight="1" outlineLevel="1" x14ac:dyDescent="0.25">
      <c r="A345" s="18">
        <v>49</v>
      </c>
      <c r="B345" s="115"/>
      <c r="C345" s="165" t="s">
        <v>1832</v>
      </c>
      <c r="D345" s="182">
        <v>45517</v>
      </c>
      <c r="E345" s="172" t="s">
        <v>632</v>
      </c>
      <c r="F345" s="321" t="s">
        <v>1559</v>
      </c>
      <c r="G345" s="43" t="s">
        <v>1560</v>
      </c>
      <c r="H345" s="29"/>
      <c r="I345" s="29"/>
      <c r="J345" s="452"/>
      <c r="K345" s="159">
        <v>3889000</v>
      </c>
      <c r="L345" s="253" t="s">
        <v>1561</v>
      </c>
      <c r="M345" s="92"/>
      <c r="N345" s="24"/>
      <c r="O345" s="169"/>
      <c r="P345" s="157"/>
      <c r="Q345" s="157"/>
      <c r="R345" s="204"/>
      <c r="S345" s="92"/>
      <c r="T345" s="92"/>
      <c r="U345" s="25">
        <v>0</v>
      </c>
      <c r="V345" s="24"/>
      <c r="W345" s="24"/>
      <c r="X345" s="24"/>
      <c r="Y345" s="25">
        <f t="shared" si="188"/>
        <v>0</v>
      </c>
      <c r="Z345" s="24"/>
      <c r="AA345" s="24"/>
      <c r="AB345" s="24"/>
      <c r="AC345" s="25">
        <f t="shared" si="189"/>
        <v>0</v>
      </c>
      <c r="AD345" s="24"/>
      <c r="AE345" s="24">
        <v>3889000</v>
      </c>
      <c r="AF345" s="24"/>
      <c r="AG345" s="25">
        <f t="shared" si="192"/>
        <v>3889000</v>
      </c>
      <c r="AH345" s="25">
        <f t="shared" si="193"/>
        <v>3889000</v>
      </c>
      <c r="AI345" s="26">
        <f t="shared" si="190"/>
        <v>1.4435586032083897E-2</v>
      </c>
      <c r="AJ345" s="27">
        <f t="shared" si="191"/>
        <v>2.7251226711622993E-3</v>
      </c>
    </row>
    <row r="346" spans="1:36" ht="24.95" customHeight="1" outlineLevel="1" x14ac:dyDescent="0.25">
      <c r="A346" s="18">
        <v>50</v>
      </c>
      <c r="B346" s="115"/>
      <c r="C346" s="165" t="s">
        <v>1833</v>
      </c>
      <c r="D346" s="182">
        <v>45568</v>
      </c>
      <c r="E346" s="172" t="s">
        <v>1238</v>
      </c>
      <c r="F346" s="321" t="s">
        <v>1559</v>
      </c>
      <c r="G346" s="43" t="s">
        <v>1560</v>
      </c>
      <c r="H346" s="29"/>
      <c r="I346" s="29"/>
      <c r="J346" s="452"/>
      <c r="K346" s="159">
        <v>4059000</v>
      </c>
      <c r="L346" s="253" t="s">
        <v>1561</v>
      </c>
      <c r="M346" s="92"/>
      <c r="N346" s="24"/>
      <c r="O346" s="169"/>
      <c r="P346" s="157"/>
      <c r="Q346" s="157"/>
      <c r="R346" s="204"/>
      <c r="S346" s="92"/>
      <c r="T346" s="92"/>
      <c r="U346" s="25">
        <v>0</v>
      </c>
      <c r="V346" s="24"/>
      <c r="W346" s="24"/>
      <c r="X346" s="24"/>
      <c r="Y346" s="25">
        <f t="shared" si="188"/>
        <v>0</v>
      </c>
      <c r="Z346" s="24"/>
      <c r="AA346" s="24"/>
      <c r="AB346" s="24"/>
      <c r="AC346" s="25">
        <f t="shared" si="189"/>
        <v>0</v>
      </c>
      <c r="AD346" s="24"/>
      <c r="AE346" s="24"/>
      <c r="AF346" s="24">
        <v>4059000</v>
      </c>
      <c r="AG346" s="25">
        <f t="shared" si="192"/>
        <v>4059000</v>
      </c>
      <c r="AH346" s="25">
        <f t="shared" si="193"/>
        <v>4059000</v>
      </c>
      <c r="AI346" s="26">
        <f t="shared" si="190"/>
        <v>1.5066609335106335E-2</v>
      </c>
      <c r="AJ346" s="27">
        <f t="shared" si="191"/>
        <v>2.8442460586906074E-3</v>
      </c>
    </row>
    <row r="347" spans="1:36" ht="24.95" customHeight="1" outlineLevel="1" x14ac:dyDescent="0.25">
      <c r="A347" s="18">
        <v>51</v>
      </c>
      <c r="B347" s="115"/>
      <c r="C347" s="165" t="s">
        <v>1834</v>
      </c>
      <c r="D347" s="182">
        <v>45539</v>
      </c>
      <c r="E347" s="172" t="s">
        <v>1835</v>
      </c>
      <c r="F347" s="321" t="s">
        <v>1559</v>
      </c>
      <c r="G347" s="43" t="s">
        <v>1560</v>
      </c>
      <c r="H347" s="29"/>
      <c r="I347" s="29"/>
      <c r="J347" s="452"/>
      <c r="K347" s="159">
        <v>2030000</v>
      </c>
      <c r="L347" s="253" t="s">
        <v>1561</v>
      </c>
      <c r="M347" s="92"/>
      <c r="N347" s="24"/>
      <c r="O347" s="169"/>
      <c r="P347" s="157"/>
      <c r="Q347" s="157"/>
      <c r="R347" s="204"/>
      <c r="S347" s="92"/>
      <c r="T347" s="92"/>
      <c r="U347" s="25">
        <v>0</v>
      </c>
      <c r="V347" s="24"/>
      <c r="W347" s="24"/>
      <c r="X347" s="24"/>
      <c r="Y347" s="25">
        <f t="shared" si="188"/>
        <v>0</v>
      </c>
      <c r="Z347" s="24"/>
      <c r="AA347" s="24"/>
      <c r="AB347" s="24"/>
      <c r="AC347" s="25">
        <f t="shared" si="189"/>
        <v>0</v>
      </c>
      <c r="AD347" s="24"/>
      <c r="AE347" s="24"/>
      <c r="AF347" s="24">
        <v>2030000</v>
      </c>
      <c r="AG347" s="25">
        <f t="shared" si="192"/>
        <v>2030000</v>
      </c>
      <c r="AH347" s="25">
        <f t="shared" si="193"/>
        <v>2030000</v>
      </c>
      <c r="AI347" s="26">
        <f t="shared" si="190"/>
        <v>7.5351606184444102E-3</v>
      </c>
      <c r="AJ347" s="27">
        <f t="shared" si="191"/>
        <v>1.4224733922497987E-3</v>
      </c>
    </row>
    <row r="348" spans="1:36" ht="24.95" customHeight="1" outlineLevel="1" x14ac:dyDescent="0.25">
      <c r="A348" s="18">
        <v>52</v>
      </c>
      <c r="B348" s="115"/>
      <c r="C348" s="165" t="s">
        <v>1836</v>
      </c>
      <c r="D348" s="182">
        <v>45569</v>
      </c>
      <c r="E348" s="172" t="s">
        <v>600</v>
      </c>
      <c r="F348" s="321" t="s">
        <v>1559</v>
      </c>
      <c r="G348" s="43" t="s">
        <v>1560</v>
      </c>
      <c r="H348" s="29"/>
      <c r="I348" s="29"/>
      <c r="J348" s="452"/>
      <c r="K348" s="159">
        <v>8117000</v>
      </c>
      <c r="L348" s="253" t="s">
        <v>1561</v>
      </c>
      <c r="M348" s="92"/>
      <c r="N348" s="24"/>
      <c r="O348" s="169"/>
      <c r="P348" s="157"/>
      <c r="Q348" s="157"/>
      <c r="R348" s="204"/>
      <c r="S348" s="92"/>
      <c r="T348" s="92"/>
      <c r="U348" s="25">
        <v>0</v>
      </c>
      <c r="V348" s="24"/>
      <c r="W348" s="24"/>
      <c r="X348" s="24"/>
      <c r="Y348" s="25">
        <f t="shared" si="188"/>
        <v>0</v>
      </c>
      <c r="Z348" s="24"/>
      <c r="AA348" s="24"/>
      <c r="AB348" s="24"/>
      <c r="AC348" s="25">
        <f t="shared" si="189"/>
        <v>0</v>
      </c>
      <c r="AD348" s="24"/>
      <c r="AE348" s="24"/>
      <c r="AF348" s="24">
        <v>8117000</v>
      </c>
      <c r="AG348" s="25">
        <f t="shared" si="192"/>
        <v>8117000</v>
      </c>
      <c r="AH348" s="25">
        <f t="shared" si="193"/>
        <v>8117000</v>
      </c>
      <c r="AI348" s="26">
        <f t="shared" si="190"/>
        <v>3.0129506768430188E-2</v>
      </c>
      <c r="AJ348" s="27">
        <f t="shared" si="191"/>
        <v>5.6877913915722254E-3</v>
      </c>
    </row>
    <row r="349" spans="1:36" ht="24.95" customHeight="1" outlineLevel="1" x14ac:dyDescent="0.25">
      <c r="A349" s="18">
        <v>53</v>
      </c>
      <c r="B349" s="115"/>
      <c r="C349" s="165" t="s">
        <v>1837</v>
      </c>
      <c r="D349" s="182">
        <v>45574</v>
      </c>
      <c r="E349" s="172" t="s">
        <v>1838</v>
      </c>
      <c r="F349" s="321" t="s">
        <v>1559</v>
      </c>
      <c r="G349" s="43" t="s">
        <v>1560</v>
      </c>
      <c r="H349" s="29"/>
      <c r="I349" s="29"/>
      <c r="J349" s="452"/>
      <c r="K349" s="159">
        <v>1879000</v>
      </c>
      <c r="L349" s="253" t="s">
        <v>1561</v>
      </c>
      <c r="M349" s="92"/>
      <c r="N349" s="24"/>
      <c r="O349" s="169"/>
      <c r="P349" s="157"/>
      <c r="Q349" s="157"/>
      <c r="R349" s="204"/>
      <c r="S349" s="92"/>
      <c r="T349" s="92"/>
      <c r="U349" s="25">
        <v>0</v>
      </c>
      <c r="V349" s="24"/>
      <c r="W349" s="24"/>
      <c r="X349" s="24"/>
      <c r="Y349" s="25">
        <f t="shared" si="188"/>
        <v>0</v>
      </c>
      <c r="Z349" s="24"/>
      <c r="AA349" s="24"/>
      <c r="AB349" s="24"/>
      <c r="AC349" s="25">
        <f t="shared" si="189"/>
        <v>0</v>
      </c>
      <c r="AD349" s="24"/>
      <c r="AE349" s="24"/>
      <c r="AF349" s="24">
        <v>1879000</v>
      </c>
      <c r="AG349" s="25">
        <f t="shared" si="192"/>
        <v>1879000</v>
      </c>
      <c r="AH349" s="25">
        <f t="shared" si="193"/>
        <v>1879000</v>
      </c>
      <c r="AI349" s="26">
        <f t="shared" ref="AI349:AI355" si="194">IF(ISERROR(AH349/$J$296),0,AH349/$J$296)</f>
        <v>6.9746634492891856E-3</v>
      </c>
      <c r="AJ349" s="27">
        <f t="shared" ref="AJ349:AJ355" si="195">IF(ISERROR(AH349/$AH$365),"-",AH349/$AH$365)</f>
        <v>1.3166637950923015E-3</v>
      </c>
    </row>
    <row r="350" spans="1:36" ht="24.95" customHeight="1" outlineLevel="1" x14ac:dyDescent="0.25">
      <c r="A350" s="18">
        <v>54</v>
      </c>
      <c r="B350" s="115"/>
      <c r="C350" s="165" t="s">
        <v>1839</v>
      </c>
      <c r="D350" s="182">
        <v>45541</v>
      </c>
      <c r="E350" s="172" t="s">
        <v>1840</v>
      </c>
      <c r="F350" s="321" t="s">
        <v>1559</v>
      </c>
      <c r="G350" s="43" t="s">
        <v>1560</v>
      </c>
      <c r="H350" s="29"/>
      <c r="I350" s="29"/>
      <c r="J350" s="452"/>
      <c r="K350" s="159">
        <v>1945000</v>
      </c>
      <c r="L350" s="253" t="s">
        <v>1561</v>
      </c>
      <c r="M350" s="92"/>
      <c r="N350" s="24"/>
      <c r="O350" s="169"/>
      <c r="P350" s="157"/>
      <c r="Q350" s="157"/>
      <c r="R350" s="204"/>
      <c r="S350" s="92"/>
      <c r="T350" s="92"/>
      <c r="U350" s="25">
        <v>0</v>
      </c>
      <c r="V350" s="24"/>
      <c r="W350" s="24"/>
      <c r="X350" s="24"/>
      <c r="Y350" s="25">
        <f t="shared" si="188"/>
        <v>0</v>
      </c>
      <c r="Z350" s="24"/>
      <c r="AA350" s="24"/>
      <c r="AB350" s="24"/>
      <c r="AC350" s="25">
        <f t="shared" si="189"/>
        <v>0</v>
      </c>
      <c r="AD350" s="24"/>
      <c r="AE350" s="24"/>
      <c r="AF350" s="24">
        <v>1945000</v>
      </c>
      <c r="AG350" s="25">
        <f t="shared" si="192"/>
        <v>1945000</v>
      </c>
      <c r="AH350" s="25">
        <f t="shared" si="193"/>
        <v>1945000</v>
      </c>
      <c r="AI350" s="26">
        <f t="shared" si="194"/>
        <v>7.219648966933191E-3</v>
      </c>
      <c r="AJ350" s="27">
        <f t="shared" si="195"/>
        <v>1.3629116984856446E-3</v>
      </c>
    </row>
    <row r="351" spans="1:36" ht="24.95" customHeight="1" outlineLevel="1" x14ac:dyDescent="0.25">
      <c r="A351" s="18">
        <v>55</v>
      </c>
      <c r="B351" s="115"/>
      <c r="C351" s="165" t="s">
        <v>1841</v>
      </c>
      <c r="D351" s="182">
        <v>45534</v>
      </c>
      <c r="E351" s="172" t="s">
        <v>1248</v>
      </c>
      <c r="F351" s="321" t="s">
        <v>1559</v>
      </c>
      <c r="G351" s="43" t="s">
        <v>1560</v>
      </c>
      <c r="H351" s="29"/>
      <c r="I351" s="29"/>
      <c r="J351" s="452"/>
      <c r="K351" s="159">
        <v>4059000</v>
      </c>
      <c r="L351" s="253" t="s">
        <v>1561</v>
      </c>
      <c r="M351" s="92"/>
      <c r="N351" s="24"/>
      <c r="O351" s="169"/>
      <c r="P351" s="157"/>
      <c r="Q351" s="157"/>
      <c r="R351" s="204"/>
      <c r="S351" s="92"/>
      <c r="T351" s="92"/>
      <c r="U351" s="25">
        <v>0</v>
      </c>
      <c r="V351" s="24"/>
      <c r="W351" s="24"/>
      <c r="X351" s="24"/>
      <c r="Y351" s="25">
        <f t="shared" si="188"/>
        <v>0</v>
      </c>
      <c r="Z351" s="24"/>
      <c r="AA351" s="24"/>
      <c r="AB351" s="24"/>
      <c r="AC351" s="25">
        <f t="shared" si="189"/>
        <v>0</v>
      </c>
      <c r="AD351" s="24"/>
      <c r="AE351" s="24"/>
      <c r="AF351" s="24">
        <v>4059000</v>
      </c>
      <c r="AG351" s="25">
        <f t="shared" si="192"/>
        <v>4059000</v>
      </c>
      <c r="AH351" s="25">
        <f t="shared" si="193"/>
        <v>4059000</v>
      </c>
      <c r="AI351" s="26">
        <f t="shared" si="194"/>
        <v>1.5066609335106335E-2</v>
      </c>
      <c r="AJ351" s="27">
        <f t="shared" si="195"/>
        <v>2.8442460586906074E-3</v>
      </c>
    </row>
    <row r="352" spans="1:36" ht="24.95" customHeight="1" outlineLevel="1" x14ac:dyDescent="0.25">
      <c r="A352" s="18">
        <v>56</v>
      </c>
      <c r="B352" s="115"/>
      <c r="C352" s="165" t="s">
        <v>1842</v>
      </c>
      <c r="D352" s="182">
        <v>45568</v>
      </c>
      <c r="E352" s="172" t="s">
        <v>1269</v>
      </c>
      <c r="F352" s="321" t="s">
        <v>1559</v>
      </c>
      <c r="G352" s="43" t="s">
        <v>1560</v>
      </c>
      <c r="H352" s="29"/>
      <c r="I352" s="29"/>
      <c r="J352" s="452"/>
      <c r="K352" s="159">
        <v>2030000</v>
      </c>
      <c r="L352" s="253" t="s">
        <v>1561</v>
      </c>
      <c r="M352" s="92"/>
      <c r="N352" s="24"/>
      <c r="O352" s="169"/>
      <c r="P352" s="157"/>
      <c r="Q352" s="157"/>
      <c r="R352" s="204"/>
      <c r="S352" s="92"/>
      <c r="T352" s="92"/>
      <c r="U352" s="25">
        <v>0</v>
      </c>
      <c r="V352" s="24"/>
      <c r="W352" s="24"/>
      <c r="X352" s="24"/>
      <c r="Y352" s="25">
        <f t="shared" si="188"/>
        <v>0</v>
      </c>
      <c r="Z352" s="24"/>
      <c r="AA352" s="24"/>
      <c r="AB352" s="24"/>
      <c r="AC352" s="25">
        <f t="shared" si="189"/>
        <v>0</v>
      </c>
      <c r="AD352" s="24"/>
      <c r="AE352" s="24"/>
      <c r="AF352" s="24">
        <v>2030000</v>
      </c>
      <c r="AG352" s="25">
        <f t="shared" si="192"/>
        <v>2030000</v>
      </c>
      <c r="AH352" s="25">
        <f t="shared" si="193"/>
        <v>2030000</v>
      </c>
      <c r="AI352" s="26">
        <f t="shared" si="194"/>
        <v>7.5351606184444102E-3</v>
      </c>
      <c r="AJ352" s="27">
        <f t="shared" si="195"/>
        <v>1.4224733922497987E-3</v>
      </c>
    </row>
    <row r="353" spans="1:36" ht="24.95" customHeight="1" outlineLevel="1" x14ac:dyDescent="0.25">
      <c r="A353" s="18">
        <v>57</v>
      </c>
      <c r="B353" s="115"/>
      <c r="C353" s="165" t="s">
        <v>1843</v>
      </c>
      <c r="D353" s="182">
        <v>45574</v>
      </c>
      <c r="E353" s="172" t="s">
        <v>1844</v>
      </c>
      <c r="F353" s="321" t="s">
        <v>1559</v>
      </c>
      <c r="G353" s="43" t="s">
        <v>1560</v>
      </c>
      <c r="H353" s="29"/>
      <c r="I353" s="29"/>
      <c r="J353" s="452"/>
      <c r="K353" s="159">
        <v>4059000</v>
      </c>
      <c r="L353" s="253" t="s">
        <v>1561</v>
      </c>
      <c r="M353" s="92"/>
      <c r="N353" s="24"/>
      <c r="O353" s="169"/>
      <c r="P353" s="157"/>
      <c r="Q353" s="157"/>
      <c r="R353" s="204"/>
      <c r="S353" s="92"/>
      <c r="T353" s="92"/>
      <c r="U353" s="25">
        <v>0</v>
      </c>
      <c r="V353" s="24"/>
      <c r="W353" s="24"/>
      <c r="X353" s="24"/>
      <c r="Y353" s="25">
        <f t="shared" si="188"/>
        <v>0</v>
      </c>
      <c r="Z353" s="24"/>
      <c r="AA353" s="24"/>
      <c r="AB353" s="24"/>
      <c r="AC353" s="25">
        <f t="shared" si="189"/>
        <v>0</v>
      </c>
      <c r="AD353" s="24"/>
      <c r="AE353" s="24"/>
      <c r="AF353" s="24">
        <v>4059000</v>
      </c>
      <c r="AG353" s="25">
        <f t="shared" si="192"/>
        <v>4059000</v>
      </c>
      <c r="AH353" s="25">
        <f t="shared" si="193"/>
        <v>4059000</v>
      </c>
      <c r="AI353" s="26">
        <f t="shared" si="194"/>
        <v>1.5066609335106335E-2</v>
      </c>
      <c r="AJ353" s="27">
        <f t="shared" si="195"/>
        <v>2.8442460586906074E-3</v>
      </c>
    </row>
    <row r="354" spans="1:36" ht="24.95" customHeight="1" outlineLevel="1" x14ac:dyDescent="0.25">
      <c r="A354" s="18">
        <v>58</v>
      </c>
      <c r="B354" s="115"/>
      <c r="C354" s="165" t="s">
        <v>1845</v>
      </c>
      <c r="D354" s="182">
        <v>45541</v>
      </c>
      <c r="E354" s="172" t="s">
        <v>602</v>
      </c>
      <c r="F354" s="321" t="s">
        <v>1559</v>
      </c>
      <c r="G354" s="43" t="s">
        <v>1560</v>
      </c>
      <c r="H354" s="29"/>
      <c r="I354" s="29"/>
      <c r="J354" s="452"/>
      <c r="K354" s="159">
        <v>4059000</v>
      </c>
      <c r="L354" s="253" t="s">
        <v>1561</v>
      </c>
      <c r="M354" s="92"/>
      <c r="N354" s="24"/>
      <c r="O354" s="169"/>
      <c r="P354" s="157"/>
      <c r="Q354" s="157"/>
      <c r="R354" s="204"/>
      <c r="S354" s="92"/>
      <c r="T354" s="92"/>
      <c r="U354" s="25">
        <v>0</v>
      </c>
      <c r="V354" s="24"/>
      <c r="W354" s="24"/>
      <c r="X354" s="24"/>
      <c r="Y354" s="25">
        <f t="shared" si="188"/>
        <v>0</v>
      </c>
      <c r="Z354" s="24"/>
      <c r="AA354" s="24"/>
      <c r="AB354" s="24"/>
      <c r="AC354" s="25">
        <f t="shared" si="189"/>
        <v>0</v>
      </c>
      <c r="AD354" s="24"/>
      <c r="AE354" s="24"/>
      <c r="AF354" s="24">
        <v>4059000</v>
      </c>
      <c r="AG354" s="25">
        <f t="shared" si="192"/>
        <v>4059000</v>
      </c>
      <c r="AH354" s="25">
        <f t="shared" si="193"/>
        <v>4059000</v>
      </c>
      <c r="AI354" s="26">
        <f t="shared" si="194"/>
        <v>1.5066609335106335E-2</v>
      </c>
      <c r="AJ354" s="27">
        <f t="shared" si="195"/>
        <v>2.8442460586906074E-3</v>
      </c>
    </row>
    <row r="355" spans="1:36" ht="24.95" customHeight="1" outlineLevel="1" x14ac:dyDescent="0.25">
      <c r="A355" s="18">
        <v>59</v>
      </c>
      <c r="B355" s="115"/>
      <c r="C355" s="165" t="s">
        <v>1846</v>
      </c>
      <c r="D355" s="182">
        <v>45538</v>
      </c>
      <c r="E355" s="172" t="s">
        <v>1847</v>
      </c>
      <c r="F355" s="321" t="s">
        <v>1559</v>
      </c>
      <c r="G355" s="43" t="s">
        <v>1560</v>
      </c>
      <c r="H355" s="29"/>
      <c r="I355" s="29"/>
      <c r="J355" s="435"/>
      <c r="K355" s="159">
        <v>2030000</v>
      </c>
      <c r="L355" s="253" t="s">
        <v>1561</v>
      </c>
      <c r="M355" s="92"/>
      <c r="N355" s="24"/>
      <c r="O355" s="169"/>
      <c r="P355" s="157"/>
      <c r="Q355" s="157"/>
      <c r="R355" s="204"/>
      <c r="S355" s="92"/>
      <c r="T355" s="92"/>
      <c r="U355" s="25">
        <v>0</v>
      </c>
      <c r="V355" s="24"/>
      <c r="W355" s="24"/>
      <c r="X355" s="24"/>
      <c r="Y355" s="25">
        <f t="shared" si="188"/>
        <v>0</v>
      </c>
      <c r="Z355" s="24"/>
      <c r="AA355" s="24"/>
      <c r="AB355" s="24"/>
      <c r="AC355" s="25">
        <f t="shared" si="189"/>
        <v>0</v>
      </c>
      <c r="AD355" s="24"/>
      <c r="AE355" s="24"/>
      <c r="AF355" s="24">
        <v>2030000</v>
      </c>
      <c r="AG355" s="25">
        <f t="shared" si="192"/>
        <v>2030000</v>
      </c>
      <c r="AH355" s="25">
        <f t="shared" si="193"/>
        <v>2030000</v>
      </c>
      <c r="AI355" s="26">
        <f t="shared" si="194"/>
        <v>7.5351606184444102E-3</v>
      </c>
      <c r="AJ355" s="27">
        <f t="shared" si="195"/>
        <v>1.4224733922497987E-3</v>
      </c>
    </row>
    <row r="356" spans="1:36" s="37" customFormat="1" ht="12.75" customHeight="1" x14ac:dyDescent="0.25">
      <c r="A356" s="376" t="s">
        <v>75</v>
      </c>
      <c r="B356" s="378"/>
      <c r="C356" s="377"/>
      <c r="D356" s="377"/>
      <c r="E356" s="377"/>
      <c r="F356" s="378"/>
      <c r="G356" s="378"/>
      <c r="H356" s="378"/>
      <c r="I356" s="379"/>
      <c r="J356" s="33">
        <f>+J296</f>
        <v>269403680</v>
      </c>
      <c r="K356" s="162">
        <f>SUM(K297:K355)</f>
        <v>267551926</v>
      </c>
      <c r="L356" s="32"/>
      <c r="M356" s="33">
        <f>SUM(M297:M355)</f>
        <v>0</v>
      </c>
      <c r="N356" s="33">
        <f t="shared" ref="N356:AH356" si="196">SUM(N297:N355)</f>
        <v>0</v>
      </c>
      <c r="O356" s="33">
        <f t="shared" si="196"/>
        <v>0</v>
      </c>
      <c r="P356" s="33">
        <f t="shared" si="196"/>
        <v>0</v>
      </c>
      <c r="Q356" s="33">
        <f t="shared" si="196"/>
        <v>0</v>
      </c>
      <c r="R356" s="33">
        <f t="shared" si="196"/>
        <v>5074272</v>
      </c>
      <c r="S356" s="33">
        <f t="shared" si="196"/>
        <v>9742079</v>
      </c>
      <c r="T356" s="33">
        <f t="shared" si="196"/>
        <v>25872613</v>
      </c>
      <c r="U356" s="33">
        <f t="shared" si="196"/>
        <v>40688964</v>
      </c>
      <c r="V356" s="33">
        <f t="shared" si="196"/>
        <v>88729754</v>
      </c>
      <c r="W356" s="33">
        <f t="shared" si="196"/>
        <v>17920941</v>
      </c>
      <c r="X356" s="33">
        <f t="shared" si="196"/>
        <v>6148464</v>
      </c>
      <c r="Y356" s="33">
        <f t="shared" si="196"/>
        <v>112799159</v>
      </c>
      <c r="Z356" s="33">
        <f t="shared" si="196"/>
        <v>15801298</v>
      </c>
      <c r="AA356" s="33">
        <f t="shared" si="196"/>
        <v>5841596</v>
      </c>
      <c r="AB356" s="33">
        <f t="shared" si="196"/>
        <v>10462273</v>
      </c>
      <c r="AC356" s="33">
        <f t="shared" si="196"/>
        <v>32105167</v>
      </c>
      <c r="AD356" s="33">
        <f t="shared" si="196"/>
        <v>20439057</v>
      </c>
      <c r="AE356" s="33">
        <f t="shared" si="196"/>
        <v>27238299</v>
      </c>
      <c r="AF356" s="33">
        <f t="shared" si="196"/>
        <v>34281280</v>
      </c>
      <c r="AG356" s="33">
        <f t="shared" si="196"/>
        <v>81958636</v>
      </c>
      <c r="AH356" s="33">
        <f t="shared" si="196"/>
        <v>267551926</v>
      </c>
      <c r="AI356" s="36">
        <f>IF(ISERROR(AH356/J356),0,AH356/J356)</f>
        <v>0.99312647102667639</v>
      </c>
      <c r="AJ356" s="36">
        <f>IF(ISERROR(AH356/$AH$365),0,AH356/$AH$365)</f>
        <v>0.18748053979319562</v>
      </c>
    </row>
    <row r="357" spans="1:36" ht="12.75" hidden="1" customHeight="1" x14ac:dyDescent="0.25">
      <c r="A357" s="383" t="s">
        <v>550</v>
      </c>
      <c r="B357" s="384"/>
      <c r="C357" s="384"/>
      <c r="D357" s="384"/>
      <c r="E357" s="385"/>
      <c r="F357" s="9"/>
      <c r="G357" s="10"/>
      <c r="H357" s="11"/>
      <c r="I357" s="11"/>
      <c r="J357" s="381">
        <v>38654000</v>
      </c>
      <c r="K357" s="13"/>
      <c r="L357" s="14"/>
      <c r="M357" s="15"/>
      <c r="N357" s="15"/>
      <c r="O357" s="15"/>
      <c r="P357" s="10"/>
      <c r="Q357" s="16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7"/>
      <c r="AJ357" s="17"/>
    </row>
    <row r="358" spans="1:36" ht="24.95" hidden="1" customHeight="1" outlineLevel="1" x14ac:dyDescent="0.25">
      <c r="A358" s="19">
        <v>1</v>
      </c>
      <c r="B358" s="19"/>
      <c r="C358" s="50"/>
      <c r="D358" s="51"/>
      <c r="E358" s="69"/>
      <c r="F358" s="70"/>
      <c r="G358" s="71"/>
      <c r="H358" s="53"/>
      <c r="I358" s="55"/>
      <c r="J358" s="395"/>
      <c r="K358" s="72"/>
      <c r="L358" s="59"/>
      <c r="M358" s="47"/>
      <c r="N358" s="73"/>
      <c r="O358" s="47"/>
      <c r="P358" s="74"/>
      <c r="Q358" s="74"/>
      <c r="R358" s="24"/>
      <c r="S358" s="24"/>
      <c r="T358" s="24"/>
      <c r="U358" s="25">
        <f>SUM(R358:T358)</f>
        <v>0</v>
      </c>
      <c r="V358" s="24"/>
      <c r="W358" s="24"/>
      <c r="X358" s="24"/>
      <c r="Y358" s="25">
        <f>SUM(V358:X358)</f>
        <v>0</v>
      </c>
      <c r="Z358" s="24"/>
      <c r="AA358" s="24"/>
      <c r="AB358" s="24"/>
      <c r="AC358" s="25">
        <f>SUM(Z358:AB358)</f>
        <v>0</v>
      </c>
      <c r="AD358" s="24"/>
      <c r="AE358" s="24">
        <v>0</v>
      </c>
      <c r="AF358" s="24">
        <v>0</v>
      </c>
      <c r="AG358" s="25">
        <f>SUM(AD358:AF358)</f>
        <v>0</v>
      </c>
      <c r="AH358" s="25">
        <f>SUM(U358,Y358,AC358,AG358)</f>
        <v>0</v>
      </c>
      <c r="AI358" s="26">
        <f>IF(ISERROR(AH358/J357),0,AH358/J357)</f>
        <v>0</v>
      </c>
      <c r="AJ358" s="27">
        <f>IF(ISERROR(AH358/$AH$365),"-",AH358/$AH$365)</f>
        <v>0</v>
      </c>
    </row>
    <row r="359" spans="1:36" ht="24.95" hidden="1" customHeight="1" outlineLevel="1" x14ac:dyDescent="0.25">
      <c r="A359" s="19">
        <v>2</v>
      </c>
      <c r="B359" s="19"/>
      <c r="C359" s="50"/>
      <c r="D359" s="51"/>
      <c r="E359" s="69"/>
      <c r="F359" s="70"/>
      <c r="G359" s="71"/>
      <c r="H359" s="53"/>
      <c r="I359" s="55"/>
      <c r="J359" s="395"/>
      <c r="K359" s="72"/>
      <c r="L359" s="59"/>
      <c r="M359" s="47"/>
      <c r="N359" s="73"/>
      <c r="O359" s="47"/>
      <c r="P359" s="74"/>
      <c r="Q359" s="74"/>
      <c r="R359" s="24"/>
      <c r="S359" s="24"/>
      <c r="T359" s="24"/>
      <c r="U359" s="25">
        <f>SUM(R359:T359)</f>
        <v>0</v>
      </c>
      <c r="V359" s="24"/>
      <c r="W359" s="24"/>
      <c r="X359" s="24"/>
      <c r="Y359" s="25">
        <f>SUM(V359:X359)</f>
        <v>0</v>
      </c>
      <c r="Z359" s="24"/>
      <c r="AA359" s="24"/>
      <c r="AB359" s="24"/>
      <c r="AC359" s="25">
        <f>SUM(Z359:AB359)</f>
        <v>0</v>
      </c>
      <c r="AD359" s="24"/>
      <c r="AE359" s="24">
        <v>0</v>
      </c>
      <c r="AF359" s="24">
        <v>0</v>
      </c>
      <c r="AG359" s="25">
        <f>SUM(AD359:AF359)</f>
        <v>0</v>
      </c>
      <c r="AH359" s="25">
        <f>SUM(U359,Y359,AC359,AG359)</f>
        <v>0</v>
      </c>
      <c r="AI359" s="26">
        <f>IF(ISERROR(AH359/J358),0,AH359/J358)</f>
        <v>0</v>
      </c>
      <c r="AJ359" s="27">
        <f>IF(ISERROR(AH359/$AH$365),"-",AH359/$AH$365)</f>
        <v>0</v>
      </c>
    </row>
    <row r="360" spans="1:36" s="37" customFormat="1" ht="12.75" hidden="1" customHeight="1" collapsed="1" x14ac:dyDescent="0.25">
      <c r="A360" s="376" t="s">
        <v>1848</v>
      </c>
      <c r="B360" s="378"/>
      <c r="C360" s="378"/>
      <c r="D360" s="378"/>
      <c r="E360" s="378"/>
      <c r="F360" s="378"/>
      <c r="G360" s="378"/>
      <c r="H360" s="378"/>
      <c r="I360" s="379"/>
      <c r="J360" s="33">
        <f>J357</f>
        <v>38654000</v>
      </c>
      <c r="K360" s="33">
        <f>SUM(K358:K358)</f>
        <v>0</v>
      </c>
      <c r="L360" s="32"/>
      <c r="M360" s="33">
        <f>SUM(M358:M358)</f>
        <v>0</v>
      </c>
      <c r="N360" s="33">
        <f>SUM(N358:N358)</f>
        <v>0</v>
      </c>
      <c r="O360" s="33">
        <f>SUM(O358:O358)</f>
        <v>0</v>
      </c>
      <c r="P360" s="34"/>
      <c r="Q360" s="35"/>
      <c r="R360" s="33">
        <f t="shared" ref="R360:AH360" si="197">SUM(R358:R358)</f>
        <v>0</v>
      </c>
      <c r="S360" s="33">
        <f t="shared" si="197"/>
        <v>0</v>
      </c>
      <c r="T360" s="33">
        <f t="shared" si="197"/>
        <v>0</v>
      </c>
      <c r="U360" s="33">
        <f t="shared" si="197"/>
        <v>0</v>
      </c>
      <c r="V360" s="33">
        <f>SUM(V358:V358)</f>
        <v>0</v>
      </c>
      <c r="W360" s="33">
        <f t="shared" si="197"/>
        <v>0</v>
      </c>
      <c r="X360" s="33">
        <f t="shared" si="197"/>
        <v>0</v>
      </c>
      <c r="Y360" s="33">
        <f t="shared" si="197"/>
        <v>0</v>
      </c>
      <c r="Z360" s="33">
        <f t="shared" si="197"/>
        <v>0</v>
      </c>
      <c r="AA360" s="33">
        <f t="shared" si="197"/>
        <v>0</v>
      </c>
      <c r="AB360" s="33">
        <f t="shared" si="197"/>
        <v>0</v>
      </c>
      <c r="AC360" s="33">
        <f t="shared" si="197"/>
        <v>0</v>
      </c>
      <c r="AD360" s="33">
        <f t="shared" si="197"/>
        <v>0</v>
      </c>
      <c r="AE360" s="33">
        <f t="shared" si="197"/>
        <v>0</v>
      </c>
      <c r="AF360" s="33">
        <f t="shared" si="197"/>
        <v>0</v>
      </c>
      <c r="AG360" s="33">
        <f t="shared" si="197"/>
        <v>0</v>
      </c>
      <c r="AH360" s="33">
        <f t="shared" si="197"/>
        <v>0</v>
      </c>
      <c r="AI360" s="36">
        <f>IF(ISERROR(AH360/J360),0,AH360/J360)</f>
        <v>0</v>
      </c>
      <c r="AJ360" s="36">
        <f>IF(ISERROR(AH360/$AH$365),0,AH360/$AH$365)</f>
        <v>0</v>
      </c>
    </row>
    <row r="361" spans="1:36" ht="12.75" customHeight="1" x14ac:dyDescent="0.25">
      <c r="A361" s="383" t="s">
        <v>76</v>
      </c>
      <c r="B361" s="384"/>
      <c r="C361" s="384"/>
      <c r="D361" s="384"/>
      <c r="E361" s="385"/>
      <c r="F361" s="9"/>
      <c r="G361" s="10"/>
      <c r="H361" s="11"/>
      <c r="I361" s="11"/>
      <c r="J361" s="381">
        <v>355945370</v>
      </c>
      <c r="K361" s="13"/>
      <c r="L361" s="14"/>
      <c r="M361" s="15"/>
      <c r="N361" s="15"/>
      <c r="O361" s="15"/>
      <c r="P361" s="10"/>
      <c r="Q361" s="16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7"/>
      <c r="AJ361" s="17"/>
    </row>
    <row r="362" spans="1:36" ht="24.95" customHeight="1" outlineLevel="1" x14ac:dyDescent="0.25">
      <c r="A362" s="19">
        <v>1</v>
      </c>
      <c r="B362" s="19"/>
      <c r="C362" s="50"/>
      <c r="D362" s="51"/>
      <c r="E362" s="69"/>
      <c r="F362" s="70"/>
      <c r="G362" s="71"/>
      <c r="H362" s="53"/>
      <c r="I362" s="55"/>
      <c r="J362" s="395"/>
      <c r="K362" s="92">
        <v>251630683</v>
      </c>
      <c r="L362" s="104" t="s">
        <v>1293</v>
      </c>
      <c r="M362" s="47"/>
      <c r="N362" s="73"/>
      <c r="O362" s="47"/>
      <c r="P362" s="74"/>
      <c r="Q362" s="74"/>
      <c r="R362" s="92">
        <v>22655489</v>
      </c>
      <c r="S362" s="92">
        <v>24182825</v>
      </c>
      <c r="T362" s="92">
        <v>24241004</v>
      </c>
      <c r="U362" s="323">
        <f>SUM(R362:T362)</f>
        <v>71079318</v>
      </c>
      <c r="V362" s="24">
        <v>24241004</v>
      </c>
      <c r="W362" s="24">
        <v>24241004</v>
      </c>
      <c r="X362" s="24">
        <v>23541822</v>
      </c>
      <c r="Y362" s="25">
        <f>SUM(V362:X362)</f>
        <v>72023830</v>
      </c>
      <c r="Z362" s="24">
        <v>22742757</v>
      </c>
      <c r="AA362" s="24">
        <v>22742757</v>
      </c>
      <c r="AB362" s="24">
        <v>23825030</v>
      </c>
      <c r="AC362" s="25">
        <f>SUM(Z362:AB362)</f>
        <v>69310544</v>
      </c>
      <c r="AD362" s="24">
        <v>13955866</v>
      </c>
      <c r="AE362" s="24">
        <v>13955866</v>
      </c>
      <c r="AF362" s="24">
        <v>9780990</v>
      </c>
      <c r="AG362" s="25">
        <f>SUM(AD362:AF362)</f>
        <v>37692722</v>
      </c>
      <c r="AH362" s="25">
        <f>SUM(U362,Y362,AC362,AG362)</f>
        <v>250106414</v>
      </c>
      <c r="AI362" s="26">
        <f>IF(ISERROR(AH362/J361),0,AH362/J361)</f>
        <v>0.70265393254026598</v>
      </c>
      <c r="AJ362" s="27">
        <f>IF(ISERROR(AH362/$AH$365),"-",AH362/$AH$365)</f>
        <v>0.17525601928375004</v>
      </c>
    </row>
    <row r="363" spans="1:36" ht="24.95" customHeight="1" outlineLevel="1" x14ac:dyDescent="0.3">
      <c r="A363" s="19">
        <v>2</v>
      </c>
      <c r="B363" s="19"/>
      <c r="C363" s="50"/>
      <c r="D363" s="51"/>
      <c r="E363" s="69"/>
      <c r="F363" s="70"/>
      <c r="G363" s="71"/>
      <c r="H363" s="53"/>
      <c r="I363" s="55"/>
      <c r="J363" s="395"/>
      <c r="K363" s="92">
        <f>88660474</f>
        <v>88660474</v>
      </c>
      <c r="L363" s="97" t="s">
        <v>107</v>
      </c>
      <c r="M363" s="47"/>
      <c r="N363" s="73"/>
      <c r="O363" s="47"/>
      <c r="P363" s="74"/>
      <c r="Q363" s="74"/>
      <c r="R363" s="24"/>
      <c r="S363" s="92">
        <v>4391432</v>
      </c>
      <c r="T363" s="92">
        <v>4391432</v>
      </c>
      <c r="U363" s="25">
        <f>SUM(R363:T363)</f>
        <v>8782864</v>
      </c>
      <c r="V363" s="24"/>
      <c r="W363" s="24">
        <v>4391432</v>
      </c>
      <c r="X363" s="24">
        <v>5398648</v>
      </c>
      <c r="Y363" s="25">
        <f>SUM(V363:X363)</f>
        <v>9790080</v>
      </c>
      <c r="Z363" s="24">
        <v>4391432</v>
      </c>
      <c r="AA363" s="24">
        <v>4391432</v>
      </c>
      <c r="AB363" s="24">
        <v>24420178</v>
      </c>
      <c r="AC363" s="25">
        <f>SUM(Z363:AB363)</f>
        <v>33203042</v>
      </c>
      <c r="AD363" s="24">
        <v>4391432</v>
      </c>
      <c r="AE363" s="310">
        <v>8782864</v>
      </c>
      <c r="AF363" s="310">
        <v>4391432</v>
      </c>
      <c r="AG363" s="25">
        <f>SUM(AD363:AF363)</f>
        <v>17565728</v>
      </c>
      <c r="AH363" s="25">
        <f>SUM(U363,Y363,AC363,AG363)</f>
        <v>69341714</v>
      </c>
      <c r="AI363" s="26">
        <f>IF(ISERROR(AH363/J361),0,AH363/J361)</f>
        <v>0.19480999008359062</v>
      </c>
      <c r="AJ363" s="27">
        <f>IF(ISERROR(AH363/$AH$365),"-",AH363/$AH$365)</f>
        <v>4.8589528639406583E-2</v>
      </c>
    </row>
    <row r="364" spans="1:36" s="37" customFormat="1" ht="14.25" customHeight="1" x14ac:dyDescent="0.25">
      <c r="A364" s="383" t="s">
        <v>82</v>
      </c>
      <c r="B364" s="384"/>
      <c r="C364" s="384"/>
      <c r="D364" s="384"/>
      <c r="E364" s="385"/>
      <c r="F364" s="383"/>
      <c r="G364" s="384"/>
      <c r="H364" s="384"/>
      <c r="I364" s="384"/>
      <c r="J364" s="75">
        <f>J361</f>
        <v>355945370</v>
      </c>
      <c r="K364" s="75">
        <f>SUM(K362:K363)</f>
        <v>340291157</v>
      </c>
      <c r="L364" s="76"/>
      <c r="M364" s="75">
        <f>SUM(M362:M362)</f>
        <v>0</v>
      </c>
      <c r="N364" s="75">
        <f>SUM(N362:N362)</f>
        <v>0</v>
      </c>
      <c r="O364" s="75">
        <f>SUM(O362:O362)</f>
        <v>0</v>
      </c>
      <c r="P364" s="77"/>
      <c r="Q364" s="38"/>
      <c r="R364" s="75">
        <f t="shared" ref="R364:T364" si="198">SUM(R362:R363)</f>
        <v>22655489</v>
      </c>
      <c r="S364" s="75">
        <f t="shared" si="198"/>
        <v>28574257</v>
      </c>
      <c r="T364" s="75">
        <f t="shared" si="198"/>
        <v>28632436</v>
      </c>
      <c r="U364" s="75">
        <f>SUM(U362:U363)</f>
        <v>79862182</v>
      </c>
      <c r="V364" s="75">
        <f>SUM(V362:V363)</f>
        <v>24241004</v>
      </c>
      <c r="W364" s="75">
        <f t="shared" ref="W364:X364" si="199">SUM(W362:W363)</f>
        <v>28632436</v>
      </c>
      <c r="X364" s="75">
        <f t="shared" si="199"/>
        <v>28940470</v>
      </c>
      <c r="Y364" s="75">
        <f>SUM(Y362:Y363)</f>
        <v>81813910</v>
      </c>
      <c r="Z364" s="75">
        <f>SUM(Z362:Z363)</f>
        <v>27134189</v>
      </c>
      <c r="AA364" s="75">
        <f t="shared" ref="AA364:AC364" si="200">SUM(AA362:AA363)</f>
        <v>27134189</v>
      </c>
      <c r="AB364" s="75">
        <f t="shared" si="200"/>
        <v>48245208</v>
      </c>
      <c r="AC364" s="75">
        <f t="shared" si="200"/>
        <v>102513586</v>
      </c>
      <c r="AD364" s="75">
        <f>SUM(AD362:AD363)</f>
        <v>18347298</v>
      </c>
      <c r="AE364" s="75">
        <f t="shared" ref="AE364:AF364" si="201">SUM(AE362:AE363)</f>
        <v>22738730</v>
      </c>
      <c r="AF364" s="75">
        <f t="shared" si="201"/>
        <v>14172422</v>
      </c>
      <c r="AG364" s="75">
        <f>SUM(AG362:AG363)</f>
        <v>55258450</v>
      </c>
      <c r="AH364" s="75">
        <f>SUM(AH362:AH363)</f>
        <v>319448128</v>
      </c>
      <c r="AI364" s="78">
        <f>IF(ISERROR(AH364/J364),0,AH364/J364)</f>
        <v>0.89746392262385655</v>
      </c>
      <c r="AJ364" s="78">
        <f>IF(ISERROR(AH364/$AH$365),0,AH364/$AH$365)</f>
        <v>0.22384554792315661</v>
      </c>
    </row>
    <row r="365" spans="1:36" s="79" customFormat="1" ht="15" customHeight="1" x14ac:dyDescent="0.25">
      <c r="A365" s="391" t="str">
        <f>"TOTAL ASIG."&amp;" "&amp;$A$5</f>
        <v>TOTAL ASIG. 24-03-345 "Programa Eje (Ley N°20.595)</v>
      </c>
      <c r="B365" s="392"/>
      <c r="C365" s="392"/>
      <c r="D365" s="392"/>
      <c r="E365" s="392"/>
      <c r="F365" s="392"/>
      <c r="G365" s="392"/>
      <c r="H365" s="392"/>
      <c r="I365" s="393"/>
      <c r="J365" s="33">
        <f>SUM(J14,J22,J32,J50,J70,J107,J141,J174,J208,J235,J245,J251,J266,J272,J356,J360,J364)</f>
        <v>1484139000</v>
      </c>
      <c r="K365" s="33">
        <f>SUM(K14,K22,K32,K50,K70,K107,K141,K174,K208,K235,K245,K251,K266,K272,K356,K360,K364)</f>
        <v>1415735827</v>
      </c>
      <c r="L365" s="32"/>
      <c r="M365" s="33">
        <f>+M14+M22+M32+M50+M70+M107+M141+M174+M208+M235+M245+M251+M356+M266+M272+M364</f>
        <v>0</v>
      </c>
      <c r="N365" s="33">
        <f>+N14+N22+N32+N50+N70+N107+N141+N174+N208+N235+N245+N251+N356+N266+N272+N364</f>
        <v>0</v>
      </c>
      <c r="O365" s="33">
        <f>+O14+O22+O32+O50+O70+O107+O141+O174+O208+O235+O245+O251+O356+O266+O272+O364</f>
        <v>0</v>
      </c>
      <c r="P365" s="34"/>
      <c r="Q365" s="35"/>
      <c r="R365" s="33">
        <f>SUM(R14,R22,R32,R50,R70,R107,R141,R174,R208,R235,R245,R251,R266,R272,R356,R360,R364)</f>
        <v>42933641</v>
      </c>
      <c r="S365" s="33">
        <f>SUM(S14,S22,S32,S50,S70,S107,S141,S174,S208,S235,S245,S251,S266,S272,S356,S360,S364)</f>
        <v>56133569</v>
      </c>
      <c r="T365" s="33">
        <f>SUM(T14,T22,T32,T50,T70,T107,T141,T174,T208,T235,T245,T251,T266,T272,T356,T360,T364)</f>
        <v>104505586</v>
      </c>
      <c r="U365" s="33">
        <f>+U364+U356+U295+U272+U266+U251+U245+U235+U208+U174+U141+U107+U70+U50+U32+U22+U14</f>
        <v>203572796</v>
      </c>
      <c r="V365" s="33">
        <f t="shared" ref="V365:AH365" si="202">+V364+V356+V295+V272+V266+V251+V245+V235+V208+V174+V141+V107+V70+V50+V32+V22+V14</f>
        <v>158148553</v>
      </c>
      <c r="W365" s="33">
        <f t="shared" si="202"/>
        <v>97722934</v>
      </c>
      <c r="X365" s="33">
        <f t="shared" si="202"/>
        <v>62483719</v>
      </c>
      <c r="Y365" s="33">
        <f t="shared" si="202"/>
        <v>318355206</v>
      </c>
      <c r="Z365" s="33">
        <f t="shared" si="202"/>
        <v>68636015</v>
      </c>
      <c r="AA365" s="33">
        <f t="shared" si="202"/>
        <v>78578299</v>
      </c>
      <c r="AB365" s="33">
        <f t="shared" si="202"/>
        <v>82436705</v>
      </c>
      <c r="AC365" s="33">
        <f t="shared" si="202"/>
        <v>229651019</v>
      </c>
      <c r="AD365" s="33">
        <f t="shared" si="202"/>
        <v>133565903</v>
      </c>
      <c r="AE365" s="33">
        <f t="shared" si="202"/>
        <v>249893061</v>
      </c>
      <c r="AF365" s="33">
        <f t="shared" si="202"/>
        <v>256616735</v>
      </c>
      <c r="AG365" s="33">
        <f t="shared" si="202"/>
        <v>675512699</v>
      </c>
      <c r="AH365" s="33">
        <f t="shared" si="202"/>
        <v>1427091720</v>
      </c>
      <c r="AI365" s="36">
        <f>IF(ISERROR(AH365/J365),0,AH365/J365)</f>
        <v>0.9615620369790161</v>
      </c>
      <c r="AJ365" s="33">
        <f>SUM(AJ14,AJ22,AJ32,AJ50,AJ70,AJ107,AJ141,AJ174,AJ208,AJ235,AJ245,AJ251,AJ266,AJ272,AJ356,AJ360,AJ364)</f>
        <v>0.97400026958323316</v>
      </c>
    </row>
    <row r="366" spans="1:36" x14ac:dyDescent="0.25">
      <c r="J366" s="81"/>
      <c r="L366" s="2" t="s">
        <v>1849</v>
      </c>
      <c r="R366" s="81"/>
      <c r="S366" s="81"/>
      <c r="T366" s="81"/>
      <c r="V366" s="81"/>
      <c r="W366" s="81"/>
      <c r="X366" s="81"/>
      <c r="Z366" s="81"/>
      <c r="AA366" s="81"/>
      <c r="AB366" s="81"/>
      <c r="AD366" s="81"/>
      <c r="AE366" s="81"/>
      <c r="AF366" s="81"/>
    </row>
  </sheetData>
  <mergeCells count="87">
    <mergeCell ref="P210:Q210"/>
    <mergeCell ref="P209:Q209"/>
    <mergeCell ref="J236:J244"/>
    <mergeCell ref="A273:E273"/>
    <mergeCell ref="J267:J271"/>
    <mergeCell ref="J357:J359"/>
    <mergeCell ref="J273:J294"/>
    <mergeCell ref="J296:J355"/>
    <mergeCell ref="J361:J363"/>
    <mergeCell ref="P211:Q211"/>
    <mergeCell ref="J252:J258"/>
    <mergeCell ref="J175:J207"/>
    <mergeCell ref="J209:J234"/>
    <mergeCell ref="J246:J250"/>
    <mergeCell ref="A295:I295"/>
    <mergeCell ref="AH6:AH7"/>
    <mergeCell ref="M6:O6"/>
    <mergeCell ref="J6:J7"/>
    <mergeCell ref="K6:K7"/>
    <mergeCell ref="L6:L7"/>
    <mergeCell ref="J8:J13"/>
    <mergeCell ref="J15:J21"/>
    <mergeCell ref="A8:E8"/>
    <mergeCell ref="A14:I14"/>
    <mergeCell ref="A15:E15"/>
    <mergeCell ref="A22:I22"/>
    <mergeCell ref="G6:G7"/>
    <mergeCell ref="AI6:AJ6"/>
    <mergeCell ref="P6:P7"/>
    <mergeCell ref="Q6:Q7"/>
    <mergeCell ref="R6:T6"/>
    <mergeCell ref="U6:U7"/>
    <mergeCell ref="V6:X6"/>
    <mergeCell ref="Y6:Y7"/>
    <mergeCell ref="AD6:AF6"/>
    <mergeCell ref="AG6:AG7"/>
    <mergeCell ref="AC6:AC7"/>
    <mergeCell ref="Z6:AB6"/>
    <mergeCell ref="A1:AJ1"/>
    <mergeCell ref="A2:AJ2"/>
    <mergeCell ref="A3:AJ3"/>
    <mergeCell ref="A4:AJ4"/>
    <mergeCell ref="A5:AJ5"/>
    <mergeCell ref="H6:I6"/>
    <mergeCell ref="A6:A7"/>
    <mergeCell ref="B6:B7"/>
    <mergeCell ref="D6:D7"/>
    <mergeCell ref="E6:E7"/>
    <mergeCell ref="F6:F7"/>
    <mergeCell ref="A23:E23"/>
    <mergeCell ref="A32:I32"/>
    <mergeCell ref="A33:E33"/>
    <mergeCell ref="A50:I50"/>
    <mergeCell ref="A51:E51"/>
    <mergeCell ref="J51:J69"/>
    <mergeCell ref="A108:E108"/>
    <mergeCell ref="A141:I141"/>
    <mergeCell ref="A142:E142"/>
    <mergeCell ref="A174:I174"/>
    <mergeCell ref="A107:I107"/>
    <mergeCell ref="A70:I70"/>
    <mergeCell ref="A71:E71"/>
    <mergeCell ref="J142:J173"/>
    <mergeCell ref="A175:E175"/>
    <mergeCell ref="A251:I251"/>
    <mergeCell ref="A252:E252"/>
    <mergeCell ref="A266:I266"/>
    <mergeCell ref="A267:E267"/>
    <mergeCell ref="A235:I235"/>
    <mergeCell ref="A208:I208"/>
    <mergeCell ref="A209:E209"/>
    <mergeCell ref="J23:J31"/>
    <mergeCell ref="J71:J106"/>
    <mergeCell ref="J33:J49"/>
    <mergeCell ref="J108:J140"/>
    <mergeCell ref="A365:I365"/>
    <mergeCell ref="A296:E296"/>
    <mergeCell ref="A356:I356"/>
    <mergeCell ref="A361:E361"/>
    <mergeCell ref="A364:E364"/>
    <mergeCell ref="F364:I364"/>
    <mergeCell ref="A357:E357"/>
    <mergeCell ref="A360:I360"/>
    <mergeCell ref="A272:I272"/>
    <mergeCell ref="A236:E236"/>
    <mergeCell ref="A245:I245"/>
    <mergeCell ref="A246:E246"/>
  </mergeCells>
  <phoneticPr fontId="92" type="noConversion"/>
  <dataValidations count="8">
    <dataValidation type="date" errorStyle="information" operator="greaterThan" allowBlank="1" showInputMessage="1" showErrorMessage="1" errorTitle="SÓLO FECHAS" error="Las fechas corresponden al presupuesto 2015" sqref="H9:H13" xr:uid="{AA79C2A5-F97C-4463-8A57-ABE97FDBAFFA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3" xr:uid="{791AC9CA-4C74-4D2C-9D8A-A65933F6E168}">
      <formula1>42005</formula1>
    </dataValidation>
    <dataValidation type="date" operator="greaterThan" allowBlank="1" showInputMessage="1" showErrorMessage="1" errorTitle="Error en Ingresos de Fechas" error="La fecha debe corresponder al Año 2014." sqref="D109:D140 D253:D265 D72:D106 D237:D244 D34:D49 D268:D271 D297:D355 D9:D13 D16:D21 D24:D31 D144:D173 D247:D250" xr:uid="{FC35E914-A2E2-4B32-9849-92F764BB0DE6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72:I106 H268:I271 H247:I250 H144:I173 H16:I21 H24:I31 H109:I140 H237:I244 H34:I49 H253:I265 H297:I355" xr:uid="{75D416A0-C18A-4499-BB1A-E47671DDDEAA}">
      <formula1>42005</formula1>
    </dataValidation>
    <dataValidation allowBlank="1" showInputMessage="1" showErrorMessage="1" errorTitle="Sólo números" error="Sólo ingresar números sin letras_x000a_" sqref="O267:O271 O246:O250 O209:O234 O142:O173 O15:O21 O8:O13 O23:O31 O51:O69 O108:O140 O175:O207 O236:O244 P237 O252:O265 O361:O363 O357:O359 O33:O49 O273 O296:O355 O71:O106" xr:uid="{1B3CEBF8-A078-43E8-8999-16591DA694D8}"/>
    <dataValidation type="textLength" operator="lessThanOrEqual" allowBlank="1" showInputMessage="1" showErrorMessage="1" errorTitle="MÁXIMO DE CARACTERES SOBREPASADO" error="Sólo 255 caracteres por celdas" sqref="P268:Q271 P238:Q244 L253 P247:Q250 L210:L211 L247:L248 E247:G250 E176:G207 N210:N234 E210:G234 P144:Q173 P110:P140 L109:L110 E52:G69 L16:L17 E16:G21 L297:L298 P16:Q21 P362:Q363 C16:C21 F274:G294 E9:G13 P9:Q13 E34:G49 E268:G271 P24:Q31 N52:N69 L72:L73 L52 C144:C173 E109:G140 N176:N207 P176:Q207 E237:G244 P72:Q106 L176 Q237 L237:L238 Q212:Q234 C247:C250 L268 P253:Q265 N362:N363 E362:G363 E24:G31 P53:Q69 Q109:Q140 L143:L144 P358:Q359 N358:N359 E358:G359 L362:L363 L34:L35 C34:C49 P46:Q49 C109:C140 E144:G173 C237:C244 E253:G265 C268:C271 C253:C265 P297:Q355 C297:C355 L9 C13 C9:C11 C24:C31 L24 N40:O45 P34:Q38 C72:C106 E72:G106 P210:P234 E297:G355" xr:uid="{65EC07E0-528C-45B4-A309-8869C439B4FD}">
      <formula1>255</formula1>
    </dataValidation>
    <dataValidation type="textLength" operator="lessThanOrEqual" allowBlank="1" showInputMessage="1" showErrorMessage="1" sqref="K16 K248:K250 K358:K359 R55:R69 K55:K69 T55:T69 K362" xr:uid="{6730467E-7E90-4F75-A980-9531E078B689}">
      <formula1>255</formula1>
    </dataValidation>
    <dataValidation type="decimal" allowBlank="1" showInputMessage="1" showErrorMessage="1" errorTitle="Sólo números" error="Sólo ingresar números sin letras_x000a_" sqref="M268:N271 R210 AD249:AE250 AD268:AF271 M247:N250 AF239:AF244 AE239:AE241 V247:X250 M210:M234 T53 AF148:AF150 T210 AF210 M144:N173 R110:R140 AF102 AA35:AA49 R145:S173 S53:S69 Z358:AB359 R363 R9:S13 Z16:AB21 AE9:AE10 V16:X21 M16:N21 W333:X355 AF297:AF345 V9:X13 M9:N13 M24:N31 V24:X31 Z24:AB31 AE34:AE35 S17:S21 Z52:AB69 V52:X69 V34 M52:M69 V109:X140 Z109:AB140 AE19:AE21 M109:N140 W145:W173 AA145:AA173 M176:M207 V211:X234 T239:T244 AF111:AF140 M237:N244 AE254:AE265 AB237:AB238 AA253 R247:T247 M253:N265 T298:T300 R53 M362:M363 V362:X363 Z362:AB363 R297 V268:V271 R358:T359 AD358:AF359 M358:M359 V358:X359 V144:V173 X144:X173 V320 V309 V311 AA9:AA13 R46:R49 W35:W49 M34:N49 Z144:Z173 AB144:AB173 Z253:Z265 AB253:AB265 Z268:Z271 AB268:AB271 AA268:AA269 AF253:AF264 V297:V305 W297:W325 M297:N355 Z297:Z355 V334:V355 R299:S355 V326:V332 AB297:AB355 AE362:AF362 AA297:AA331 X297:X331 W329:W331 AD9:AD13 AF9:AF13 AF16:AF18 AD16:AD21 AE16:AE17 AD34:AD49 AF34:AF49 AD24:AD31 AF25:AF31 P40:P45 R34:R38 X34:X49 Z34:Z49 AB34:AB49 AD52:AD69 AF52:AF69 AE53:AE69 R72:R106 V72:X106 Z72:AB106 M72:N106 AD101:AD106 AD76:AD79 AD81:AD93 AD72:AD74 AD95 AD97 AE90:AE91 AE103:AE106 AE80:AE82 AE84 AE94:AE96 AE98:AE101 AE72:AE76 AE87 AF72:AF73 AF75 AF77:AF81 AF83 AF85:AF86 AF88:AF89 AF92:AF94 AF96:AF100 AD111:AD140 AD109 AE110 AF109 AE177:AE184 AD185:AD207 AF177:AF192 AE193:AE207 AD143:AF143 AD145:AE173 AF166:AF173 AF152 AF157 AF159:AF164 AF155 AF145:AF146 AE212:AE234 AD210:AD234 V176:V207 W177:W207 X176:X207 Z176:AB207 Z211:AB234 AA238:AA244 AD237 AD239:AD244 V237 V239:X244 Z237:Z244 Z249:AB250 Z247:AB247 AF247:AF250 AD247:AE247 V253:X265 AD265 AD253:AD258 AD339:AD355 AD297 AD299:AD334 AE346:AE355 AE297:AE338 AD362:AD363 AA333:AA355" xr:uid="{B5BEA12F-BD95-4842-ACA6-286EDECE2B37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W211:X211 W248 K363 Z211 Z299" unlockedFormula="1"/>
    <ignoredError sqref="AI365" formula="1"/>
  </ignoredError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0AF50-F68E-4E5B-AF72-B40054FD4F96}">
  <sheetPr>
    <tabColor rgb="FF33CCFF"/>
    <pageSetUpPr fitToPage="1"/>
  </sheetPr>
  <dimension ref="A1:Y25"/>
  <sheetViews>
    <sheetView zoomScaleNormal="100" workbookViewId="0">
      <pane xSplit="1" ySplit="5" topLeftCell="B12" activePane="bottomRight" state="frozen"/>
      <selection pane="topRight" activeCell="B1" sqref="B1"/>
      <selection pane="bottomLeft" activeCell="A6" sqref="A6"/>
      <selection pane="bottomRight" activeCell="W25" sqref="W25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hidden="1" customWidth="1"/>
    <col min="5" max="5" width="10.28515625" style="80" hidden="1" customWidth="1"/>
    <col min="6" max="6" width="9.85546875" style="80" hidden="1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</row>
    <row r="2" spans="1:25" s="1" customFormat="1" ht="1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</row>
    <row r="3" spans="1:25" s="1" customFormat="1" ht="15" customHeight="1" x14ac:dyDescent="0.25">
      <c r="A3" s="349" t="s">
        <v>2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</row>
    <row r="4" spans="1:25" s="1" customFormat="1" ht="1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</row>
    <row r="5" spans="1:25" ht="18" customHeight="1" x14ac:dyDescent="0.25">
      <c r="A5" s="367" t="str">
        <f>'24-03-345 Ind. Programa EJE'!A5:U5</f>
        <v>24-03-345 "Programa Eje (Ley N°20.595)</v>
      </c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9"/>
    </row>
    <row r="6" spans="1:25" s="80" customFormat="1" x14ac:dyDescent="0.25">
      <c r="A6" s="355" t="s">
        <v>7</v>
      </c>
      <c r="B6" s="362" t="s">
        <v>13</v>
      </c>
      <c r="C6" s="362" t="s">
        <v>83</v>
      </c>
      <c r="D6" s="364" t="s">
        <v>16</v>
      </c>
      <c r="E6" s="365"/>
      <c r="F6" s="366"/>
      <c r="G6" s="353" t="s">
        <v>19</v>
      </c>
      <c r="H6" s="353"/>
      <c r="I6" s="353"/>
      <c r="J6" s="362" t="s">
        <v>20</v>
      </c>
      <c r="K6" s="353" t="s">
        <v>19</v>
      </c>
      <c r="L6" s="353"/>
      <c r="M6" s="353"/>
      <c r="N6" s="362" t="s">
        <v>21</v>
      </c>
      <c r="O6" s="353" t="s">
        <v>19</v>
      </c>
      <c r="P6" s="353"/>
      <c r="Q6" s="353"/>
      <c r="R6" s="362" t="s">
        <v>22</v>
      </c>
      <c r="S6" s="353" t="s">
        <v>19</v>
      </c>
      <c r="T6" s="353"/>
      <c r="U6" s="353"/>
      <c r="V6" s="362" t="s">
        <v>23</v>
      </c>
      <c r="W6" s="362" t="s">
        <v>24</v>
      </c>
      <c r="X6" s="370" t="s">
        <v>84</v>
      </c>
      <c r="Y6" s="370"/>
    </row>
    <row r="7" spans="1:25" s="80" customFormat="1" ht="25.5" x14ac:dyDescent="0.25">
      <c r="A7" s="355"/>
      <c r="B7" s="363"/>
      <c r="C7" s="36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363"/>
      <c r="K7" s="5" t="s">
        <v>35</v>
      </c>
      <c r="L7" s="5" t="s">
        <v>36</v>
      </c>
      <c r="M7" s="5" t="s">
        <v>37</v>
      </c>
      <c r="N7" s="363"/>
      <c r="O7" s="5" t="s">
        <v>38</v>
      </c>
      <c r="P7" s="5" t="s">
        <v>39</v>
      </c>
      <c r="Q7" s="5" t="s">
        <v>40</v>
      </c>
      <c r="R7" s="363"/>
      <c r="S7" s="5" t="s">
        <v>41</v>
      </c>
      <c r="T7" s="5" t="s">
        <v>42</v>
      </c>
      <c r="U7" s="5" t="s">
        <v>43</v>
      </c>
      <c r="V7" s="363"/>
      <c r="W7" s="363"/>
      <c r="X7" s="7" t="s">
        <v>44</v>
      </c>
      <c r="Y7" s="7" t="s">
        <v>85</v>
      </c>
    </row>
    <row r="8" spans="1:25" ht="24.75" customHeight="1" x14ac:dyDescent="0.25">
      <c r="A8" s="85" t="s">
        <v>46</v>
      </c>
      <c r="B8" s="63">
        <f>+'24-03-345 Ind. Programa EJE'!J14</f>
        <v>18331000</v>
      </c>
      <c r="C8" s="63">
        <f>+'24-03-345 Ind. Programa EJE'!K14</f>
        <v>17104540</v>
      </c>
      <c r="D8" s="63">
        <f>+'24-03-345 Ind. Programa EJE'!M14</f>
        <v>0</v>
      </c>
      <c r="E8" s="63">
        <f>+'24-03-345 Ind. Programa EJE'!N14</f>
        <v>0</v>
      </c>
      <c r="F8" s="63">
        <f>+'24-03-345 Ind. Programa EJE'!O14</f>
        <v>0</v>
      </c>
      <c r="G8" s="63">
        <f>+'24-03-345 Ind. Programa EJE'!R14</f>
        <v>129000</v>
      </c>
      <c r="H8" s="63">
        <f>+'24-03-345 Ind. Programa EJE'!S14</f>
        <v>129000</v>
      </c>
      <c r="I8" s="63">
        <f>+'24-03-345 Ind. Programa EJE'!T14</f>
        <v>163556</v>
      </c>
      <c r="J8" s="63">
        <f>+'24-03-345 Ind. Programa EJE'!U14</f>
        <v>421556</v>
      </c>
      <c r="K8" s="63">
        <f>+'24-03-345 Ind. Programa EJE'!V14</f>
        <v>474100</v>
      </c>
      <c r="L8" s="63">
        <f>+'24-03-345 Ind. Programa EJE'!W14</f>
        <v>283700</v>
      </c>
      <c r="M8" s="63">
        <f>+'24-03-345 Ind. Programa EJE'!X14</f>
        <v>527520</v>
      </c>
      <c r="N8" s="63">
        <f>+'24-03-345 Ind. Programa EJE'!Y14</f>
        <v>1285320</v>
      </c>
      <c r="O8" s="63">
        <f>+'24-03-345 Ind. Programa EJE'!Z14</f>
        <v>2077138</v>
      </c>
      <c r="P8" s="63">
        <f>+'24-03-345 Ind. Programa EJE'!AA14</f>
        <v>0</v>
      </c>
      <c r="Q8" s="63">
        <f>+'24-03-345 Ind. Programa EJE'!AB14</f>
        <v>974590</v>
      </c>
      <c r="R8" s="63">
        <f>+'24-03-345 Ind. Programa EJE'!AC14</f>
        <v>3051728</v>
      </c>
      <c r="S8" s="63">
        <f>+'24-03-345 Ind. Programa EJE'!AD14</f>
        <v>0</v>
      </c>
      <c r="T8" s="63">
        <f>+'24-03-345 Ind. Programa EJE'!AE14</f>
        <v>7366241</v>
      </c>
      <c r="U8" s="63">
        <f>+'24-03-345 Ind. Programa EJE'!AF14</f>
        <v>4106704</v>
      </c>
      <c r="V8" s="63">
        <f>+'24-03-345 Ind. Programa EJE'!AG14</f>
        <v>11472945</v>
      </c>
      <c r="W8" s="63">
        <f>+'24-03-345 Ind. Programa EJE'!AH14</f>
        <v>16231549</v>
      </c>
      <c r="X8" s="86">
        <f>+'24-03-345 Ind. Programa EJE'!AI14</f>
        <v>0.88546991435273581</v>
      </c>
      <c r="Y8" s="86">
        <f>+'24-03-345 Ind. Programa EJE'!AJ14</f>
        <v>1.1373865304186615E-2</v>
      </c>
    </row>
    <row r="9" spans="1:25" ht="24.75" customHeight="1" x14ac:dyDescent="0.25">
      <c r="A9" s="85" t="s">
        <v>48</v>
      </c>
      <c r="B9" s="63">
        <f>+'24-03-345 Ind. Programa EJE'!J22</f>
        <v>26699000</v>
      </c>
      <c r="C9" s="63">
        <f>+'24-03-345 Ind. Programa EJE'!K22</f>
        <v>23784431</v>
      </c>
      <c r="D9" s="63">
        <f>+'24-03-345 Ind. Programa EJE'!M22</f>
        <v>0</v>
      </c>
      <c r="E9" s="63">
        <f>+'24-03-345 Ind. Programa EJE'!N22</f>
        <v>0</v>
      </c>
      <c r="F9" s="63">
        <f>+'24-03-345 Ind. Programa EJE'!O22</f>
        <v>0</v>
      </c>
      <c r="G9" s="63">
        <f>+'24-03-345 Ind. Programa EJE'!R22</f>
        <v>73458</v>
      </c>
      <c r="H9" s="63">
        <f>+'24-03-345 Ind. Programa EJE'!S22</f>
        <v>24486</v>
      </c>
      <c r="I9" s="63">
        <f>+'24-03-345 Ind. Programa EJE'!T22</f>
        <v>797649</v>
      </c>
      <c r="J9" s="63">
        <f>+'24-03-345 Ind. Programa EJE'!U22</f>
        <v>895593</v>
      </c>
      <c r="K9" s="63">
        <f>+'24-03-345 Ind. Programa EJE'!V22</f>
        <v>155274</v>
      </c>
      <c r="L9" s="63">
        <f>+'24-03-345 Ind. Programa EJE'!W22</f>
        <v>44486</v>
      </c>
      <c r="M9" s="63">
        <f>+'24-03-345 Ind. Programa EJE'!X22</f>
        <v>85702</v>
      </c>
      <c r="N9" s="63">
        <f>+'24-03-345 Ind. Programa EJE'!Y22</f>
        <v>285462</v>
      </c>
      <c r="O9" s="63">
        <f>+'24-03-345 Ind. Programa EJE'!Z22</f>
        <v>291179</v>
      </c>
      <c r="P9" s="63">
        <f>+'24-03-345 Ind. Programa EJE'!AA22</f>
        <v>1903774</v>
      </c>
      <c r="Q9" s="63">
        <f>+'24-03-345 Ind. Programa EJE'!AB22</f>
        <v>54418</v>
      </c>
      <c r="R9" s="63">
        <f>+'24-03-345 Ind. Programa EJE'!AC22</f>
        <v>2249371</v>
      </c>
      <c r="S9" s="63">
        <f>+'24-03-345 Ind. Programa EJE'!AD22</f>
        <v>275080</v>
      </c>
      <c r="T9" s="63">
        <f>+'24-03-345 Ind. Programa EJE'!AE22</f>
        <v>10888735</v>
      </c>
      <c r="U9" s="63">
        <f>+'24-03-345 Ind. Programa EJE'!AF22</f>
        <v>8151925</v>
      </c>
      <c r="V9" s="63">
        <f>+'24-03-345 Ind. Programa EJE'!AG22</f>
        <v>19315740</v>
      </c>
      <c r="W9" s="63">
        <f>+'24-03-345 Ind. Programa EJE'!AH22</f>
        <v>22746166</v>
      </c>
      <c r="X9" s="86">
        <f>+'24-03-345 Ind. Programa EJE'!AI22</f>
        <v>0.85194823776171391</v>
      </c>
      <c r="Y9" s="86">
        <f>+'24-03-345 Ind. Programa EJE'!AJ22</f>
        <v>1.5938825571771939E-2</v>
      </c>
    </row>
    <row r="10" spans="1:25" ht="24.75" customHeight="1" x14ac:dyDescent="0.25">
      <c r="A10" s="85" t="s">
        <v>50</v>
      </c>
      <c r="B10" s="63">
        <f>+'24-03-345 Ind. Programa EJE'!J32</f>
        <v>36318526</v>
      </c>
      <c r="C10" s="63">
        <f>+'24-03-345 Ind. Programa EJE'!K32</f>
        <v>36317809</v>
      </c>
      <c r="D10" s="63">
        <f>+'24-03-345 Ind. Programa EJE'!M32</f>
        <v>0</v>
      </c>
      <c r="E10" s="63">
        <f>+'24-03-345 Ind. Programa EJE'!N32</f>
        <v>0</v>
      </c>
      <c r="F10" s="63">
        <f>+'24-03-345 Ind. Programa EJE'!O32</f>
        <v>0</v>
      </c>
      <c r="G10" s="63">
        <f>+'24-03-345 Ind. Programa EJE'!R32</f>
        <v>272063</v>
      </c>
      <c r="H10" s="63">
        <f>+'24-03-345 Ind. Programa EJE'!S32</f>
        <v>1161655</v>
      </c>
      <c r="I10" s="63">
        <f>+'24-03-345 Ind. Programa EJE'!T32</f>
        <v>1347979</v>
      </c>
      <c r="J10" s="63">
        <f>+'24-03-345 Ind. Programa EJE'!U32</f>
        <v>2781697</v>
      </c>
      <c r="K10" s="63">
        <f>+'24-03-345 Ind. Programa EJE'!V32</f>
        <v>3082115</v>
      </c>
      <c r="L10" s="63">
        <f>+'24-03-345 Ind. Programa EJE'!W32</f>
        <v>2242765</v>
      </c>
      <c r="M10" s="63">
        <f>+'24-03-345 Ind. Programa EJE'!X32</f>
        <v>2550117</v>
      </c>
      <c r="N10" s="63">
        <f>+'24-03-345 Ind. Programa EJE'!Y32</f>
        <v>7874997</v>
      </c>
      <c r="O10" s="63">
        <f>+'24-03-345 Ind. Programa EJE'!Z32</f>
        <v>1864723</v>
      </c>
      <c r="P10" s="63">
        <f>+'24-03-345 Ind. Programa EJE'!AA32</f>
        <v>1206133</v>
      </c>
      <c r="Q10" s="63">
        <f>+'24-03-345 Ind. Programa EJE'!AB32</f>
        <v>2262007</v>
      </c>
      <c r="R10" s="63">
        <f>+'24-03-345 Ind. Programa EJE'!AC32</f>
        <v>5332863</v>
      </c>
      <c r="S10" s="63">
        <f>+'24-03-345 Ind. Programa EJE'!AD32</f>
        <v>1884895</v>
      </c>
      <c r="T10" s="63">
        <f>+'24-03-345 Ind. Programa EJE'!AE32</f>
        <v>13135036</v>
      </c>
      <c r="U10" s="63">
        <f>+'24-03-345 Ind. Programa EJE'!AF32</f>
        <v>5308321</v>
      </c>
      <c r="V10" s="63">
        <f>+'24-03-345 Ind. Programa EJE'!AG32</f>
        <v>20328252</v>
      </c>
      <c r="W10" s="63">
        <f>+'24-03-345 Ind. Programa EJE'!AH32</f>
        <v>36317809</v>
      </c>
      <c r="X10" s="86">
        <f>+'24-03-345 Ind. Programa EJE'!AI32</f>
        <v>0.99998025800936963</v>
      </c>
      <c r="Y10" s="86">
        <f>+'24-03-345 Ind. Programa EJE'!AJ32</f>
        <v>2.544882609227107E-2</v>
      </c>
    </row>
    <row r="11" spans="1:25" ht="24.75" customHeight="1" x14ac:dyDescent="0.25">
      <c r="A11" s="85" t="s">
        <v>52</v>
      </c>
      <c r="B11" s="63">
        <f>+'24-03-345 Ind. Programa EJE'!J50</f>
        <v>54355350</v>
      </c>
      <c r="C11" s="63">
        <f>+'24-03-345 Ind. Programa EJE'!K50</f>
        <v>54178934</v>
      </c>
      <c r="D11" s="63">
        <f>+'24-03-345 Ind. Programa EJE'!M50</f>
        <v>0</v>
      </c>
      <c r="E11" s="63">
        <f>+'24-03-345 Ind. Programa EJE'!N50</f>
        <v>0</v>
      </c>
      <c r="F11" s="63">
        <f>+'24-03-345 Ind. Programa EJE'!O50</f>
        <v>0</v>
      </c>
      <c r="G11" s="63">
        <f>+'24-03-345 Ind. Programa EJE'!R50</f>
        <v>0</v>
      </c>
      <c r="H11" s="63">
        <f>+'24-03-345 Ind. Programa EJE'!S50</f>
        <v>565134</v>
      </c>
      <c r="I11" s="63">
        <f>+'24-03-345 Ind. Programa EJE'!T50</f>
        <v>895874</v>
      </c>
      <c r="J11" s="63">
        <f>+'24-03-345 Ind. Programa EJE'!U50</f>
        <v>1461008</v>
      </c>
      <c r="K11" s="63">
        <f>+'24-03-345 Ind. Programa EJE'!V50</f>
        <v>1288411</v>
      </c>
      <c r="L11" s="63">
        <f>+'24-03-345 Ind. Programa EJE'!W50</f>
        <v>3317036</v>
      </c>
      <c r="M11" s="63">
        <f>+'24-03-345 Ind. Programa EJE'!X50</f>
        <v>4477943</v>
      </c>
      <c r="N11" s="63">
        <f>+'24-03-345 Ind. Programa EJE'!Y50</f>
        <v>9083390</v>
      </c>
      <c r="O11" s="63">
        <f>+'24-03-345 Ind. Programa EJE'!Z50</f>
        <v>2554891</v>
      </c>
      <c r="P11" s="63">
        <f>+'24-03-345 Ind. Programa EJE'!AA50</f>
        <v>3579302</v>
      </c>
      <c r="Q11" s="63">
        <f>+'24-03-345 Ind. Programa EJE'!AB50</f>
        <v>1155606</v>
      </c>
      <c r="R11" s="63">
        <f>+'24-03-345 Ind. Programa EJE'!AC50</f>
        <v>7289799</v>
      </c>
      <c r="S11" s="63">
        <f>+'24-03-345 Ind. Programa EJE'!AD50</f>
        <v>1237887</v>
      </c>
      <c r="T11" s="63">
        <f>+'24-03-345 Ind. Programa EJE'!AE50</f>
        <v>32409751</v>
      </c>
      <c r="U11" s="63">
        <f>+'24-03-345 Ind. Programa EJE'!AF50</f>
        <v>2341044</v>
      </c>
      <c r="V11" s="63">
        <f>+'24-03-345 Ind. Programa EJE'!AG50</f>
        <v>35988682</v>
      </c>
      <c r="W11" s="63">
        <f>+'24-03-345 Ind. Programa EJE'!AH50</f>
        <v>53822879</v>
      </c>
      <c r="X11" s="86">
        <f>+'24-03-345 Ind. Programa EJE'!AI50</f>
        <v>0.99020388977349971</v>
      </c>
      <c r="Y11" s="86">
        <f>+'24-03-345 Ind. Programa EJE'!AJ50</f>
        <v>3.7715080429448503E-2</v>
      </c>
    </row>
    <row r="12" spans="1:25" ht="24.75" customHeight="1" x14ac:dyDescent="0.25">
      <c r="A12" s="85" t="s">
        <v>54</v>
      </c>
      <c r="B12" s="63">
        <f>+'24-03-345 Ind. Programa EJE'!J70</f>
        <v>81008000</v>
      </c>
      <c r="C12" s="63">
        <f>+'24-03-345 Ind. Programa EJE'!K70</f>
        <v>80657833</v>
      </c>
      <c r="D12" s="63">
        <f>+'24-03-345 Ind. Programa EJE'!M70</f>
        <v>0</v>
      </c>
      <c r="E12" s="63">
        <f>+'24-03-345 Ind. Programa EJE'!N70</f>
        <v>0</v>
      </c>
      <c r="F12" s="63">
        <f>+'24-03-345 Ind. Programa EJE'!O70</f>
        <v>0</v>
      </c>
      <c r="G12" s="63">
        <f>+'24-03-345 Ind. Programa EJE'!R70</f>
        <v>2080707</v>
      </c>
      <c r="H12" s="63">
        <f>+'24-03-345 Ind. Programa EJE'!S70</f>
        <v>2739678</v>
      </c>
      <c r="I12" s="63">
        <f>+'24-03-345 Ind. Programa EJE'!T70</f>
        <v>23191146</v>
      </c>
      <c r="J12" s="63">
        <f>+'24-03-345 Ind. Programa EJE'!U70</f>
        <v>28011531</v>
      </c>
      <c r="K12" s="63">
        <f>+'24-03-345 Ind. Programa EJE'!V70</f>
        <v>21916695</v>
      </c>
      <c r="L12" s="63">
        <f>+'24-03-345 Ind. Programa EJE'!W70</f>
        <v>6636051</v>
      </c>
      <c r="M12" s="63">
        <f>+'24-03-345 Ind. Programa EJE'!X70</f>
        <v>3694151</v>
      </c>
      <c r="N12" s="63">
        <f>+'24-03-345 Ind. Programa EJE'!Y70</f>
        <v>32246897</v>
      </c>
      <c r="O12" s="63">
        <f>+'24-03-345 Ind. Programa EJE'!Z70</f>
        <v>3953689</v>
      </c>
      <c r="P12" s="63">
        <f>+'24-03-345 Ind. Programa EJE'!AA70</f>
        <v>2523418</v>
      </c>
      <c r="Q12" s="63">
        <f>+'24-03-345 Ind. Programa EJE'!AB70</f>
        <v>3621790</v>
      </c>
      <c r="R12" s="63">
        <f>+'24-03-345 Ind. Programa EJE'!AC70</f>
        <v>10098897</v>
      </c>
      <c r="S12" s="63">
        <f>+'24-03-345 Ind. Programa EJE'!AD70</f>
        <v>3477138</v>
      </c>
      <c r="T12" s="63">
        <f>+'24-03-345 Ind. Programa EJE'!AE70</f>
        <v>3322061</v>
      </c>
      <c r="U12" s="63">
        <f>+'24-03-345 Ind. Programa EJE'!AF70</f>
        <v>3501309</v>
      </c>
      <c r="V12" s="63">
        <f>+'24-03-345 Ind. Programa EJE'!AG70</f>
        <v>10300508</v>
      </c>
      <c r="W12" s="63">
        <f>+'24-03-345 Ind. Programa EJE'!AH70</f>
        <v>80657833</v>
      </c>
      <c r="X12" s="86">
        <f>+'24-03-345 Ind. Programa EJE'!AI70</f>
        <v>0.99567737754295871</v>
      </c>
      <c r="Y12" s="86">
        <f>+'24-03-345 Ind. Programa EJE'!AJ70</f>
        <v>5.6519025280309242E-2</v>
      </c>
    </row>
    <row r="13" spans="1:25" ht="24.75" customHeight="1" x14ac:dyDescent="0.25">
      <c r="A13" s="85" t="s">
        <v>56</v>
      </c>
      <c r="B13" s="63">
        <f>+'24-03-345 Ind. Programa EJE'!J107</f>
        <v>70341312</v>
      </c>
      <c r="C13" s="63">
        <f>+'24-03-345 Ind. Programa EJE'!K107</f>
        <v>70132417</v>
      </c>
      <c r="D13" s="63">
        <f>+'24-03-345 Ind. Programa EJE'!M107</f>
        <v>0</v>
      </c>
      <c r="E13" s="63">
        <f>+'24-03-345 Ind. Programa EJE'!N107</f>
        <v>0</v>
      </c>
      <c r="F13" s="63">
        <f>+'24-03-345 Ind. Programa EJE'!O107</f>
        <v>0</v>
      </c>
      <c r="G13" s="63">
        <f>+'24-03-345 Ind. Programa EJE'!R107</f>
        <v>178500</v>
      </c>
      <c r="H13" s="63">
        <f>+'24-03-345 Ind. Programa EJE'!S107</f>
        <v>1150248</v>
      </c>
      <c r="I13" s="63">
        <f>+'24-03-345 Ind. Programa EJE'!T107</f>
        <v>268922</v>
      </c>
      <c r="J13" s="63">
        <f>+'24-03-345 Ind. Programa EJE'!U107</f>
        <v>1597670</v>
      </c>
      <c r="K13" s="63">
        <f>+'24-03-345 Ind. Programa EJE'!V107</f>
        <v>298046</v>
      </c>
      <c r="L13" s="63">
        <f>+'24-03-345 Ind. Programa EJE'!W107</f>
        <v>390280</v>
      </c>
      <c r="M13" s="63">
        <f>+'24-03-345 Ind. Programa EJE'!X107</f>
        <v>236276</v>
      </c>
      <c r="N13" s="63">
        <f>+'24-03-345 Ind. Programa EJE'!Y107</f>
        <v>924602</v>
      </c>
      <c r="O13" s="63">
        <f>+'24-03-345 Ind. Programa EJE'!Z107</f>
        <v>279361</v>
      </c>
      <c r="P13" s="63">
        <f>+'24-03-345 Ind. Programa EJE'!AA107</f>
        <v>1636312</v>
      </c>
      <c r="Q13" s="63">
        <f>+'24-03-345 Ind. Programa EJE'!AB107</f>
        <v>401016</v>
      </c>
      <c r="R13" s="63">
        <f>+'24-03-345 Ind. Programa EJE'!AC107</f>
        <v>2316689</v>
      </c>
      <c r="S13" s="63">
        <f>+'24-03-345 Ind. Programa EJE'!AD107</f>
        <v>12965675</v>
      </c>
      <c r="T13" s="63">
        <f>+'24-03-345 Ind. Programa EJE'!AE107</f>
        <v>21859786</v>
      </c>
      <c r="U13" s="63">
        <f>+'24-03-345 Ind. Programa EJE'!AF107</f>
        <v>30011995</v>
      </c>
      <c r="V13" s="63">
        <f>+'24-03-345 Ind. Programa EJE'!AG107</f>
        <v>64837456</v>
      </c>
      <c r="W13" s="63">
        <f>+'24-03-345 Ind. Programa EJE'!AH107</f>
        <v>69676417</v>
      </c>
      <c r="X13" s="86">
        <f>+'24-03-345 Ind. Programa EJE'!AI107</f>
        <v>0.99054758887636329</v>
      </c>
      <c r="Y13" s="86">
        <f>+'24-03-345 Ind. Programa EJE'!AJ107</f>
        <v>4.882406366985298E-2</v>
      </c>
    </row>
    <row r="14" spans="1:25" ht="24.75" customHeight="1" x14ac:dyDescent="0.25">
      <c r="A14" s="85" t="s">
        <v>58</v>
      </c>
      <c r="B14" s="63">
        <f>+'24-03-345 Ind. Programa EJE'!J141</f>
        <v>76140723</v>
      </c>
      <c r="C14" s="63">
        <f>+'24-03-345 Ind. Programa EJE'!K141</f>
        <v>75525887</v>
      </c>
      <c r="D14" s="63">
        <f>+'24-03-345 Ind. Programa EJE'!M141</f>
        <v>0</v>
      </c>
      <c r="E14" s="63">
        <f>+'24-03-345 Ind. Programa EJE'!N141</f>
        <v>0</v>
      </c>
      <c r="F14" s="63">
        <f>+'24-03-345 Ind. Programa EJE'!O141</f>
        <v>0</v>
      </c>
      <c r="G14" s="63">
        <f>+'24-03-345 Ind. Programa EJE'!R141</f>
        <v>195888</v>
      </c>
      <c r="H14" s="63">
        <f>+'24-03-345 Ind. Programa EJE'!S141</f>
        <v>3059738</v>
      </c>
      <c r="I14" s="63">
        <f>+'24-03-345 Ind. Programa EJE'!T141</f>
        <v>1270076</v>
      </c>
      <c r="J14" s="63">
        <f>+'24-03-345 Ind. Programa EJE'!U141</f>
        <v>4525702</v>
      </c>
      <c r="K14" s="63">
        <f>+'24-03-345 Ind. Programa EJE'!V141</f>
        <v>611798</v>
      </c>
      <c r="L14" s="63">
        <f>+'24-03-345 Ind. Programa EJE'!W141</f>
        <v>972343</v>
      </c>
      <c r="M14" s="63">
        <f>+'24-03-345 Ind. Programa EJE'!X141</f>
        <v>566598</v>
      </c>
      <c r="N14" s="63">
        <f>+'24-03-345 Ind. Programa EJE'!Y141</f>
        <v>2150739</v>
      </c>
      <c r="O14" s="63">
        <f>+'24-03-345 Ind. Programa EJE'!Z141</f>
        <v>566844</v>
      </c>
      <c r="P14" s="63">
        <f>+'24-03-345 Ind. Programa EJE'!AA141</f>
        <v>567090</v>
      </c>
      <c r="Q14" s="63">
        <f>+'24-03-345 Ind. Programa EJE'!AB141</f>
        <v>517626</v>
      </c>
      <c r="R14" s="63">
        <f>+'24-03-345 Ind. Programa EJE'!AC141</f>
        <v>1651560</v>
      </c>
      <c r="S14" s="63">
        <f>+'24-03-345 Ind. Programa EJE'!AD141</f>
        <v>541577</v>
      </c>
      <c r="T14" s="63">
        <f>+'24-03-345 Ind. Programa EJE'!AE141</f>
        <v>62716754</v>
      </c>
      <c r="U14" s="63">
        <f>+'24-03-345 Ind. Programa EJE'!AF141</f>
        <v>3939554</v>
      </c>
      <c r="V14" s="63">
        <f>+'24-03-345 Ind. Programa EJE'!AG141</f>
        <v>67197885</v>
      </c>
      <c r="W14" s="63">
        <f>+'24-03-345 Ind. Programa EJE'!AH141</f>
        <v>75525886</v>
      </c>
      <c r="X14" s="86">
        <f>+'24-03-345 Ind. Programa EJE'!AI141</f>
        <v>0.99192499130852751</v>
      </c>
      <c r="Y14" s="86">
        <f>+'24-03-345 Ind. Programa EJE'!AJ141</f>
        <v>5.2922937567040189E-2</v>
      </c>
    </row>
    <row r="15" spans="1:25" ht="24.75" customHeight="1" x14ac:dyDescent="0.25">
      <c r="A15" s="85" t="s">
        <v>60</v>
      </c>
      <c r="B15" s="63">
        <f>+'24-03-345 Ind. Programa EJE'!J174</f>
        <v>92198797</v>
      </c>
      <c r="C15" s="63">
        <f>+'24-03-345 Ind. Programa EJE'!K174</f>
        <v>92193234</v>
      </c>
      <c r="D15" s="63">
        <f>+'24-03-345 Ind. Programa EJE'!M174</f>
        <v>0</v>
      </c>
      <c r="E15" s="63">
        <f>+'24-03-345 Ind. Programa EJE'!N174</f>
        <v>0</v>
      </c>
      <c r="F15" s="63">
        <f>+'24-03-345 Ind. Programa EJE'!O174</f>
        <v>0</v>
      </c>
      <c r="G15" s="63">
        <f>+'24-03-345 Ind. Programa EJE'!R174</f>
        <v>980327</v>
      </c>
      <c r="H15" s="63">
        <f>+'24-03-345 Ind. Programa EJE'!S174</f>
        <v>1398552</v>
      </c>
      <c r="I15" s="63">
        <f>+'24-03-345 Ind. Programa EJE'!T174</f>
        <v>5800204</v>
      </c>
      <c r="J15" s="63">
        <f>+'24-03-345 Ind. Programa EJE'!U174</f>
        <v>8179083</v>
      </c>
      <c r="K15" s="63">
        <f>+'24-03-345 Ind. Programa EJE'!V174</f>
        <v>2245484</v>
      </c>
      <c r="L15" s="63">
        <f>+'24-03-345 Ind. Programa EJE'!W174</f>
        <v>5074318</v>
      </c>
      <c r="M15" s="63">
        <f>+'24-03-345 Ind. Programa EJE'!X174</f>
        <v>1816484</v>
      </c>
      <c r="N15" s="63">
        <f>+'24-03-345 Ind. Programa EJE'!Y174</f>
        <v>9136286</v>
      </c>
      <c r="O15" s="63">
        <f>+'24-03-345 Ind. Programa EJE'!Z174</f>
        <v>1880366</v>
      </c>
      <c r="P15" s="63">
        <f>+'24-03-345 Ind. Programa EJE'!AA174</f>
        <v>4982499</v>
      </c>
      <c r="Q15" s="63">
        <f>+'24-03-345 Ind. Programa EJE'!AB174</f>
        <v>1881209</v>
      </c>
      <c r="R15" s="63">
        <f>+'24-03-345 Ind. Programa EJE'!AC174</f>
        <v>8744074</v>
      </c>
      <c r="S15" s="63">
        <f>+'24-03-345 Ind. Programa EJE'!AD174</f>
        <v>14925813</v>
      </c>
      <c r="T15" s="63">
        <f>+'24-03-345 Ind. Programa EJE'!AE174</f>
        <v>10417413</v>
      </c>
      <c r="U15" s="63">
        <f>+'24-03-345 Ind. Programa EJE'!AF174</f>
        <v>39766732</v>
      </c>
      <c r="V15" s="63">
        <f>+'24-03-345 Ind. Programa EJE'!AG174</f>
        <v>65109958</v>
      </c>
      <c r="W15" s="63">
        <f>+'24-03-345 Ind. Programa EJE'!AH174</f>
        <v>91169401</v>
      </c>
      <c r="X15" s="86">
        <f>+'24-03-345 Ind. Programa EJE'!AI174</f>
        <v>0.98883503870446376</v>
      </c>
      <c r="Y15" s="86">
        <f>+'24-03-345 Ind. Programa EJE'!AJ174</f>
        <v>6.3884752270863154E-2</v>
      </c>
    </row>
    <row r="16" spans="1:25" ht="24.75" customHeight="1" x14ac:dyDescent="0.25">
      <c r="A16" s="85" t="s">
        <v>62</v>
      </c>
      <c r="B16" s="63">
        <f>+'24-03-345 Ind. Programa EJE'!J208</f>
        <v>104564992</v>
      </c>
      <c r="C16" s="63">
        <f>+'24-03-345 Ind. Programa EJE'!K208</f>
        <v>104065000</v>
      </c>
      <c r="D16" s="63">
        <f>+'24-03-345 Ind. Programa EJE'!M208</f>
        <v>0</v>
      </c>
      <c r="E16" s="63">
        <f>+'24-03-345 Ind. Programa EJE'!N208</f>
        <v>0</v>
      </c>
      <c r="F16" s="63">
        <f>+'24-03-345 Ind. Programa EJE'!O208</f>
        <v>0</v>
      </c>
      <c r="G16" s="63">
        <f>+'24-03-345 Ind. Programa EJE'!R208</f>
        <v>989995</v>
      </c>
      <c r="H16" s="63">
        <f>+'24-03-345 Ind. Programa EJE'!S208</f>
        <v>295048</v>
      </c>
      <c r="I16" s="63">
        <f>+'24-03-345 Ind. Programa EJE'!T208</f>
        <v>5913578</v>
      </c>
      <c r="J16" s="63">
        <f>+'24-03-345 Ind. Programa EJE'!U208</f>
        <v>7198621</v>
      </c>
      <c r="K16" s="63">
        <f>+'24-03-345 Ind. Programa EJE'!V208</f>
        <v>2095520</v>
      </c>
      <c r="L16" s="63">
        <f>+'24-03-345 Ind. Programa EJE'!W208</f>
        <v>14703728</v>
      </c>
      <c r="M16" s="63">
        <f>+'24-03-345 Ind. Programa EJE'!X208</f>
        <v>3568811</v>
      </c>
      <c r="N16" s="63">
        <f>+'24-03-345 Ind. Programa EJE'!Y208</f>
        <v>20368059</v>
      </c>
      <c r="O16" s="63">
        <f>+'24-03-345 Ind. Programa EJE'!Z208</f>
        <v>318214</v>
      </c>
      <c r="P16" s="63">
        <f>+'24-03-345 Ind. Programa EJE'!AA208</f>
        <v>3777560</v>
      </c>
      <c r="Q16" s="63">
        <f>+'24-03-345 Ind. Programa EJE'!AB208</f>
        <v>291903</v>
      </c>
      <c r="R16" s="63">
        <f>+'24-03-345 Ind. Programa EJE'!AC208</f>
        <v>4387677</v>
      </c>
      <c r="S16" s="63">
        <f>+'24-03-345 Ind. Programa EJE'!AD208</f>
        <v>18456144</v>
      </c>
      <c r="T16" s="63">
        <f>+'24-03-345 Ind. Programa EJE'!AE208</f>
        <v>16745416</v>
      </c>
      <c r="U16" s="63">
        <f>+'24-03-345 Ind. Programa EJE'!AF208</f>
        <v>36909083</v>
      </c>
      <c r="V16" s="63">
        <f>+'24-03-345 Ind. Programa EJE'!AG208</f>
        <v>72110643</v>
      </c>
      <c r="W16" s="63">
        <f>+'24-03-345 Ind. Programa EJE'!AH208</f>
        <v>104065000</v>
      </c>
      <c r="X16" s="86">
        <f>+'24-03-345 Ind. Programa EJE'!AI208</f>
        <v>0.99521836141870501</v>
      </c>
      <c r="Y16" s="86">
        <f>+'24-03-345 Ind. Programa EJE'!AJ208</f>
        <v>7.2921031312549414E-2</v>
      </c>
    </row>
    <row r="17" spans="1:25" ht="24.75" customHeight="1" x14ac:dyDescent="0.25">
      <c r="A17" s="85" t="s">
        <v>64</v>
      </c>
      <c r="B17" s="63">
        <f>+'24-03-345 Ind. Programa EJE'!J235</f>
        <v>83655046</v>
      </c>
      <c r="C17" s="63">
        <f>+'24-03-345 Ind. Programa EJE'!K235</f>
        <v>83132060</v>
      </c>
      <c r="D17" s="63">
        <f>+'24-03-345 Ind. Programa EJE'!M235</f>
        <v>0</v>
      </c>
      <c r="E17" s="63">
        <f>+'24-03-345 Ind. Programa EJE'!N235</f>
        <v>0</v>
      </c>
      <c r="F17" s="63">
        <f>+'24-03-345 Ind. Programa EJE'!O235</f>
        <v>0</v>
      </c>
      <c r="G17" s="63">
        <f>+'24-03-345 Ind. Programa EJE'!R235</f>
        <v>1091096</v>
      </c>
      <c r="H17" s="63">
        <f>+'24-03-345 Ind. Programa EJE'!S235</f>
        <v>2099706</v>
      </c>
      <c r="I17" s="63">
        <f>+'24-03-345 Ind. Programa EJE'!T235</f>
        <v>1974969</v>
      </c>
      <c r="J17" s="63">
        <f>+'24-03-345 Ind. Programa EJE'!U235</f>
        <v>5165771</v>
      </c>
      <c r="K17" s="63">
        <f>+'24-03-345 Ind. Programa EJE'!V235</f>
        <v>4323079</v>
      </c>
      <c r="L17" s="63">
        <f>+'24-03-345 Ind. Programa EJE'!W235</f>
        <v>4585854</v>
      </c>
      <c r="M17" s="63">
        <f>+'24-03-345 Ind. Programa EJE'!X235</f>
        <v>2221597</v>
      </c>
      <c r="N17" s="63">
        <f>+'24-03-345 Ind. Programa EJE'!Y235</f>
        <v>11130530</v>
      </c>
      <c r="O17" s="63">
        <f>+'24-03-345 Ind. Programa EJE'!Z235</f>
        <v>2007840</v>
      </c>
      <c r="P17" s="63">
        <f>+'24-03-345 Ind. Programa EJE'!AA235</f>
        <v>4391514</v>
      </c>
      <c r="Q17" s="63">
        <f>+'24-03-345 Ind. Programa EJE'!AB235</f>
        <v>2286830</v>
      </c>
      <c r="R17" s="63">
        <f>+'24-03-345 Ind. Programa EJE'!AC235</f>
        <v>8686184</v>
      </c>
      <c r="S17" s="63">
        <f>+'24-03-345 Ind. Programa EJE'!AD235</f>
        <v>1612108</v>
      </c>
      <c r="T17" s="63">
        <f>+'24-03-345 Ind. Programa EJE'!AE235</f>
        <v>7362902</v>
      </c>
      <c r="U17" s="63">
        <f>+'24-03-345 Ind. Programa EJE'!AF235</f>
        <v>49174565</v>
      </c>
      <c r="V17" s="63">
        <f>+'24-03-345 Ind. Programa EJE'!AG235</f>
        <v>58149575</v>
      </c>
      <c r="W17" s="63">
        <f>+'24-03-345 Ind. Programa EJE'!AH235</f>
        <v>83132060</v>
      </c>
      <c r="X17" s="86">
        <f>+'24-03-345 Ind. Programa EJE'!AI235</f>
        <v>0.99374830300135153</v>
      </c>
      <c r="Y17" s="86">
        <f>+'24-03-345 Ind. Programa EJE'!AJ209</f>
        <v>0</v>
      </c>
    </row>
    <row r="18" spans="1:25" ht="24.75" customHeight="1" x14ac:dyDescent="0.25">
      <c r="A18" s="85" t="s">
        <v>66</v>
      </c>
      <c r="B18" s="63">
        <f>+'24-03-345 Ind. Programa EJE'!J245</f>
        <v>46583178</v>
      </c>
      <c r="C18" s="63">
        <f>+'24-03-345 Ind. Programa EJE'!K245</f>
        <v>46429125</v>
      </c>
      <c r="D18" s="63">
        <f>+'24-03-345 Ind. Programa EJE'!M245</f>
        <v>0</v>
      </c>
      <c r="E18" s="63">
        <f>+'24-03-345 Ind. Programa EJE'!N245</f>
        <v>0</v>
      </c>
      <c r="F18" s="63">
        <f>+'24-03-345 Ind. Programa EJE'!O245</f>
        <v>0</v>
      </c>
      <c r="G18" s="63">
        <f>+'24-03-345 Ind. Programa EJE'!R245</f>
        <v>3370501</v>
      </c>
      <c r="H18" s="63">
        <f>+'24-03-345 Ind. Programa EJE'!S245</f>
        <v>3118015</v>
      </c>
      <c r="I18" s="63">
        <f>+'24-03-345 Ind. Programa EJE'!T245</f>
        <v>2009667</v>
      </c>
      <c r="J18" s="63">
        <f>+'24-03-345 Ind. Programa EJE'!U245</f>
        <v>8498183</v>
      </c>
      <c r="K18" s="63">
        <f>+'24-03-345 Ind. Programa EJE'!V245</f>
        <v>2466757</v>
      </c>
      <c r="L18" s="63">
        <f>+'24-03-345 Ind. Programa EJE'!W245</f>
        <v>4143279</v>
      </c>
      <c r="M18" s="63">
        <f>+'24-03-345 Ind. Programa EJE'!X245</f>
        <v>3536063</v>
      </c>
      <c r="N18" s="63">
        <f>+'24-03-345 Ind. Programa EJE'!Y245</f>
        <v>10146099</v>
      </c>
      <c r="O18" s="63">
        <f>+'24-03-345 Ind. Programa EJE'!Z245</f>
        <v>2330322</v>
      </c>
      <c r="P18" s="63">
        <f>+'24-03-345 Ind. Programa EJE'!AA245</f>
        <v>4851903</v>
      </c>
      <c r="Q18" s="63">
        <f>+'24-03-345 Ind. Programa EJE'!AB245</f>
        <v>3624747</v>
      </c>
      <c r="R18" s="63">
        <f>+'24-03-345 Ind. Programa EJE'!AC245</f>
        <v>10806972</v>
      </c>
      <c r="S18" s="63">
        <f>+'24-03-345 Ind. Programa EJE'!AD245</f>
        <v>5893091</v>
      </c>
      <c r="T18" s="63">
        <f>+'24-03-345 Ind. Programa EJE'!AE245</f>
        <v>6853469</v>
      </c>
      <c r="U18" s="63">
        <f>+'24-03-345 Ind. Programa EJE'!AF245</f>
        <v>4231311</v>
      </c>
      <c r="V18" s="63">
        <f>+'24-03-345 Ind. Programa EJE'!AG245</f>
        <v>16977871</v>
      </c>
      <c r="W18" s="63">
        <f>+'24-03-345 Ind. Programa EJE'!AH245</f>
        <v>46429125</v>
      </c>
      <c r="X18" s="86">
        <f>+'24-03-345 Ind. Programa EJE'!AI245</f>
        <v>0.99669294782764717</v>
      </c>
      <c r="Y18" s="86">
        <f>+'24-03-345 Ind. Programa EJE'!AJ245</f>
        <v>3.253408617632509E-2</v>
      </c>
    </row>
    <row r="19" spans="1:25" ht="24.75" customHeight="1" x14ac:dyDescent="0.25">
      <c r="A19" s="85" t="s">
        <v>68</v>
      </c>
      <c r="B19" s="63">
        <f>+'24-03-345 Ind. Programa EJE'!J251</f>
        <v>28049188</v>
      </c>
      <c r="C19" s="63">
        <f>+'24-03-345 Ind. Programa EJE'!K251</f>
        <v>26508484</v>
      </c>
      <c r="D19" s="63">
        <f>+'24-03-345 Ind. Programa EJE'!M251</f>
        <v>0</v>
      </c>
      <c r="E19" s="63">
        <f>+'24-03-345 Ind. Programa EJE'!N251</f>
        <v>0</v>
      </c>
      <c r="F19" s="63">
        <f>+'24-03-345 Ind. Programa EJE'!O251</f>
        <v>0</v>
      </c>
      <c r="G19" s="63">
        <f>+'24-03-345 Ind. Programa EJE'!R251</f>
        <v>168975</v>
      </c>
      <c r="H19" s="63">
        <f>+'24-03-345 Ind. Programa EJE'!S251</f>
        <v>397299</v>
      </c>
      <c r="I19" s="63">
        <f>+'24-03-345 Ind. Programa EJE'!T251</f>
        <v>2330708</v>
      </c>
      <c r="J19" s="63">
        <f>+'24-03-345 Ind. Programa EJE'!U251</f>
        <v>2896982</v>
      </c>
      <c r="K19" s="63">
        <f>+'24-03-345 Ind. Programa EJE'!V251</f>
        <v>2037155</v>
      </c>
      <c r="L19" s="63">
        <f>+'24-03-345 Ind. Programa EJE'!W251</f>
        <v>4660071</v>
      </c>
      <c r="M19" s="63">
        <f>+'24-03-345 Ind. Programa EJE'!X251</f>
        <v>224253</v>
      </c>
      <c r="N19" s="63">
        <f>+'24-03-345 Ind. Programa EJE'!Y251</f>
        <v>6921479</v>
      </c>
      <c r="O19" s="63">
        <f>+'24-03-345 Ind. Programa EJE'!Z251</f>
        <v>2382189</v>
      </c>
      <c r="P19" s="63">
        <f>+'24-03-345 Ind. Programa EJE'!AA251</f>
        <v>894578</v>
      </c>
      <c r="Q19" s="63">
        <f>+'24-03-345 Ind. Programa EJE'!AB251</f>
        <v>173261</v>
      </c>
      <c r="R19" s="63">
        <f>+'24-03-345 Ind. Programa EJE'!AC251</f>
        <v>3450028</v>
      </c>
      <c r="S19" s="63">
        <f>+'24-03-345 Ind. Programa EJE'!AD251</f>
        <v>8568031</v>
      </c>
      <c r="T19" s="63">
        <f>+'24-03-345 Ind. Programa EJE'!AE251</f>
        <v>2790221</v>
      </c>
      <c r="U19" s="63">
        <f>+'24-03-345 Ind. Programa EJE'!AF251</f>
        <v>1014373</v>
      </c>
      <c r="V19" s="63">
        <f>+'24-03-345 Ind. Programa EJE'!AG251</f>
        <v>12372625</v>
      </c>
      <c r="W19" s="63">
        <f>+'24-03-345 Ind. Programa EJE'!AH251</f>
        <v>25641114</v>
      </c>
      <c r="X19" s="86">
        <f>+'24-03-345 Ind. Programa EJE'!AI251</f>
        <v>0.91414817427156891</v>
      </c>
      <c r="Y19" s="86">
        <f>+'24-03-345 Ind. Programa EJE'!AJ251</f>
        <v>1.7967390351056062E-2</v>
      </c>
    </row>
    <row r="20" spans="1:25" ht="24.75" customHeight="1" x14ac:dyDescent="0.25">
      <c r="A20" s="87" t="s">
        <v>70</v>
      </c>
      <c r="B20" s="63">
        <f>+'24-03-345 Ind. Programa EJE'!J266</f>
        <v>64115697</v>
      </c>
      <c r="C20" s="63">
        <f>+'24-03-345 Ind. Programa EJE'!K266</f>
        <v>60890017</v>
      </c>
      <c r="D20" s="63">
        <f>+'24-03-345 Ind. Programa EJE'!M266</f>
        <v>0</v>
      </c>
      <c r="E20" s="63">
        <f>+'24-03-345 Ind. Programa EJE'!N266</f>
        <v>0</v>
      </c>
      <c r="F20" s="63">
        <f>+'24-03-345 Ind. Programa EJE'!O266</f>
        <v>0</v>
      </c>
      <c r="G20" s="63">
        <f>+'24-03-345 Ind. Programa EJE'!R266</f>
        <v>4558452</v>
      </c>
      <c r="H20" s="63">
        <f>+'24-03-345 Ind. Programa EJE'!S266</f>
        <v>664487</v>
      </c>
      <c r="I20" s="63">
        <f>+'24-03-345 Ind. Programa EJE'!T266</f>
        <v>2674816</v>
      </c>
      <c r="J20" s="63">
        <f>+'24-03-345 Ind. Programa EJE'!U266</f>
        <v>7897755</v>
      </c>
      <c r="K20" s="63">
        <f>+'24-03-345 Ind. Programa EJE'!V266</f>
        <v>3046694</v>
      </c>
      <c r="L20" s="63">
        <f>+'24-03-345 Ind. Programa EJE'!W266</f>
        <v>2722210</v>
      </c>
      <c r="M20" s="63">
        <f>+'24-03-345 Ind. Programa EJE'!X266</f>
        <v>2731711</v>
      </c>
      <c r="N20" s="63">
        <f>+'24-03-345 Ind. Programa EJE'!Y266</f>
        <v>8500615</v>
      </c>
      <c r="O20" s="63">
        <f>+'24-03-345 Ind. Programa EJE'!Z266</f>
        <v>3580071</v>
      </c>
      <c r="P20" s="63">
        <f>+'24-03-345 Ind. Programa EJE'!AA266</f>
        <v>13152970</v>
      </c>
      <c r="Q20" s="63">
        <f>+'24-03-345 Ind. Programa EJE'!AB266</f>
        <v>2586949</v>
      </c>
      <c r="R20" s="63">
        <f>+'24-03-345 Ind. Programa EJE'!AC266</f>
        <v>19319990</v>
      </c>
      <c r="S20" s="63">
        <f>+'24-03-345 Ind. Programa EJE'!AD266</f>
        <v>15062105</v>
      </c>
      <c r="T20" s="63">
        <f>+'24-03-345 Ind. Programa EJE'!AE266</f>
        <v>2934637</v>
      </c>
      <c r="U20" s="63">
        <f>+'24-03-345 Ind. Programa EJE'!AF266</f>
        <v>7174915</v>
      </c>
      <c r="V20" s="63">
        <f>+'24-03-345 Ind. Programa EJE'!AG266</f>
        <v>25171657</v>
      </c>
      <c r="W20" s="63">
        <f>+'24-03-345 Ind. Programa EJE'!AH266</f>
        <v>60890017</v>
      </c>
      <c r="X20" s="86">
        <f>+'24-03-345 Ind. Programa EJE'!AI266</f>
        <v>0.94968969923231128</v>
      </c>
      <c r="Y20" s="86">
        <f>+'24-03-345 Ind. Programa EJE'!AJ266</f>
        <v>4.2667206421742813E-2</v>
      </c>
    </row>
    <row r="21" spans="1:25" ht="24.75" customHeight="1" x14ac:dyDescent="0.25">
      <c r="A21" s="87" t="s">
        <v>72</v>
      </c>
      <c r="B21" s="63">
        <f>+'24-03-345 Ind. Programa EJE'!J272</f>
        <v>37775141</v>
      </c>
      <c r="C21" s="63">
        <f>+'24-03-345 Ind. Programa EJE'!K272</f>
        <v>36972973</v>
      </c>
      <c r="D21" s="63">
        <f>+'24-03-345 Ind. Programa EJE'!M272</f>
        <v>0</v>
      </c>
      <c r="E21" s="63">
        <f>+'24-03-345 Ind. Programa EJE'!N272</f>
        <v>0</v>
      </c>
      <c r="F21" s="63">
        <f>+'24-03-345 Ind. Programa EJE'!O272</f>
        <v>0</v>
      </c>
      <c r="G21" s="63">
        <f>+'24-03-345 Ind. Programa EJE'!R272</f>
        <v>1114918</v>
      </c>
      <c r="H21" s="63">
        <f>+'24-03-345 Ind. Programa EJE'!S272</f>
        <v>1014187</v>
      </c>
      <c r="I21" s="63">
        <f>+'24-03-345 Ind. Programa EJE'!T272</f>
        <v>1361393</v>
      </c>
      <c r="J21" s="63">
        <f>+'24-03-345 Ind. Programa EJE'!U272</f>
        <v>3490498</v>
      </c>
      <c r="K21" s="63">
        <f>+'24-03-345 Ind. Programa EJE'!V272</f>
        <v>1136667</v>
      </c>
      <c r="L21" s="63">
        <f>+'24-03-345 Ind. Programa EJE'!W272</f>
        <v>1393436</v>
      </c>
      <c r="M21" s="63">
        <f>+'24-03-345 Ind. Programa EJE'!X272</f>
        <v>1157559</v>
      </c>
      <c r="N21" s="63">
        <f>+'24-03-345 Ind. Programa EJE'!Y272</f>
        <v>3687662</v>
      </c>
      <c r="O21" s="63">
        <f>+'24-03-345 Ind. Programa EJE'!Z272</f>
        <v>1613701</v>
      </c>
      <c r="P21" s="63">
        <f>+'24-03-345 Ind. Programa EJE'!AA272</f>
        <v>2135461</v>
      </c>
      <c r="Q21" s="63">
        <f>+'24-03-345 Ind. Programa EJE'!AB272</f>
        <v>3897272</v>
      </c>
      <c r="R21" s="63">
        <f>+'24-03-345 Ind. Programa EJE'!AC272</f>
        <v>7646434</v>
      </c>
      <c r="S21" s="63">
        <f>+'24-03-345 Ind. Programa EJE'!AD272</f>
        <v>8213004</v>
      </c>
      <c r="T21" s="63">
        <f>+'24-03-345 Ind. Programa EJE'!AE272</f>
        <v>1113610</v>
      </c>
      <c r="U21" s="63">
        <f>+'24-03-345 Ind. Programa EJE'!AF272</f>
        <v>12531202</v>
      </c>
      <c r="V21" s="63">
        <f>+'24-03-345 Ind. Programa EJE'!AG272</f>
        <v>21857816</v>
      </c>
      <c r="W21" s="63">
        <f>+'24-03-345 Ind. Programa EJE'!AH272</f>
        <v>36682410</v>
      </c>
      <c r="X21" s="86">
        <f>+'24-03-345 Ind. Programa EJE'!AI272</f>
        <v>0.97107274860999193</v>
      </c>
      <c r="Y21" s="86">
        <f>+'24-03-345 Ind. Programa EJE'!AJ272</f>
        <v>2.5704311422954651E-2</v>
      </c>
    </row>
    <row r="22" spans="1:25" ht="24.75" customHeight="1" x14ac:dyDescent="0.25">
      <c r="A22" s="87" t="s">
        <v>74</v>
      </c>
      <c r="B22" s="63">
        <f>+'24-03-345 Ind. Programa EJE'!J356</f>
        <v>269403680</v>
      </c>
      <c r="C22" s="63">
        <f>+'24-03-345 Ind. Programa EJE'!K356</f>
        <v>267551926</v>
      </c>
      <c r="D22" s="63">
        <f>+'24-03-345 Ind. Programa EJE'!M356</f>
        <v>0</v>
      </c>
      <c r="E22" s="63">
        <f>+'24-03-345 Ind. Programa EJE'!N356</f>
        <v>0</v>
      </c>
      <c r="F22" s="63">
        <f>+'24-03-345 Ind. Programa EJE'!O356</f>
        <v>0</v>
      </c>
      <c r="G22" s="63">
        <f>+'24-03-345 Ind. Programa EJE'!R356</f>
        <v>5074272</v>
      </c>
      <c r="H22" s="63">
        <f>+'24-03-345 Ind. Programa EJE'!S356</f>
        <v>9742079</v>
      </c>
      <c r="I22" s="63">
        <f>+'24-03-345 Ind. Programa EJE'!T356</f>
        <v>25872613</v>
      </c>
      <c r="J22" s="63">
        <f>+'24-03-345 Ind. Programa EJE'!U356</f>
        <v>40688964</v>
      </c>
      <c r="K22" s="63">
        <f>+'24-03-345 Ind. Programa EJE'!V356</f>
        <v>88729754</v>
      </c>
      <c r="L22" s="63">
        <f>+'24-03-345 Ind. Programa EJE'!W356</f>
        <v>17920941</v>
      </c>
      <c r="M22" s="63">
        <f>+'24-03-345 Ind. Programa EJE'!X356</f>
        <v>6148464</v>
      </c>
      <c r="N22" s="63">
        <f>+'24-03-345 Ind. Programa EJE'!Y356</f>
        <v>112799159</v>
      </c>
      <c r="O22" s="63">
        <f>+'24-03-345 Ind. Programa EJE'!Z356</f>
        <v>15801298</v>
      </c>
      <c r="P22" s="63">
        <f>+'24-03-345 Ind. Programa EJE'!AA356</f>
        <v>5841596</v>
      </c>
      <c r="Q22" s="63">
        <f>+'24-03-345 Ind. Programa EJE'!AB356</f>
        <v>10462273</v>
      </c>
      <c r="R22" s="63">
        <f>+'24-03-345 Ind. Programa EJE'!AC356</f>
        <v>32105167</v>
      </c>
      <c r="S22" s="63">
        <f>+'24-03-345 Ind. Programa EJE'!AD356</f>
        <v>20439057</v>
      </c>
      <c r="T22" s="63">
        <f>+'24-03-345 Ind. Programa EJE'!AE356</f>
        <v>27238299</v>
      </c>
      <c r="U22" s="63">
        <f>+'24-03-345 Ind. Programa EJE'!AF356</f>
        <v>34281280</v>
      </c>
      <c r="V22" s="63">
        <f>+'24-03-345 Ind. Programa EJE'!AG356</f>
        <v>81958636</v>
      </c>
      <c r="W22" s="63">
        <f>+'24-03-345 Ind. Programa EJE'!AH356</f>
        <v>267551926</v>
      </c>
      <c r="X22" s="86">
        <f>+'24-03-345 Ind. Programa EJE'!AI356</f>
        <v>0.99312647102667639</v>
      </c>
      <c r="Y22" s="86">
        <f>+'24-03-345 Ind. Programa EJE'!AJ356</f>
        <v>0.18748053979319562</v>
      </c>
    </row>
    <row r="23" spans="1:25" ht="24.75" customHeight="1" x14ac:dyDescent="0.25">
      <c r="A23" s="87" t="s">
        <v>550</v>
      </c>
      <c r="B23" s="63">
        <f>+'24-03-345 Ind. Programa EJE'!J360</f>
        <v>38654000</v>
      </c>
      <c r="C23" s="63">
        <f>+'24-03-345 Ind. Programa EJE'!K295</f>
        <v>37104000</v>
      </c>
      <c r="D23" s="63">
        <f>+'24-03-345 Ind. Programa EJE'!M360</f>
        <v>0</v>
      </c>
      <c r="E23" s="63">
        <f>+'24-03-345 Ind. Programa EJE'!N360</f>
        <v>0</v>
      </c>
      <c r="F23" s="63">
        <f>+'24-03-345 Ind. Programa EJE'!O360</f>
        <v>0</v>
      </c>
      <c r="G23" s="63">
        <f>+'24-03-345 Ind. Programa EJE'!R360</f>
        <v>0</v>
      </c>
      <c r="H23" s="63">
        <f>+'24-03-345 Ind. Programa EJE'!S360</f>
        <v>0</v>
      </c>
      <c r="I23" s="63">
        <f>+'24-03-345 Ind. Programa EJE'!T360</f>
        <v>0</v>
      </c>
      <c r="J23" s="63">
        <f>+'24-03-345 Ind. Programa EJE'!U360</f>
        <v>0</v>
      </c>
      <c r="K23" s="63">
        <f>+'24-03-345 Ind. Programa EJE'!V360</f>
        <v>0</v>
      </c>
      <c r="L23" s="63">
        <f>+'24-03-345 Ind. Programa EJE'!W360</f>
        <v>0</v>
      </c>
      <c r="M23" s="63">
        <f>+'24-03-345 Ind. Programa EJE'!X360</f>
        <v>0</v>
      </c>
      <c r="N23" s="63">
        <f>+'24-03-345 Ind. Programa EJE'!Y360</f>
        <v>0</v>
      </c>
      <c r="O23" s="63">
        <f>+'24-03-345 Ind. Programa EJE'!Z357</f>
        <v>0</v>
      </c>
      <c r="P23" s="63">
        <f>+'24-03-345 Ind. Programa EJE'!AA357</f>
        <v>0</v>
      </c>
      <c r="Q23" s="63">
        <f>+'24-03-345 Ind. Programa EJE'!AB357</f>
        <v>0</v>
      </c>
      <c r="R23" s="63">
        <f>+'24-03-345 Ind. Programa EJE'!AC8</f>
        <v>0</v>
      </c>
      <c r="S23" s="63">
        <f>+'24-03-345 Ind. Programa EJE'!AD357</f>
        <v>0</v>
      </c>
      <c r="T23" s="63">
        <f>+'24-03-345 Ind. Programa EJE'!AE357</f>
        <v>0</v>
      </c>
      <c r="U23" s="63">
        <f>+'24-03-345 Ind. Programa EJE'!AF357</f>
        <v>0</v>
      </c>
      <c r="V23" s="63">
        <f>+'24-03-345 Ind. Programa EJE'!AG295</f>
        <v>37104000</v>
      </c>
      <c r="W23" s="63">
        <f>+'24-03-345 Ind. Programa EJE'!AH295</f>
        <v>37104000</v>
      </c>
      <c r="X23" s="86">
        <f>+'24-03-345 Ind. Programa EJE'!AI360</f>
        <v>0</v>
      </c>
      <c r="Y23" s="86">
        <f>+'24-03-345 Ind. Programa EJE'!AJ360</f>
        <v>0</v>
      </c>
    </row>
    <row r="24" spans="1:25" ht="24.75" customHeight="1" x14ac:dyDescent="0.25">
      <c r="A24" s="88" t="s">
        <v>76</v>
      </c>
      <c r="B24" s="63">
        <f>+'24-03-345 Ind. Programa EJE'!J364</f>
        <v>355945370</v>
      </c>
      <c r="C24" s="63">
        <f>+'24-03-345 Ind. Programa EJE'!K364</f>
        <v>340291157</v>
      </c>
      <c r="D24" s="63">
        <f>+'24-03-345 Ind. Programa EJE'!M364</f>
        <v>0</v>
      </c>
      <c r="E24" s="63">
        <f>+'24-03-345 Ind. Programa EJE'!N364</f>
        <v>0</v>
      </c>
      <c r="F24" s="63">
        <f>+'24-03-345 Ind. Programa EJE'!O364</f>
        <v>0</v>
      </c>
      <c r="G24" s="63">
        <f>+'24-03-345 Ind. Programa EJE'!R364</f>
        <v>22655489</v>
      </c>
      <c r="H24" s="63">
        <f>+'24-03-345 Ind. Programa EJE'!S364</f>
        <v>28574257</v>
      </c>
      <c r="I24" s="63">
        <f>+'24-03-345 Ind. Programa EJE'!T364</f>
        <v>28632436</v>
      </c>
      <c r="J24" s="63">
        <f>+'24-03-345 Ind. Programa EJE'!U364</f>
        <v>79862182</v>
      </c>
      <c r="K24" s="63">
        <f>+'24-03-345 Ind. Programa EJE'!V364</f>
        <v>24241004</v>
      </c>
      <c r="L24" s="63">
        <f>+'24-03-345 Ind. Programa EJE'!W364</f>
        <v>28632436</v>
      </c>
      <c r="M24" s="63">
        <f>+'24-03-345 Ind. Programa EJE'!X364</f>
        <v>28940470</v>
      </c>
      <c r="N24" s="63">
        <f>+'24-03-345 Ind. Programa EJE'!Y364</f>
        <v>81813910</v>
      </c>
      <c r="O24" s="63">
        <f>+'24-03-345 Ind. Programa EJE'!Z364</f>
        <v>27134189</v>
      </c>
      <c r="P24" s="63">
        <f>+'24-03-345 Ind. Programa EJE'!AA364</f>
        <v>27134189</v>
      </c>
      <c r="Q24" s="63">
        <f>+'24-03-345 Ind. Programa EJE'!AB364</f>
        <v>48245208</v>
      </c>
      <c r="R24" s="63">
        <f>+'24-03-345 Ind. Programa EJE'!AC364</f>
        <v>102513586</v>
      </c>
      <c r="S24" s="63">
        <f>+'24-03-345 Ind. Programa EJE'!AD364</f>
        <v>18347298</v>
      </c>
      <c r="T24" s="63">
        <f>+'24-03-345 Ind. Programa EJE'!AE364</f>
        <v>22738730</v>
      </c>
      <c r="U24" s="63">
        <f>+'24-03-345 Ind. Programa EJE'!AF364</f>
        <v>14172422</v>
      </c>
      <c r="V24" s="63">
        <f>+'24-03-345 Ind. Programa EJE'!AG364</f>
        <v>55258450</v>
      </c>
      <c r="W24" s="63">
        <f>+'24-03-345 Ind. Programa EJE'!AH364</f>
        <v>319448128</v>
      </c>
      <c r="X24" s="86">
        <f>+'24-03-345 Ind. Programa EJE'!AI364</f>
        <v>0.89746392262385655</v>
      </c>
      <c r="Y24" s="86">
        <f>+'24-03-345 Ind. Programa EJE'!AJ364</f>
        <v>0.22384554792315661</v>
      </c>
    </row>
    <row r="25" spans="1:25" ht="25.5" x14ac:dyDescent="0.25">
      <c r="A25" s="8" t="str">
        <f>"TOTAL ASIG."&amp;" "&amp;$A$5</f>
        <v>TOTAL ASIG. 24-03-345 "Programa Eje (Ley N°20.595)</v>
      </c>
      <c r="B25" s="75">
        <f>SUM(B8:B24)</f>
        <v>1484139000</v>
      </c>
      <c r="C25" s="75">
        <f>SUM(C8:C24)</f>
        <v>1452839827</v>
      </c>
      <c r="D25" s="75">
        <f t="shared" ref="D25:V25" si="0">SUM(D8:D24)</f>
        <v>0</v>
      </c>
      <c r="E25" s="75">
        <f>SUM(E8:E24)</f>
        <v>0</v>
      </c>
      <c r="F25" s="75">
        <f t="shared" si="0"/>
        <v>0</v>
      </c>
      <c r="G25" s="75">
        <f t="shared" si="0"/>
        <v>42933641</v>
      </c>
      <c r="H25" s="75">
        <f t="shared" si="0"/>
        <v>56133569</v>
      </c>
      <c r="I25" s="75">
        <f t="shared" si="0"/>
        <v>104505586</v>
      </c>
      <c r="J25" s="75">
        <f t="shared" si="0"/>
        <v>203572796</v>
      </c>
      <c r="K25" s="75">
        <f t="shared" si="0"/>
        <v>158148553</v>
      </c>
      <c r="L25" s="75">
        <f t="shared" si="0"/>
        <v>97722934</v>
      </c>
      <c r="M25" s="75">
        <f t="shared" si="0"/>
        <v>62483719</v>
      </c>
      <c r="N25" s="75">
        <f t="shared" si="0"/>
        <v>318355206</v>
      </c>
      <c r="O25" s="75">
        <f t="shared" si="0"/>
        <v>68636015</v>
      </c>
      <c r="P25" s="75">
        <f t="shared" si="0"/>
        <v>78578299</v>
      </c>
      <c r="Q25" s="75">
        <f t="shared" si="0"/>
        <v>82436705</v>
      </c>
      <c r="R25" s="75">
        <f t="shared" si="0"/>
        <v>229651019</v>
      </c>
      <c r="S25" s="75">
        <f t="shared" si="0"/>
        <v>131898903</v>
      </c>
      <c r="T25" s="75">
        <f t="shared" si="0"/>
        <v>249893061</v>
      </c>
      <c r="U25" s="75">
        <f t="shared" si="0"/>
        <v>256616735</v>
      </c>
      <c r="V25" s="75">
        <f t="shared" si="0"/>
        <v>675512699</v>
      </c>
      <c r="W25" s="75">
        <f>SUM(W8:W24)</f>
        <v>1427091720</v>
      </c>
      <c r="X25" s="89">
        <f>+'24-03-345 Ind. Programa EJE'!AI365</f>
        <v>0.9615620369790161</v>
      </c>
      <c r="Y25" s="89">
        <f>'24-03-345 Ind. Programa EJE'!AJ365</f>
        <v>0.97400026958323316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E99C0-BBDA-4655-B807-27719BD8B2EF}">
  <sheetPr>
    <tabColor rgb="FF007DB5"/>
    <pageSetUpPr fitToPage="1"/>
  </sheetPr>
  <dimension ref="A1:AJ198"/>
  <sheetViews>
    <sheetView zoomScaleNormal="100" workbookViewId="0">
      <selection activeCell="K165" sqref="K165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</row>
    <row r="2" spans="1:36" s="1" customFormat="1" ht="16.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</row>
    <row r="3" spans="1:36" s="1" customFormat="1" ht="16.5" customHeight="1" x14ac:dyDescent="0.25">
      <c r="A3" s="350" t="s">
        <v>1850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350"/>
      <c r="AF3" s="350"/>
      <c r="AG3" s="350"/>
      <c r="AH3" s="350"/>
      <c r="AI3" s="350"/>
      <c r="AJ3" s="350"/>
    </row>
    <row r="4" spans="1:36" s="1" customFormat="1" ht="16.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351"/>
      <c r="AJ4" s="351"/>
    </row>
    <row r="5" spans="1:36" ht="17.25" customHeight="1" x14ac:dyDescent="0.25">
      <c r="A5" s="371" t="s">
        <v>1851</v>
      </c>
      <c r="B5" s="372"/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2"/>
      <c r="T5" s="372"/>
      <c r="U5" s="372"/>
      <c r="V5" s="372"/>
      <c r="W5" s="372"/>
      <c r="X5" s="372"/>
      <c r="Y5" s="372"/>
      <c r="Z5" s="372"/>
      <c r="AA5" s="372"/>
      <c r="AB5" s="372"/>
      <c r="AC5" s="372"/>
      <c r="AD5" s="372"/>
      <c r="AE5" s="372"/>
      <c r="AF5" s="372"/>
      <c r="AG5" s="372"/>
      <c r="AH5" s="372"/>
      <c r="AI5" s="372"/>
      <c r="AJ5" s="373"/>
    </row>
    <row r="6" spans="1:36" s="6" customFormat="1" x14ac:dyDescent="0.25">
      <c r="A6" s="355" t="s">
        <v>5</v>
      </c>
      <c r="B6" s="374" t="s">
        <v>6</v>
      </c>
      <c r="C6" s="4" t="s">
        <v>7</v>
      </c>
      <c r="D6" s="374" t="s">
        <v>8</v>
      </c>
      <c r="E6" s="355" t="s">
        <v>9</v>
      </c>
      <c r="F6" s="374" t="s">
        <v>10</v>
      </c>
      <c r="G6" s="355" t="s">
        <v>11</v>
      </c>
      <c r="H6" s="355" t="s">
        <v>12</v>
      </c>
      <c r="I6" s="355"/>
      <c r="J6" s="362" t="s">
        <v>13</v>
      </c>
      <c r="K6" s="362" t="s">
        <v>14</v>
      </c>
      <c r="L6" s="355" t="s">
        <v>15</v>
      </c>
      <c r="M6" s="364" t="s">
        <v>16</v>
      </c>
      <c r="N6" s="365"/>
      <c r="O6" s="366"/>
      <c r="P6" s="355" t="s">
        <v>17</v>
      </c>
      <c r="Q6" s="374" t="s">
        <v>18</v>
      </c>
      <c r="R6" s="353" t="s">
        <v>19</v>
      </c>
      <c r="S6" s="353"/>
      <c r="T6" s="353"/>
      <c r="U6" s="362" t="s">
        <v>20</v>
      </c>
      <c r="V6" s="353" t="s">
        <v>19</v>
      </c>
      <c r="W6" s="353"/>
      <c r="X6" s="353"/>
      <c r="Y6" s="362" t="s">
        <v>21</v>
      </c>
      <c r="Z6" s="353" t="s">
        <v>19</v>
      </c>
      <c r="AA6" s="353"/>
      <c r="AB6" s="353"/>
      <c r="AC6" s="362" t="s">
        <v>22</v>
      </c>
      <c r="AD6" s="353" t="s">
        <v>19</v>
      </c>
      <c r="AE6" s="353"/>
      <c r="AF6" s="353"/>
      <c r="AG6" s="362" t="s">
        <v>23</v>
      </c>
      <c r="AH6" s="362" t="s">
        <v>24</v>
      </c>
      <c r="AI6" s="370" t="s">
        <v>25</v>
      </c>
      <c r="AJ6" s="370"/>
    </row>
    <row r="7" spans="1:36" s="6" customFormat="1" ht="25.5" x14ac:dyDescent="0.25">
      <c r="A7" s="355"/>
      <c r="B7" s="375"/>
      <c r="C7" s="4" t="s">
        <v>26</v>
      </c>
      <c r="D7" s="375"/>
      <c r="E7" s="355"/>
      <c r="F7" s="375"/>
      <c r="G7" s="355"/>
      <c r="H7" s="3" t="s">
        <v>27</v>
      </c>
      <c r="I7" s="3" t="s">
        <v>28</v>
      </c>
      <c r="J7" s="363"/>
      <c r="K7" s="363"/>
      <c r="L7" s="355"/>
      <c r="M7" s="5" t="s">
        <v>29</v>
      </c>
      <c r="N7" s="5" t="s">
        <v>30</v>
      </c>
      <c r="O7" s="5" t="s">
        <v>31</v>
      </c>
      <c r="P7" s="355"/>
      <c r="Q7" s="375"/>
      <c r="R7" s="5" t="s">
        <v>32</v>
      </c>
      <c r="S7" s="5" t="s">
        <v>33</v>
      </c>
      <c r="T7" s="5" t="s">
        <v>34</v>
      </c>
      <c r="U7" s="363"/>
      <c r="V7" s="5" t="s">
        <v>35</v>
      </c>
      <c r="W7" s="5" t="s">
        <v>36</v>
      </c>
      <c r="X7" s="5" t="s">
        <v>37</v>
      </c>
      <c r="Y7" s="363"/>
      <c r="Z7" s="5" t="s">
        <v>38</v>
      </c>
      <c r="AA7" s="5" t="s">
        <v>39</v>
      </c>
      <c r="AB7" s="5" t="s">
        <v>40</v>
      </c>
      <c r="AC7" s="363"/>
      <c r="AD7" s="5" t="s">
        <v>41</v>
      </c>
      <c r="AE7" s="5" t="s">
        <v>42</v>
      </c>
      <c r="AF7" s="5" t="s">
        <v>43</v>
      </c>
      <c r="AG7" s="363"/>
      <c r="AH7" s="363"/>
      <c r="AI7" s="7" t="s">
        <v>44</v>
      </c>
      <c r="AJ7" s="7" t="s">
        <v>45</v>
      </c>
    </row>
    <row r="8" spans="1:36" ht="12.75" customHeight="1" x14ac:dyDescent="0.25">
      <c r="A8" s="380" t="s">
        <v>46</v>
      </c>
      <c r="B8" s="368"/>
      <c r="C8" s="368"/>
      <c r="D8" s="368"/>
      <c r="E8" s="369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381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IF(ISERROR(AH9/$AH$198),"-",AH9/$AH$198)</f>
        <v>0</v>
      </c>
    </row>
    <row r="10" spans="1:3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38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IF(ISERROR(AH10/$AH$198),"-",AH10/$AH$198)</f>
        <v>0</v>
      </c>
    </row>
    <row r="11" spans="1:36" s="37" customFormat="1" ht="12.75" customHeight="1" collapsed="1" x14ac:dyDescent="0.25">
      <c r="A11" s="376" t="s">
        <v>47</v>
      </c>
      <c r="B11" s="377"/>
      <c r="C11" s="378"/>
      <c r="D11" s="378"/>
      <c r="E11" s="378"/>
      <c r="F11" s="378"/>
      <c r="G11" s="378"/>
      <c r="H11" s="378"/>
      <c r="I11" s="379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IF(ISERROR(AH11/$AH$198),0,AH11/$AH$198)</f>
        <v>0</v>
      </c>
    </row>
    <row r="12" spans="1:36" ht="12.75" customHeight="1" x14ac:dyDescent="0.25">
      <c r="A12" s="383" t="s">
        <v>48</v>
      </c>
      <c r="B12" s="384"/>
      <c r="C12" s="384"/>
      <c r="D12" s="384"/>
      <c r="E12" s="385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386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IF(ISERROR(AH13/$AH$198),"-",AH13/$AH$198)</f>
        <v>0</v>
      </c>
    </row>
    <row r="14" spans="1:3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387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IF(ISERROR(AH14/$AH$198),"-",AH14/$AH$198)</f>
        <v>0</v>
      </c>
    </row>
    <row r="15" spans="1:36" s="37" customFormat="1" ht="12.75" customHeight="1" collapsed="1" x14ac:dyDescent="0.25">
      <c r="A15" s="376" t="s">
        <v>49</v>
      </c>
      <c r="B15" s="377"/>
      <c r="C15" s="378"/>
      <c r="D15" s="378"/>
      <c r="E15" s="378"/>
      <c r="F15" s="378"/>
      <c r="G15" s="378"/>
      <c r="H15" s="378"/>
      <c r="I15" s="379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IF(ISERROR(AH15/$AH$198),0,AH15/$AH$198)</f>
        <v>0</v>
      </c>
    </row>
    <row r="16" spans="1:36" x14ac:dyDescent="0.25">
      <c r="A16" s="383" t="s">
        <v>50</v>
      </c>
      <c r="B16" s="384"/>
      <c r="C16" s="384"/>
      <c r="D16" s="384"/>
      <c r="E16" s="385"/>
      <c r="F16" s="9"/>
      <c r="G16" s="10"/>
      <c r="H16" s="11"/>
      <c r="I16" s="11"/>
      <c r="J16" s="381">
        <v>2936532</v>
      </c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36" ht="12.75" customHeight="1" outlineLevel="1" x14ac:dyDescent="0.25">
      <c r="A17" s="18">
        <v>1</v>
      </c>
      <c r="B17" s="19"/>
      <c r="C17" s="20" t="s">
        <v>1852</v>
      </c>
      <c r="D17" s="21">
        <v>45645</v>
      </c>
      <c r="E17" s="22" t="s">
        <v>1853</v>
      </c>
      <c r="F17" s="157" t="s">
        <v>1854</v>
      </c>
      <c r="G17" s="43" t="s">
        <v>1560</v>
      </c>
      <c r="H17" s="21"/>
      <c r="I17" s="21"/>
      <c r="J17" s="395"/>
      <c r="K17" s="23">
        <v>2936532</v>
      </c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>
        <v>2936532</v>
      </c>
      <c r="AG17" s="25">
        <f>SUM(AD17:AF17)</f>
        <v>2936532</v>
      </c>
      <c r="AH17" s="25">
        <f>SUM(U17,Y17,AC17,AG17)</f>
        <v>2936532</v>
      </c>
      <c r="AI17" s="26">
        <f>IF(ISERROR(AH17/J17),0,AH17/J17)</f>
        <v>0</v>
      </c>
      <c r="AJ17" s="27">
        <f>IF(ISERROR(AH17/$AH$198),"-",AH17/$AH$198)</f>
        <v>5.9766513206902022E-3</v>
      </c>
    </row>
    <row r="18" spans="1:36" ht="12.75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382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IF(ISERROR(AH18/$AH$198),"-",AH18/$AH$198)</f>
        <v>0</v>
      </c>
    </row>
    <row r="19" spans="1:36" s="37" customFormat="1" ht="12.75" customHeight="1" x14ac:dyDescent="0.25">
      <c r="A19" s="417" t="s">
        <v>51</v>
      </c>
      <c r="B19" s="418"/>
      <c r="C19" s="419"/>
      <c r="D19" s="419"/>
      <c r="E19" s="419"/>
      <c r="F19" s="419"/>
      <c r="G19" s="419"/>
      <c r="H19" s="419"/>
      <c r="I19" s="451"/>
      <c r="J19" s="174">
        <f>J16</f>
        <v>2936532</v>
      </c>
      <c r="K19" s="174">
        <f>SUM(K17:K18)</f>
        <v>2936532</v>
      </c>
      <c r="L19" s="175"/>
      <c r="M19" s="174">
        <f>SUM(M17:M18)</f>
        <v>0</v>
      </c>
      <c r="N19" s="174">
        <f>SUM(N17:N18)</f>
        <v>0</v>
      </c>
      <c r="O19" s="174">
        <f>SUM(O17:O18)</f>
        <v>0</v>
      </c>
      <c r="P19" s="176"/>
      <c r="Q19" s="177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2936532</v>
      </c>
      <c r="AG19" s="33">
        <f t="shared" si="2"/>
        <v>2936532</v>
      </c>
      <c r="AH19" s="33">
        <f t="shared" si="2"/>
        <v>2936532</v>
      </c>
      <c r="AI19" s="36">
        <f>IF(ISERROR(AH19/J19),0,AH19/J19)</f>
        <v>1</v>
      </c>
      <c r="AJ19" s="36">
        <f>IF(ISERROR(AH19/$AH$198),0,AH19/$AH$198)</f>
        <v>5.9766513206902022E-3</v>
      </c>
    </row>
    <row r="20" spans="1:36" ht="12.75" customHeight="1" x14ac:dyDescent="0.25">
      <c r="A20" s="421" t="s">
        <v>52</v>
      </c>
      <c r="B20" s="421"/>
      <c r="C20" s="421"/>
      <c r="D20" s="421"/>
      <c r="E20" s="421"/>
      <c r="F20" s="149"/>
      <c r="G20" s="150"/>
      <c r="H20" s="151"/>
      <c r="I20" s="151"/>
      <c r="J20" s="413">
        <v>30017883</v>
      </c>
      <c r="K20" s="152"/>
      <c r="L20" s="153"/>
      <c r="M20" s="154"/>
      <c r="N20" s="154"/>
      <c r="O20" s="154"/>
      <c r="P20" s="150"/>
      <c r="Q20" s="155"/>
      <c r="R20" s="160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24.75" customHeight="1" outlineLevel="1" x14ac:dyDescent="0.25">
      <c r="A21" s="156">
        <v>1</v>
      </c>
      <c r="B21" s="156"/>
      <c r="C21" s="165" t="s">
        <v>1855</v>
      </c>
      <c r="D21" s="182">
        <v>45646</v>
      </c>
      <c r="E21" s="166" t="s">
        <v>165</v>
      </c>
      <c r="F21" s="157" t="s">
        <v>1854</v>
      </c>
      <c r="G21" s="43" t="s">
        <v>1560</v>
      </c>
      <c r="H21" s="158"/>
      <c r="I21" s="158"/>
      <c r="J21" s="413"/>
      <c r="K21" s="188">
        <v>7178189</v>
      </c>
      <c r="L21" s="157"/>
      <c r="M21" s="159"/>
      <c r="N21" s="159"/>
      <c r="O21" s="159"/>
      <c r="P21" s="157"/>
      <c r="Q21" s="157"/>
      <c r="R21" s="161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188">
        <v>7178189</v>
      </c>
      <c r="AG21" s="25">
        <f>SUM(AD21:AF21)</f>
        <v>7178189</v>
      </c>
      <c r="AH21" s="25">
        <f>SUM(U21,Y21,AC21,AG21)</f>
        <v>7178189</v>
      </c>
      <c r="AI21" s="26">
        <f>IF(ISERROR(AH21/$J$20),0,AH21/$J$20)</f>
        <v>0.23913042102269505</v>
      </c>
      <c r="AJ21" s="27">
        <f>IF(ISERROR(AH21/$AH$198),"-",AH21/$AH$198)</f>
        <v>1.4609591438817586E-2</v>
      </c>
    </row>
    <row r="22" spans="1:36" ht="24.75" customHeight="1" outlineLevel="1" x14ac:dyDescent="0.25">
      <c r="A22" s="156">
        <v>2</v>
      </c>
      <c r="B22" s="156"/>
      <c r="C22" s="165" t="s">
        <v>1856</v>
      </c>
      <c r="D22" s="182">
        <v>45646</v>
      </c>
      <c r="E22" s="166" t="s">
        <v>161</v>
      </c>
      <c r="F22" s="157" t="s">
        <v>1854</v>
      </c>
      <c r="G22" s="43" t="s">
        <v>1560</v>
      </c>
      <c r="H22" s="158"/>
      <c r="I22" s="158"/>
      <c r="J22" s="413"/>
      <c r="K22" s="188">
        <v>2610251</v>
      </c>
      <c r="L22" s="157"/>
      <c r="M22" s="159"/>
      <c r="N22" s="159"/>
      <c r="O22" s="159"/>
      <c r="P22" s="157"/>
      <c r="Q22" s="157"/>
      <c r="R22" s="161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188">
        <v>2610251</v>
      </c>
      <c r="AG22" s="25">
        <f t="shared" ref="AG22:AG26" si="3">SUM(AD22:AF22)</f>
        <v>2610251</v>
      </c>
      <c r="AH22" s="25">
        <f t="shared" ref="AH22:AH26" si="4">SUM(U22,Y22,AC22,AG22)</f>
        <v>2610251</v>
      </c>
      <c r="AI22" s="26">
        <f t="shared" ref="AI22:AI26" si="5">IF(ISERROR(AH22/$J$20),0,AH22/$J$20)</f>
        <v>8.6956531878014179E-2</v>
      </c>
      <c r="AJ22" s="27">
        <f t="shared" ref="AJ22:AJ26" si="6">IF(ISERROR(AH22/$AH$198),"-",AH22/$AH$198)</f>
        <v>5.3125796301497557E-3</v>
      </c>
    </row>
    <row r="23" spans="1:36" ht="24.75" customHeight="1" outlineLevel="1" x14ac:dyDescent="0.25">
      <c r="A23" s="156">
        <v>3</v>
      </c>
      <c r="B23" s="156"/>
      <c r="C23" s="165" t="s">
        <v>1857</v>
      </c>
      <c r="D23" s="182">
        <v>45645</v>
      </c>
      <c r="E23" s="166" t="s">
        <v>149</v>
      </c>
      <c r="F23" s="157" t="s">
        <v>1854</v>
      </c>
      <c r="G23" s="43" t="s">
        <v>1560</v>
      </c>
      <c r="H23" s="158"/>
      <c r="I23" s="158"/>
      <c r="J23" s="413"/>
      <c r="K23" s="188">
        <v>2610251</v>
      </c>
      <c r="L23" s="157"/>
      <c r="M23" s="159"/>
      <c r="N23" s="159"/>
      <c r="O23" s="159"/>
      <c r="P23" s="157"/>
      <c r="Q23" s="157"/>
      <c r="R23" s="161"/>
      <c r="S23" s="24"/>
      <c r="T23" s="24"/>
      <c r="U23" s="25">
        <f t="shared" ref="U23:U26" si="7">SUM(R23:T23)</f>
        <v>0</v>
      </c>
      <c r="V23" s="24"/>
      <c r="W23" s="24"/>
      <c r="X23" s="24"/>
      <c r="Y23" s="25">
        <f t="shared" ref="Y23:Y26" si="8">SUM(V23:X23)</f>
        <v>0</v>
      </c>
      <c r="Z23" s="24"/>
      <c r="AA23" s="24"/>
      <c r="AB23" s="24"/>
      <c r="AC23" s="25">
        <f t="shared" ref="AC23:AC26" si="9">SUM(Z23:AB23)</f>
        <v>0</v>
      </c>
      <c r="AD23" s="24"/>
      <c r="AE23" s="24"/>
      <c r="AF23" s="188">
        <v>2610251</v>
      </c>
      <c r="AG23" s="25">
        <f t="shared" si="3"/>
        <v>2610251</v>
      </c>
      <c r="AH23" s="25">
        <f t="shared" si="4"/>
        <v>2610251</v>
      </c>
      <c r="AI23" s="26">
        <f t="shared" si="5"/>
        <v>8.6956531878014179E-2</v>
      </c>
      <c r="AJ23" s="27">
        <f t="shared" si="6"/>
        <v>5.3125796301497557E-3</v>
      </c>
    </row>
    <row r="24" spans="1:36" ht="24.75" customHeight="1" outlineLevel="1" x14ac:dyDescent="0.25">
      <c r="A24" s="156">
        <v>4</v>
      </c>
      <c r="B24" s="156"/>
      <c r="C24" s="165" t="s">
        <v>1858</v>
      </c>
      <c r="D24" s="182">
        <v>45645</v>
      </c>
      <c r="E24" s="166" t="s">
        <v>159</v>
      </c>
      <c r="F24" s="157" t="s">
        <v>1854</v>
      </c>
      <c r="G24" s="43" t="s">
        <v>1560</v>
      </c>
      <c r="H24" s="158"/>
      <c r="I24" s="158"/>
      <c r="J24" s="413"/>
      <c r="K24" s="188">
        <v>2610251</v>
      </c>
      <c r="L24" s="157"/>
      <c r="M24" s="159"/>
      <c r="N24" s="159"/>
      <c r="O24" s="159"/>
      <c r="P24" s="157"/>
      <c r="Q24" s="157"/>
      <c r="R24" s="161"/>
      <c r="S24" s="24"/>
      <c r="T24" s="24"/>
      <c r="U24" s="25">
        <f t="shared" si="7"/>
        <v>0</v>
      </c>
      <c r="V24" s="24"/>
      <c r="W24" s="24"/>
      <c r="X24" s="24"/>
      <c r="Y24" s="25">
        <f t="shared" si="8"/>
        <v>0</v>
      </c>
      <c r="Z24" s="24"/>
      <c r="AA24" s="24"/>
      <c r="AB24" s="24"/>
      <c r="AC24" s="25">
        <f t="shared" si="9"/>
        <v>0</v>
      </c>
      <c r="AD24" s="24"/>
      <c r="AE24" s="24"/>
      <c r="AF24" s="188">
        <v>2610251</v>
      </c>
      <c r="AG24" s="25">
        <f t="shared" si="3"/>
        <v>2610251</v>
      </c>
      <c r="AH24" s="25">
        <f t="shared" si="4"/>
        <v>2610251</v>
      </c>
      <c r="AI24" s="26">
        <f t="shared" si="5"/>
        <v>8.6956531878014179E-2</v>
      </c>
      <c r="AJ24" s="27">
        <f t="shared" si="6"/>
        <v>5.3125796301497557E-3</v>
      </c>
    </row>
    <row r="25" spans="1:36" ht="24.75" customHeight="1" outlineLevel="1" x14ac:dyDescent="0.25">
      <c r="A25" s="156">
        <v>5</v>
      </c>
      <c r="B25" s="156"/>
      <c r="C25" s="165" t="s">
        <v>1859</v>
      </c>
      <c r="D25" s="182">
        <v>45644</v>
      </c>
      <c r="E25" s="166" t="s">
        <v>155</v>
      </c>
      <c r="F25" s="157" t="s">
        <v>1854</v>
      </c>
      <c r="G25" s="43" t="s">
        <v>1560</v>
      </c>
      <c r="H25" s="158"/>
      <c r="I25" s="158"/>
      <c r="J25" s="413"/>
      <c r="K25" s="188">
        <v>10441002</v>
      </c>
      <c r="L25" s="157"/>
      <c r="M25" s="159"/>
      <c r="N25" s="159"/>
      <c r="O25" s="159"/>
      <c r="P25" s="157"/>
      <c r="Q25" s="157"/>
      <c r="R25" s="161"/>
      <c r="S25" s="24"/>
      <c r="T25" s="24"/>
      <c r="U25" s="25">
        <f t="shared" si="7"/>
        <v>0</v>
      </c>
      <c r="V25" s="24"/>
      <c r="W25" s="24"/>
      <c r="X25" s="24"/>
      <c r="Y25" s="25">
        <f t="shared" si="8"/>
        <v>0</v>
      </c>
      <c r="Z25" s="24"/>
      <c r="AA25" s="24"/>
      <c r="AB25" s="24"/>
      <c r="AC25" s="25">
        <f t="shared" si="9"/>
        <v>0</v>
      </c>
      <c r="AD25" s="24"/>
      <c r="AE25" s="24"/>
      <c r="AF25" s="188">
        <v>10441002</v>
      </c>
      <c r="AG25" s="25">
        <f t="shared" si="3"/>
        <v>10441002</v>
      </c>
      <c r="AH25" s="25">
        <f t="shared" si="4"/>
        <v>10441002</v>
      </c>
      <c r="AI25" s="26">
        <f t="shared" si="5"/>
        <v>0.34782606088510637</v>
      </c>
      <c r="AJ25" s="27">
        <f t="shared" si="6"/>
        <v>2.1250314450048238E-2</v>
      </c>
    </row>
    <row r="26" spans="1:36" ht="24.75" customHeight="1" outlineLevel="1" x14ac:dyDescent="0.25">
      <c r="A26" s="156">
        <v>6</v>
      </c>
      <c r="B26" s="156"/>
      <c r="C26" s="165" t="s">
        <v>1860</v>
      </c>
      <c r="D26" s="182">
        <v>45643</v>
      </c>
      <c r="E26" s="166" t="s">
        <v>151</v>
      </c>
      <c r="F26" s="157" t="s">
        <v>1854</v>
      </c>
      <c r="G26" s="43" t="s">
        <v>1560</v>
      </c>
      <c r="H26" s="158"/>
      <c r="I26" s="158"/>
      <c r="J26" s="413"/>
      <c r="K26" s="188">
        <v>4567939</v>
      </c>
      <c r="L26" s="157"/>
      <c r="M26" s="159"/>
      <c r="N26" s="159"/>
      <c r="O26" s="159"/>
      <c r="P26" s="157"/>
      <c r="Q26" s="157"/>
      <c r="R26" s="161"/>
      <c r="S26" s="24"/>
      <c r="T26" s="24"/>
      <c r="U26" s="25">
        <f t="shared" si="7"/>
        <v>0</v>
      </c>
      <c r="V26" s="24"/>
      <c r="W26" s="24"/>
      <c r="X26" s="24"/>
      <c r="Y26" s="25">
        <f t="shared" si="8"/>
        <v>0</v>
      </c>
      <c r="Z26" s="24"/>
      <c r="AA26" s="24"/>
      <c r="AB26" s="24"/>
      <c r="AC26" s="25">
        <f t="shared" si="9"/>
        <v>0</v>
      </c>
      <c r="AD26" s="24"/>
      <c r="AE26" s="24"/>
      <c r="AF26" s="188">
        <v>4567939</v>
      </c>
      <c r="AG26" s="25">
        <f t="shared" si="3"/>
        <v>4567939</v>
      </c>
      <c r="AH26" s="25">
        <f t="shared" si="4"/>
        <v>4567939</v>
      </c>
      <c r="AI26" s="26">
        <f t="shared" si="5"/>
        <v>0.15217392245815603</v>
      </c>
      <c r="AJ26" s="27">
        <f t="shared" si="6"/>
        <v>9.2970138439432241E-3</v>
      </c>
    </row>
    <row r="27" spans="1:36" s="37" customFormat="1" ht="12.75" customHeight="1" x14ac:dyDescent="0.25">
      <c r="A27" s="432" t="s">
        <v>53</v>
      </c>
      <c r="B27" s="418"/>
      <c r="C27" s="418"/>
      <c r="D27" s="418"/>
      <c r="E27" s="418"/>
      <c r="F27" s="418"/>
      <c r="G27" s="418"/>
      <c r="H27" s="418"/>
      <c r="I27" s="420"/>
      <c r="J27" s="183">
        <f>+J20</f>
        <v>30017883</v>
      </c>
      <c r="K27" s="183">
        <f>SUM(K21:K26)</f>
        <v>30017883</v>
      </c>
      <c r="L27" s="195"/>
      <c r="M27" s="183">
        <f>SUM(M21:M22)</f>
        <v>0</v>
      </c>
      <c r="N27" s="183">
        <f>SUM(N21:N22)</f>
        <v>0</v>
      </c>
      <c r="O27" s="183">
        <f>SUM(O21:O22)</f>
        <v>0</v>
      </c>
      <c r="P27" s="184"/>
      <c r="Q27" s="185"/>
      <c r="R27" s="174">
        <f t="shared" ref="R27:AE27" si="10">SUM(R21:R22)</f>
        <v>0</v>
      </c>
      <c r="S27" s="174">
        <f t="shared" si="10"/>
        <v>0</v>
      </c>
      <c r="T27" s="174">
        <f>SUM(T21:T22)</f>
        <v>0</v>
      </c>
      <c r="U27" s="174">
        <f>SUM(U21:U22)</f>
        <v>0</v>
      </c>
      <c r="V27" s="33">
        <f t="shared" si="10"/>
        <v>0</v>
      </c>
      <c r="W27" s="33">
        <f t="shared" si="10"/>
        <v>0</v>
      </c>
      <c r="X27" s="33">
        <f t="shared" si="10"/>
        <v>0</v>
      </c>
      <c r="Y27" s="33">
        <f t="shared" si="10"/>
        <v>0</v>
      </c>
      <c r="Z27" s="33">
        <f t="shared" si="10"/>
        <v>0</v>
      </c>
      <c r="AA27" s="33">
        <f t="shared" si="10"/>
        <v>0</v>
      </c>
      <c r="AB27" s="33">
        <f t="shared" si="10"/>
        <v>0</v>
      </c>
      <c r="AC27" s="33">
        <f t="shared" si="10"/>
        <v>0</v>
      </c>
      <c r="AD27" s="33">
        <f t="shared" si="10"/>
        <v>0</v>
      </c>
      <c r="AE27" s="33">
        <f t="shared" si="10"/>
        <v>0</v>
      </c>
      <c r="AF27" s="33">
        <f>SUM(AF21:AF26)</f>
        <v>30017883</v>
      </c>
      <c r="AG27" s="33">
        <f>SUM(AG21:AG26)</f>
        <v>30017883</v>
      </c>
      <c r="AH27" s="33">
        <f>SUM(AH21:AH26)</f>
        <v>30017883</v>
      </c>
      <c r="AI27" s="36">
        <f>IF(ISERROR(AH27/J27),0,AH27/J27)</f>
        <v>1</v>
      </c>
      <c r="AJ27" s="36">
        <f>IF(ISERROR(AH27/$AH$198),0,AH27/$AH$198)</f>
        <v>6.1094658623258316E-2</v>
      </c>
    </row>
    <row r="28" spans="1:36" ht="12.75" customHeight="1" x14ac:dyDescent="0.25">
      <c r="A28" s="421" t="s">
        <v>54</v>
      </c>
      <c r="B28" s="421"/>
      <c r="C28" s="421"/>
      <c r="D28" s="421"/>
      <c r="E28" s="421"/>
      <c r="F28" s="149"/>
      <c r="G28" s="150"/>
      <c r="H28" s="151"/>
      <c r="I28" s="151"/>
      <c r="J28" s="426">
        <v>49268478</v>
      </c>
      <c r="K28" s="152"/>
      <c r="L28" s="153"/>
      <c r="M28" s="154"/>
      <c r="N28" s="154"/>
      <c r="O28" s="154"/>
      <c r="P28" s="150"/>
      <c r="Q28" s="155"/>
      <c r="R28" s="152"/>
      <c r="S28" s="152"/>
      <c r="T28" s="152"/>
      <c r="U28" s="152"/>
      <c r="V28" s="160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36" ht="24.75" customHeight="1" outlineLevel="1" x14ac:dyDescent="0.25">
      <c r="A29" s="156">
        <v>1</v>
      </c>
      <c r="B29" s="156"/>
      <c r="C29" s="186" t="s">
        <v>1861</v>
      </c>
      <c r="D29" s="187">
        <v>45628</v>
      </c>
      <c r="E29" s="172" t="s">
        <v>199</v>
      </c>
      <c r="F29" s="157" t="s">
        <v>1854</v>
      </c>
      <c r="G29" s="43" t="s">
        <v>1560</v>
      </c>
      <c r="H29" s="201"/>
      <c r="I29" s="201"/>
      <c r="J29" s="427"/>
      <c r="K29" s="188">
        <v>1957688</v>
      </c>
      <c r="L29" s="212"/>
      <c r="M29" s="202"/>
      <c r="N29" s="203"/>
      <c r="O29" s="202"/>
      <c r="P29" s="165"/>
      <c r="Q29" s="165"/>
      <c r="R29" s="159"/>
      <c r="S29" s="159"/>
      <c r="T29" s="159"/>
      <c r="U29" s="152">
        <f>SUM(R29:T29)</f>
        <v>0</v>
      </c>
      <c r="V29" s="161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>
        <v>0</v>
      </c>
      <c r="AF29" s="188">
        <v>1957688</v>
      </c>
      <c r="AG29" s="25">
        <f>SUM(AD29:AF29)</f>
        <v>1957688</v>
      </c>
      <c r="AH29" s="25">
        <f>SUM(U29,Y29,AC29,AG29)</f>
        <v>1957688</v>
      </c>
      <c r="AI29" s="26">
        <f>IF(ISERROR(AH29/$J$28),0,AH29/$J$28)</f>
        <v>3.9735102026086537E-2</v>
      </c>
      <c r="AJ29" s="27">
        <f>IF(ISERROR(AH29/$AH$198),"-",AH29/$AH$198)</f>
        <v>3.9844342137934684E-3</v>
      </c>
    </row>
    <row r="30" spans="1:36" ht="24.75" customHeight="1" outlineLevel="1" x14ac:dyDescent="0.25">
      <c r="A30" s="156">
        <v>2</v>
      </c>
      <c r="B30" s="156"/>
      <c r="C30" s="186" t="s">
        <v>1862</v>
      </c>
      <c r="D30" s="187">
        <v>45631</v>
      </c>
      <c r="E30" s="172" t="s">
        <v>183</v>
      </c>
      <c r="F30" s="157" t="s">
        <v>1854</v>
      </c>
      <c r="G30" s="43" t="s">
        <v>1560</v>
      </c>
      <c r="H30" s="201"/>
      <c r="I30" s="201"/>
      <c r="J30" s="427"/>
      <c r="K30" s="188">
        <v>1957688</v>
      </c>
      <c r="L30" s="212"/>
      <c r="M30" s="202"/>
      <c r="N30" s="203"/>
      <c r="O30" s="202"/>
      <c r="P30" s="165"/>
      <c r="Q30" s="165"/>
      <c r="R30" s="159"/>
      <c r="S30" s="159"/>
      <c r="T30" s="159"/>
      <c r="U30" s="152">
        <f t="shared" ref="U30:U48" si="11">SUM(R30:T30)</f>
        <v>0</v>
      </c>
      <c r="V30" s="161"/>
      <c r="W30" s="24"/>
      <c r="X30" s="24"/>
      <c r="Y30" s="25">
        <f t="shared" ref="Y30:Y48" si="12">SUM(V30:X30)</f>
        <v>0</v>
      </c>
      <c r="Z30" s="24"/>
      <c r="AA30" s="24"/>
      <c r="AB30" s="24"/>
      <c r="AC30" s="25">
        <f t="shared" ref="AC30:AC48" si="13">SUM(Z30:AB30)</f>
        <v>0</v>
      </c>
      <c r="AD30" s="24"/>
      <c r="AE30" s="24"/>
      <c r="AF30" s="188">
        <v>1957688</v>
      </c>
      <c r="AG30" s="25">
        <f t="shared" ref="AG30:AG48" si="14">SUM(AD30:AF30)</f>
        <v>1957688</v>
      </c>
      <c r="AH30" s="25">
        <f t="shared" ref="AH30:AH48" si="15">SUM(U30,Y30,AC30,AG30)</f>
        <v>1957688</v>
      </c>
      <c r="AI30" s="26">
        <f t="shared" ref="AI30:AI48" si="16">IF(ISERROR(AH30/$J$28),0,AH30/$J$28)</f>
        <v>3.9735102026086537E-2</v>
      </c>
      <c r="AJ30" s="27">
        <f t="shared" ref="AJ30:AJ48" si="17">IF(ISERROR(AH30/$AH$198),"-",AH30/$AH$198)</f>
        <v>3.9844342137934684E-3</v>
      </c>
    </row>
    <row r="31" spans="1:36" ht="24.75" customHeight="1" outlineLevel="1" x14ac:dyDescent="0.25">
      <c r="A31" s="156">
        <v>3</v>
      </c>
      <c r="B31" s="156"/>
      <c r="C31" s="186" t="s">
        <v>1236</v>
      </c>
      <c r="D31" s="187">
        <v>45628</v>
      </c>
      <c r="E31" s="172" t="s">
        <v>203</v>
      </c>
      <c r="F31" s="157" t="s">
        <v>1854</v>
      </c>
      <c r="G31" s="43" t="s">
        <v>1560</v>
      </c>
      <c r="H31" s="201"/>
      <c r="I31" s="201"/>
      <c r="J31" s="427"/>
      <c r="K31" s="188">
        <v>2610251</v>
      </c>
      <c r="L31" s="212"/>
      <c r="M31" s="202"/>
      <c r="N31" s="203"/>
      <c r="O31" s="202"/>
      <c r="P31" s="165"/>
      <c r="Q31" s="165"/>
      <c r="R31" s="159"/>
      <c r="S31" s="159"/>
      <c r="T31" s="159"/>
      <c r="U31" s="152">
        <f t="shared" si="11"/>
        <v>0</v>
      </c>
      <c r="V31" s="161"/>
      <c r="W31" s="24"/>
      <c r="X31" s="24"/>
      <c r="Y31" s="25">
        <f t="shared" si="12"/>
        <v>0</v>
      </c>
      <c r="Z31" s="24"/>
      <c r="AA31" s="24"/>
      <c r="AB31" s="24"/>
      <c r="AC31" s="25">
        <f t="shared" si="13"/>
        <v>0</v>
      </c>
      <c r="AD31" s="24"/>
      <c r="AE31" s="24"/>
      <c r="AF31" s="188">
        <v>2610251</v>
      </c>
      <c r="AG31" s="25">
        <f t="shared" si="14"/>
        <v>2610251</v>
      </c>
      <c r="AH31" s="25">
        <f t="shared" si="15"/>
        <v>2610251</v>
      </c>
      <c r="AI31" s="26">
        <f t="shared" si="16"/>
        <v>5.2980142800433172E-2</v>
      </c>
      <c r="AJ31" s="27">
        <f t="shared" si="17"/>
        <v>5.3125796301497557E-3</v>
      </c>
    </row>
    <row r="32" spans="1:36" ht="24.75" customHeight="1" outlineLevel="1" x14ac:dyDescent="0.25">
      <c r="A32" s="156">
        <v>4</v>
      </c>
      <c r="B32" s="156"/>
      <c r="C32" s="186" t="s">
        <v>1863</v>
      </c>
      <c r="D32" s="187">
        <v>45631</v>
      </c>
      <c r="E32" s="172" t="s">
        <v>225</v>
      </c>
      <c r="F32" s="157" t="s">
        <v>1854</v>
      </c>
      <c r="G32" s="43" t="s">
        <v>1560</v>
      </c>
      <c r="H32" s="201"/>
      <c r="I32" s="201"/>
      <c r="J32" s="427"/>
      <c r="K32" s="188">
        <v>3915376</v>
      </c>
      <c r="L32" s="212"/>
      <c r="M32" s="202"/>
      <c r="N32" s="203"/>
      <c r="O32" s="202"/>
      <c r="P32" s="165"/>
      <c r="Q32" s="165"/>
      <c r="R32" s="159"/>
      <c r="S32" s="159"/>
      <c r="T32" s="159"/>
      <c r="U32" s="152">
        <f t="shared" si="11"/>
        <v>0</v>
      </c>
      <c r="V32" s="161"/>
      <c r="W32" s="24"/>
      <c r="X32" s="24"/>
      <c r="Y32" s="25">
        <f t="shared" si="12"/>
        <v>0</v>
      </c>
      <c r="Z32" s="24"/>
      <c r="AA32" s="24"/>
      <c r="AB32" s="24"/>
      <c r="AC32" s="25">
        <f t="shared" si="13"/>
        <v>0</v>
      </c>
      <c r="AD32" s="24"/>
      <c r="AE32" s="24"/>
      <c r="AF32" s="188">
        <v>3915376</v>
      </c>
      <c r="AG32" s="25">
        <f t="shared" si="14"/>
        <v>3915376</v>
      </c>
      <c r="AH32" s="25">
        <f t="shared" si="15"/>
        <v>3915376</v>
      </c>
      <c r="AI32" s="26">
        <f t="shared" si="16"/>
        <v>7.9470204052173074E-2</v>
      </c>
      <c r="AJ32" s="27">
        <f t="shared" si="17"/>
        <v>7.9688684275869368E-3</v>
      </c>
    </row>
    <row r="33" spans="1:36" ht="24.75" customHeight="1" outlineLevel="1" x14ac:dyDescent="0.25">
      <c r="A33" s="156">
        <v>5</v>
      </c>
      <c r="B33" s="156"/>
      <c r="C33" s="186" t="s">
        <v>1864</v>
      </c>
      <c r="D33" s="187">
        <v>45631</v>
      </c>
      <c r="E33" s="172" t="s">
        <v>241</v>
      </c>
      <c r="F33" s="157" t="s">
        <v>1854</v>
      </c>
      <c r="G33" s="43" t="s">
        <v>1560</v>
      </c>
      <c r="H33" s="201"/>
      <c r="I33" s="201"/>
      <c r="J33" s="427"/>
      <c r="K33" s="188">
        <v>3589095</v>
      </c>
      <c r="L33" s="212"/>
      <c r="M33" s="202"/>
      <c r="N33" s="203"/>
      <c r="O33" s="202"/>
      <c r="P33" s="165"/>
      <c r="Q33" s="165"/>
      <c r="R33" s="159"/>
      <c r="S33" s="159"/>
      <c r="T33" s="159"/>
      <c r="U33" s="152">
        <f t="shared" si="11"/>
        <v>0</v>
      </c>
      <c r="V33" s="161"/>
      <c r="W33" s="24"/>
      <c r="X33" s="24"/>
      <c r="Y33" s="25">
        <f t="shared" si="12"/>
        <v>0</v>
      </c>
      <c r="Z33" s="24"/>
      <c r="AA33" s="24"/>
      <c r="AB33" s="24"/>
      <c r="AC33" s="25">
        <f t="shared" si="13"/>
        <v>0</v>
      </c>
      <c r="AD33" s="24"/>
      <c r="AE33" s="24"/>
      <c r="AF33" s="188">
        <v>3589095</v>
      </c>
      <c r="AG33" s="25">
        <f t="shared" si="14"/>
        <v>3589095</v>
      </c>
      <c r="AH33" s="25">
        <f t="shared" si="15"/>
        <v>3589095</v>
      </c>
      <c r="AI33" s="26">
        <f t="shared" si="16"/>
        <v>7.2847693813476444E-2</v>
      </c>
      <c r="AJ33" s="27">
        <f t="shared" si="17"/>
        <v>7.3047967370464895E-3</v>
      </c>
    </row>
    <row r="34" spans="1:36" ht="24.75" customHeight="1" outlineLevel="1" x14ac:dyDescent="0.25">
      <c r="A34" s="156">
        <v>6</v>
      </c>
      <c r="B34" s="156"/>
      <c r="C34" s="186" t="s">
        <v>1865</v>
      </c>
      <c r="D34" s="187">
        <v>45631</v>
      </c>
      <c r="E34" s="172" t="s">
        <v>221</v>
      </c>
      <c r="F34" s="157" t="s">
        <v>1854</v>
      </c>
      <c r="G34" s="43" t="s">
        <v>1560</v>
      </c>
      <c r="H34" s="201"/>
      <c r="I34" s="201"/>
      <c r="J34" s="427"/>
      <c r="K34" s="188">
        <v>1631407</v>
      </c>
      <c r="L34" s="212"/>
      <c r="M34" s="202"/>
      <c r="N34" s="203"/>
      <c r="O34" s="202"/>
      <c r="P34" s="165"/>
      <c r="Q34" s="165"/>
      <c r="R34" s="159"/>
      <c r="S34" s="159"/>
      <c r="T34" s="159"/>
      <c r="U34" s="152">
        <f t="shared" si="11"/>
        <v>0</v>
      </c>
      <c r="V34" s="161"/>
      <c r="W34" s="24"/>
      <c r="X34" s="24"/>
      <c r="Y34" s="25">
        <f t="shared" si="12"/>
        <v>0</v>
      </c>
      <c r="Z34" s="24"/>
      <c r="AA34" s="24"/>
      <c r="AB34" s="24"/>
      <c r="AC34" s="25">
        <f t="shared" si="13"/>
        <v>0</v>
      </c>
      <c r="AD34" s="24"/>
      <c r="AE34" s="24"/>
      <c r="AF34" s="188">
        <v>1631407</v>
      </c>
      <c r="AG34" s="25">
        <f t="shared" si="14"/>
        <v>1631407</v>
      </c>
      <c r="AH34" s="25">
        <f t="shared" si="15"/>
        <v>1631407</v>
      </c>
      <c r="AI34" s="26">
        <f t="shared" si="16"/>
        <v>3.31125917873899E-2</v>
      </c>
      <c r="AJ34" s="27">
        <f t="shared" si="17"/>
        <v>3.3203625232530215E-3</v>
      </c>
    </row>
    <row r="35" spans="1:36" ht="24.75" customHeight="1" outlineLevel="1" x14ac:dyDescent="0.25">
      <c r="A35" s="156">
        <v>7</v>
      </c>
      <c r="B35" s="156"/>
      <c r="C35" s="186" t="s">
        <v>1866</v>
      </c>
      <c r="D35" s="187">
        <v>45631</v>
      </c>
      <c r="E35" s="172" t="s">
        <v>235</v>
      </c>
      <c r="F35" s="157" t="s">
        <v>1854</v>
      </c>
      <c r="G35" s="43" t="s">
        <v>1560</v>
      </c>
      <c r="H35" s="201"/>
      <c r="I35" s="201"/>
      <c r="J35" s="427"/>
      <c r="K35" s="188">
        <v>4241657</v>
      </c>
      <c r="L35" s="212"/>
      <c r="M35" s="202"/>
      <c r="N35" s="203"/>
      <c r="O35" s="202"/>
      <c r="P35" s="165"/>
      <c r="Q35" s="165"/>
      <c r="R35" s="159"/>
      <c r="S35" s="159"/>
      <c r="T35" s="159"/>
      <c r="U35" s="152">
        <f t="shared" si="11"/>
        <v>0</v>
      </c>
      <c r="V35" s="161"/>
      <c r="W35" s="24"/>
      <c r="X35" s="24"/>
      <c r="Y35" s="25">
        <f t="shared" si="12"/>
        <v>0</v>
      </c>
      <c r="Z35" s="24"/>
      <c r="AA35" s="24"/>
      <c r="AB35" s="24"/>
      <c r="AC35" s="25">
        <f t="shared" si="13"/>
        <v>0</v>
      </c>
      <c r="AD35" s="24"/>
      <c r="AE35" s="24"/>
      <c r="AF35" s="188">
        <v>4241657</v>
      </c>
      <c r="AG35" s="25">
        <f t="shared" si="14"/>
        <v>4241657</v>
      </c>
      <c r="AH35" s="25">
        <f t="shared" si="15"/>
        <v>4241657</v>
      </c>
      <c r="AI35" s="26">
        <f t="shared" si="16"/>
        <v>8.6092714290869718E-2</v>
      </c>
      <c r="AJ35" s="27">
        <f t="shared" si="17"/>
        <v>8.6329401181273833E-3</v>
      </c>
    </row>
    <row r="36" spans="1:36" ht="24.75" customHeight="1" outlineLevel="1" x14ac:dyDescent="0.25">
      <c r="A36" s="156">
        <v>8</v>
      </c>
      <c r="B36" s="156"/>
      <c r="C36" s="186" t="s">
        <v>1867</v>
      </c>
      <c r="D36" s="187">
        <v>45631</v>
      </c>
      <c r="E36" s="172" t="s">
        <v>197</v>
      </c>
      <c r="F36" s="157" t="s">
        <v>1854</v>
      </c>
      <c r="G36" s="43" t="s">
        <v>1560</v>
      </c>
      <c r="H36" s="201"/>
      <c r="I36" s="201"/>
      <c r="J36" s="427"/>
      <c r="K36" s="188">
        <v>1957688</v>
      </c>
      <c r="L36" s="212"/>
      <c r="M36" s="202"/>
      <c r="N36" s="203"/>
      <c r="O36" s="202"/>
      <c r="P36" s="165"/>
      <c r="Q36" s="165"/>
      <c r="R36" s="159"/>
      <c r="S36" s="159"/>
      <c r="T36" s="159"/>
      <c r="U36" s="152">
        <f t="shared" si="11"/>
        <v>0</v>
      </c>
      <c r="V36" s="161"/>
      <c r="W36" s="24"/>
      <c r="X36" s="24"/>
      <c r="Y36" s="25">
        <f t="shared" si="12"/>
        <v>0</v>
      </c>
      <c r="Z36" s="24"/>
      <c r="AA36" s="24"/>
      <c r="AB36" s="24"/>
      <c r="AC36" s="25">
        <f t="shared" si="13"/>
        <v>0</v>
      </c>
      <c r="AD36" s="24"/>
      <c r="AE36" s="24"/>
      <c r="AF36" s="188">
        <v>1957688</v>
      </c>
      <c r="AG36" s="25">
        <f t="shared" si="14"/>
        <v>1957688</v>
      </c>
      <c r="AH36" s="25">
        <f t="shared" si="15"/>
        <v>1957688</v>
      </c>
      <c r="AI36" s="26">
        <f t="shared" si="16"/>
        <v>3.9735102026086537E-2</v>
      </c>
      <c r="AJ36" s="27">
        <f t="shared" si="17"/>
        <v>3.9844342137934684E-3</v>
      </c>
    </row>
    <row r="37" spans="1:36" ht="24.75" customHeight="1" outlineLevel="1" x14ac:dyDescent="0.25">
      <c r="A37" s="156">
        <v>9</v>
      </c>
      <c r="B37" s="156"/>
      <c r="C37" s="186" t="s">
        <v>1868</v>
      </c>
      <c r="D37" s="187">
        <v>45631</v>
      </c>
      <c r="E37" s="172" t="s">
        <v>243</v>
      </c>
      <c r="F37" s="157" t="s">
        <v>1854</v>
      </c>
      <c r="G37" s="43" t="s">
        <v>1560</v>
      </c>
      <c r="H37" s="223"/>
      <c r="I37" s="201"/>
      <c r="J37" s="427"/>
      <c r="K37" s="188">
        <v>1305125</v>
      </c>
      <c r="L37" s="212"/>
      <c r="M37" s="202"/>
      <c r="N37" s="203"/>
      <c r="O37" s="202"/>
      <c r="P37" s="165"/>
      <c r="Q37" s="165"/>
      <c r="R37" s="159"/>
      <c r="S37" s="159"/>
      <c r="T37" s="159"/>
      <c r="U37" s="152">
        <f t="shared" si="11"/>
        <v>0</v>
      </c>
      <c r="V37" s="161"/>
      <c r="W37" s="24"/>
      <c r="X37" s="24"/>
      <c r="Y37" s="25">
        <f t="shared" si="12"/>
        <v>0</v>
      </c>
      <c r="Z37" s="24"/>
      <c r="AA37" s="24"/>
      <c r="AB37" s="24"/>
      <c r="AC37" s="25">
        <f t="shared" si="13"/>
        <v>0</v>
      </c>
      <c r="AD37" s="24"/>
      <c r="AE37" s="24">
        <v>0</v>
      </c>
      <c r="AF37" s="188">
        <v>1305125</v>
      </c>
      <c r="AG37" s="25">
        <f t="shared" si="14"/>
        <v>1305125</v>
      </c>
      <c r="AH37" s="25">
        <f t="shared" si="15"/>
        <v>1305125</v>
      </c>
      <c r="AI37" s="26">
        <f t="shared" si="16"/>
        <v>2.6490061251739905E-2</v>
      </c>
      <c r="AJ37" s="27">
        <f t="shared" si="17"/>
        <v>2.6562887974371811E-3</v>
      </c>
    </row>
    <row r="38" spans="1:36" ht="24.75" customHeight="1" outlineLevel="1" x14ac:dyDescent="0.25">
      <c r="A38" s="205">
        <v>10</v>
      </c>
      <c r="B38" s="205"/>
      <c r="C38" s="206" t="s">
        <v>1869</v>
      </c>
      <c r="D38" s="207">
        <v>45635</v>
      </c>
      <c r="E38" s="208" t="s">
        <v>209</v>
      </c>
      <c r="F38" s="224" t="s">
        <v>1854</v>
      </c>
      <c r="G38" s="137" t="s">
        <v>1560</v>
      </c>
      <c r="H38" s="225"/>
      <c r="I38" s="210"/>
      <c r="J38" s="427"/>
      <c r="K38" s="211">
        <v>3262813</v>
      </c>
      <c r="L38" s="226"/>
      <c r="M38" s="215"/>
      <c r="N38" s="216"/>
      <c r="O38" s="215"/>
      <c r="P38" s="209"/>
      <c r="Q38" s="209"/>
      <c r="R38" s="227"/>
      <c r="S38" s="227"/>
      <c r="T38" s="227"/>
      <c r="U38" s="152">
        <f t="shared" si="11"/>
        <v>0</v>
      </c>
      <c r="V38" s="161"/>
      <c r="W38" s="24"/>
      <c r="X38" s="24"/>
      <c r="Y38" s="25">
        <f t="shared" si="12"/>
        <v>0</v>
      </c>
      <c r="Z38" s="24"/>
      <c r="AA38" s="24"/>
      <c r="AB38" s="24"/>
      <c r="AC38" s="25">
        <f t="shared" si="13"/>
        <v>0</v>
      </c>
      <c r="AD38" s="24"/>
      <c r="AE38" s="24"/>
      <c r="AF38" s="211">
        <v>3262813</v>
      </c>
      <c r="AG38" s="25">
        <f t="shared" si="14"/>
        <v>3262813</v>
      </c>
      <c r="AH38" s="25">
        <f t="shared" si="15"/>
        <v>3262813</v>
      </c>
      <c r="AI38" s="26">
        <f t="shared" si="16"/>
        <v>6.6225163277826446E-2</v>
      </c>
      <c r="AJ38" s="27">
        <f t="shared" si="17"/>
        <v>6.6407230112306495E-3</v>
      </c>
    </row>
    <row r="39" spans="1:36" ht="24.75" customHeight="1" outlineLevel="1" x14ac:dyDescent="0.25">
      <c r="A39" s="156">
        <v>11</v>
      </c>
      <c r="B39" s="156"/>
      <c r="C39" s="186" t="s">
        <v>1441</v>
      </c>
      <c r="D39" s="187">
        <v>45635</v>
      </c>
      <c r="E39" s="172" t="s">
        <v>239</v>
      </c>
      <c r="F39" s="157" t="s">
        <v>1854</v>
      </c>
      <c r="G39" s="165" t="s">
        <v>1560</v>
      </c>
      <c r="H39" s="223"/>
      <c r="I39" s="201"/>
      <c r="J39" s="427"/>
      <c r="K39" s="188">
        <v>1957688</v>
      </c>
      <c r="L39" s="212"/>
      <c r="M39" s="202"/>
      <c r="N39" s="203"/>
      <c r="O39" s="202"/>
      <c r="P39" s="165"/>
      <c r="Q39" s="165"/>
      <c r="R39" s="159"/>
      <c r="S39" s="159"/>
      <c r="T39" s="159"/>
      <c r="U39" s="152">
        <f t="shared" si="11"/>
        <v>0</v>
      </c>
      <c r="V39" s="161"/>
      <c r="W39" s="24"/>
      <c r="X39" s="24"/>
      <c r="Y39" s="25">
        <f t="shared" si="12"/>
        <v>0</v>
      </c>
      <c r="Z39" s="24"/>
      <c r="AA39" s="24"/>
      <c r="AB39" s="24"/>
      <c r="AC39" s="25">
        <f>SUM(Z39:AB39)</f>
        <v>0</v>
      </c>
      <c r="AD39" s="24"/>
      <c r="AE39" s="24"/>
      <c r="AF39" s="188">
        <v>1957688</v>
      </c>
      <c r="AG39" s="25">
        <f t="shared" si="14"/>
        <v>1957688</v>
      </c>
      <c r="AH39" s="25">
        <f t="shared" si="15"/>
        <v>1957688</v>
      </c>
      <c r="AI39" s="26">
        <f t="shared" si="16"/>
        <v>3.9735102026086537E-2</v>
      </c>
      <c r="AJ39" s="27">
        <f t="shared" si="17"/>
        <v>3.9844342137934684E-3</v>
      </c>
    </row>
    <row r="40" spans="1:36" ht="24.75" customHeight="1" outlineLevel="1" x14ac:dyDescent="0.25">
      <c r="A40" s="156">
        <v>12</v>
      </c>
      <c r="B40" s="156"/>
      <c r="C40" s="186" t="s">
        <v>1870</v>
      </c>
      <c r="D40" s="187">
        <v>45631</v>
      </c>
      <c r="E40" s="172" t="s">
        <v>193</v>
      </c>
      <c r="F40" s="157" t="s">
        <v>1854</v>
      </c>
      <c r="G40" s="165" t="s">
        <v>1560</v>
      </c>
      <c r="H40" s="223"/>
      <c r="I40" s="201"/>
      <c r="J40" s="427"/>
      <c r="K40" s="188">
        <v>2936532</v>
      </c>
      <c r="L40" s="212"/>
      <c r="M40" s="202"/>
      <c r="N40" s="203"/>
      <c r="O40" s="202"/>
      <c r="P40" s="165"/>
      <c r="Q40" s="165"/>
      <c r="R40" s="159"/>
      <c r="S40" s="159"/>
      <c r="T40" s="159"/>
      <c r="U40" s="152">
        <f t="shared" si="11"/>
        <v>0</v>
      </c>
      <c r="V40" s="161"/>
      <c r="W40" s="24"/>
      <c r="X40" s="24"/>
      <c r="Y40" s="25">
        <f t="shared" si="12"/>
        <v>0</v>
      </c>
      <c r="Z40" s="24"/>
      <c r="AA40" s="24"/>
      <c r="AB40" s="24"/>
      <c r="AC40" s="25">
        <f t="shared" si="13"/>
        <v>0</v>
      </c>
      <c r="AD40" s="24"/>
      <c r="AE40" s="24"/>
      <c r="AF40" s="188">
        <v>2936532</v>
      </c>
      <c r="AG40" s="25">
        <f t="shared" si="14"/>
        <v>2936532</v>
      </c>
      <c r="AH40" s="25">
        <f t="shared" si="15"/>
        <v>2936532</v>
      </c>
      <c r="AI40" s="26">
        <f t="shared" si="16"/>
        <v>5.9602653039129809E-2</v>
      </c>
      <c r="AJ40" s="27">
        <f t="shared" si="17"/>
        <v>5.9766513206902022E-3</v>
      </c>
    </row>
    <row r="41" spans="1:36" ht="24.75" customHeight="1" outlineLevel="1" x14ac:dyDescent="0.25">
      <c r="A41" s="156">
        <v>13</v>
      </c>
      <c r="B41" s="156"/>
      <c r="C41" s="186" t="s">
        <v>1871</v>
      </c>
      <c r="D41" s="187">
        <v>45631</v>
      </c>
      <c r="E41" s="172" t="s">
        <v>227</v>
      </c>
      <c r="F41" s="157" t="s">
        <v>1854</v>
      </c>
      <c r="G41" s="165" t="s">
        <v>1560</v>
      </c>
      <c r="H41" s="223"/>
      <c r="I41" s="201"/>
      <c r="J41" s="427"/>
      <c r="K41" s="188">
        <v>2610251</v>
      </c>
      <c r="L41" s="212"/>
      <c r="M41" s="202"/>
      <c r="N41" s="203"/>
      <c r="O41" s="202"/>
      <c r="P41" s="165"/>
      <c r="Q41" s="165"/>
      <c r="R41" s="159"/>
      <c r="S41" s="159"/>
      <c r="T41" s="159"/>
      <c r="U41" s="152">
        <f t="shared" si="11"/>
        <v>0</v>
      </c>
      <c r="V41" s="161"/>
      <c r="W41" s="24"/>
      <c r="X41" s="24"/>
      <c r="Y41" s="25">
        <f t="shared" si="12"/>
        <v>0</v>
      </c>
      <c r="Z41" s="24"/>
      <c r="AA41" s="24"/>
      <c r="AB41" s="24"/>
      <c r="AC41" s="25">
        <f t="shared" si="13"/>
        <v>0</v>
      </c>
      <c r="AD41" s="24"/>
      <c r="AE41" s="24"/>
      <c r="AF41" s="188">
        <v>2610251</v>
      </c>
      <c r="AG41" s="25">
        <f t="shared" si="14"/>
        <v>2610251</v>
      </c>
      <c r="AH41" s="25">
        <f t="shared" si="15"/>
        <v>2610251</v>
      </c>
      <c r="AI41" s="26">
        <f t="shared" si="16"/>
        <v>5.2980142800433172E-2</v>
      </c>
      <c r="AJ41" s="27">
        <f t="shared" si="17"/>
        <v>5.3125796301497557E-3</v>
      </c>
    </row>
    <row r="42" spans="1:36" ht="24.75" customHeight="1" outlineLevel="1" x14ac:dyDescent="0.25">
      <c r="A42" s="156">
        <v>14</v>
      </c>
      <c r="B42" s="156"/>
      <c r="C42" s="186" t="s">
        <v>1872</v>
      </c>
      <c r="D42" s="187">
        <v>45631</v>
      </c>
      <c r="E42" s="172" t="s">
        <v>207</v>
      </c>
      <c r="F42" s="157" t="s">
        <v>1854</v>
      </c>
      <c r="G42" s="165" t="s">
        <v>1560</v>
      </c>
      <c r="H42" s="223"/>
      <c r="I42" s="201"/>
      <c r="J42" s="427"/>
      <c r="K42" s="188">
        <v>2610251</v>
      </c>
      <c r="L42" s="212"/>
      <c r="M42" s="202"/>
      <c r="N42" s="203"/>
      <c r="O42" s="202"/>
      <c r="P42" s="165"/>
      <c r="Q42" s="165"/>
      <c r="R42" s="159"/>
      <c r="S42" s="159"/>
      <c r="T42" s="159"/>
      <c r="U42" s="152">
        <f t="shared" si="11"/>
        <v>0</v>
      </c>
      <c r="V42" s="161"/>
      <c r="W42" s="24"/>
      <c r="X42" s="24"/>
      <c r="Y42" s="25">
        <f t="shared" si="12"/>
        <v>0</v>
      </c>
      <c r="Z42" s="24"/>
      <c r="AA42" s="24"/>
      <c r="AB42" s="24"/>
      <c r="AC42" s="25">
        <f t="shared" si="13"/>
        <v>0</v>
      </c>
      <c r="AD42" s="24"/>
      <c r="AE42" s="24"/>
      <c r="AF42" s="188">
        <v>2610251</v>
      </c>
      <c r="AG42" s="25">
        <f t="shared" si="14"/>
        <v>2610251</v>
      </c>
      <c r="AH42" s="25">
        <f t="shared" si="15"/>
        <v>2610251</v>
      </c>
      <c r="AI42" s="26">
        <f t="shared" si="16"/>
        <v>5.2980142800433172E-2</v>
      </c>
      <c r="AJ42" s="27">
        <f t="shared" si="17"/>
        <v>5.3125796301497557E-3</v>
      </c>
    </row>
    <row r="43" spans="1:36" ht="24.75" customHeight="1" outlineLevel="1" x14ac:dyDescent="0.25">
      <c r="A43" s="156">
        <v>15</v>
      </c>
      <c r="B43" s="156"/>
      <c r="C43" s="186" t="s">
        <v>1605</v>
      </c>
      <c r="D43" s="187">
        <v>45631</v>
      </c>
      <c r="E43" s="172" t="s">
        <v>205</v>
      </c>
      <c r="F43" s="157" t="s">
        <v>1854</v>
      </c>
      <c r="G43" s="165" t="s">
        <v>1560</v>
      </c>
      <c r="H43" s="223"/>
      <c r="I43" s="201"/>
      <c r="J43" s="427"/>
      <c r="K43" s="188">
        <v>2283968</v>
      </c>
      <c r="L43" s="212"/>
      <c r="M43" s="202"/>
      <c r="N43" s="203"/>
      <c r="O43" s="202"/>
      <c r="P43" s="165"/>
      <c r="Q43" s="165"/>
      <c r="R43" s="159"/>
      <c r="S43" s="159"/>
      <c r="T43" s="159"/>
      <c r="U43" s="152">
        <f t="shared" si="11"/>
        <v>0</v>
      </c>
      <c r="V43" s="161"/>
      <c r="W43" s="24"/>
      <c r="X43" s="24"/>
      <c r="Y43" s="25">
        <f t="shared" si="12"/>
        <v>0</v>
      </c>
      <c r="Z43" s="24"/>
      <c r="AA43" s="24"/>
      <c r="AB43" s="24"/>
      <c r="AC43" s="25">
        <f t="shared" si="13"/>
        <v>0</v>
      </c>
      <c r="AD43" s="24"/>
      <c r="AE43" s="24"/>
      <c r="AF43" s="188">
        <v>2283968</v>
      </c>
      <c r="AG43" s="25">
        <f t="shared" si="14"/>
        <v>2283968</v>
      </c>
      <c r="AH43" s="25">
        <f t="shared" si="15"/>
        <v>2283968</v>
      </c>
      <c r="AI43" s="26">
        <f t="shared" si="16"/>
        <v>4.6357591967829813E-2</v>
      </c>
      <c r="AJ43" s="27">
        <f t="shared" si="17"/>
        <v>4.6485038690585222E-3</v>
      </c>
    </row>
    <row r="44" spans="1:36" ht="24.75" customHeight="1" outlineLevel="1" x14ac:dyDescent="0.25">
      <c r="A44" s="156">
        <v>16</v>
      </c>
      <c r="B44" s="156"/>
      <c r="C44" s="186" t="s">
        <v>1873</v>
      </c>
      <c r="D44" s="187">
        <v>45631</v>
      </c>
      <c r="E44" s="172" t="s">
        <v>213</v>
      </c>
      <c r="F44" s="157" t="s">
        <v>1854</v>
      </c>
      <c r="G44" s="165" t="s">
        <v>1560</v>
      </c>
      <c r="H44" s="223"/>
      <c r="I44" s="201"/>
      <c r="J44" s="427"/>
      <c r="K44" s="188">
        <v>1957688</v>
      </c>
      <c r="L44" s="212"/>
      <c r="M44" s="202"/>
      <c r="N44" s="203"/>
      <c r="O44" s="202"/>
      <c r="P44" s="165"/>
      <c r="Q44" s="165"/>
      <c r="R44" s="159"/>
      <c r="S44" s="159"/>
      <c r="T44" s="159"/>
      <c r="U44" s="152">
        <f t="shared" si="11"/>
        <v>0</v>
      </c>
      <c r="V44" s="161"/>
      <c r="W44" s="24"/>
      <c r="X44" s="24"/>
      <c r="Y44" s="25">
        <f t="shared" si="12"/>
        <v>0</v>
      </c>
      <c r="Z44" s="24"/>
      <c r="AA44" s="24"/>
      <c r="AB44" s="24"/>
      <c r="AC44" s="25">
        <f t="shared" si="13"/>
        <v>0</v>
      </c>
      <c r="AD44" s="24"/>
      <c r="AE44" s="24"/>
      <c r="AF44" s="188">
        <v>1957688</v>
      </c>
      <c r="AG44" s="25">
        <f t="shared" si="14"/>
        <v>1957688</v>
      </c>
      <c r="AH44" s="25">
        <f t="shared" si="15"/>
        <v>1957688</v>
      </c>
      <c r="AI44" s="26">
        <f t="shared" si="16"/>
        <v>3.9735102026086537E-2</v>
      </c>
      <c r="AJ44" s="27">
        <f t="shared" si="17"/>
        <v>3.9844342137934684E-3</v>
      </c>
    </row>
    <row r="45" spans="1:36" ht="24.75" customHeight="1" outlineLevel="1" x14ac:dyDescent="0.25">
      <c r="A45" s="156">
        <v>17</v>
      </c>
      <c r="B45" s="156"/>
      <c r="C45" s="186" t="s">
        <v>1565</v>
      </c>
      <c r="D45" s="187">
        <v>45635</v>
      </c>
      <c r="E45" s="172" t="s">
        <v>195</v>
      </c>
      <c r="F45" s="157" t="s">
        <v>1854</v>
      </c>
      <c r="G45" s="165" t="s">
        <v>1560</v>
      </c>
      <c r="H45" s="223"/>
      <c r="I45" s="201"/>
      <c r="J45" s="427"/>
      <c r="K45" s="188">
        <v>2283968</v>
      </c>
      <c r="L45" s="212"/>
      <c r="M45" s="202"/>
      <c r="N45" s="203"/>
      <c r="O45" s="202"/>
      <c r="P45" s="165"/>
      <c r="Q45" s="165"/>
      <c r="R45" s="159"/>
      <c r="S45" s="159"/>
      <c r="T45" s="159"/>
      <c r="U45" s="152">
        <f t="shared" si="11"/>
        <v>0</v>
      </c>
      <c r="V45" s="161"/>
      <c r="W45" s="24"/>
      <c r="X45" s="24"/>
      <c r="Y45" s="25">
        <f t="shared" si="12"/>
        <v>0</v>
      </c>
      <c r="Z45" s="24"/>
      <c r="AA45" s="24"/>
      <c r="AB45" s="24"/>
      <c r="AC45" s="25">
        <f>SUM(Z45:AB45)</f>
        <v>0</v>
      </c>
      <c r="AD45" s="24"/>
      <c r="AE45" s="24"/>
      <c r="AF45" s="188">
        <v>2283968</v>
      </c>
      <c r="AG45" s="25">
        <f t="shared" si="14"/>
        <v>2283968</v>
      </c>
      <c r="AH45" s="25">
        <f t="shared" si="15"/>
        <v>2283968</v>
      </c>
      <c r="AI45" s="26">
        <f t="shared" si="16"/>
        <v>4.6357591967829813E-2</v>
      </c>
      <c r="AJ45" s="27">
        <f t="shared" si="17"/>
        <v>4.6485038690585222E-3</v>
      </c>
    </row>
    <row r="46" spans="1:36" ht="24.75" customHeight="1" outlineLevel="1" x14ac:dyDescent="0.25">
      <c r="A46" s="156">
        <v>18</v>
      </c>
      <c r="B46" s="156"/>
      <c r="C46" s="186" t="s">
        <v>731</v>
      </c>
      <c r="D46" s="187">
        <v>45635</v>
      </c>
      <c r="E46" s="172" t="s">
        <v>189</v>
      </c>
      <c r="F46" s="157" t="s">
        <v>1854</v>
      </c>
      <c r="G46" s="165" t="s">
        <v>1560</v>
      </c>
      <c r="H46" s="223"/>
      <c r="I46" s="201"/>
      <c r="J46" s="427"/>
      <c r="K46" s="188">
        <v>1305125</v>
      </c>
      <c r="L46" s="212"/>
      <c r="M46" s="202"/>
      <c r="N46" s="203"/>
      <c r="O46" s="202"/>
      <c r="P46" s="165"/>
      <c r="Q46" s="165"/>
      <c r="R46" s="159"/>
      <c r="S46" s="159"/>
      <c r="T46" s="159"/>
      <c r="U46" s="152">
        <f t="shared" si="11"/>
        <v>0</v>
      </c>
      <c r="V46" s="161"/>
      <c r="W46" s="24"/>
      <c r="X46" s="24"/>
      <c r="Y46" s="25">
        <f t="shared" si="12"/>
        <v>0</v>
      </c>
      <c r="Z46" s="24"/>
      <c r="AA46" s="24"/>
      <c r="AB46" s="24"/>
      <c r="AC46" s="25">
        <f t="shared" si="13"/>
        <v>0</v>
      </c>
      <c r="AD46" s="24"/>
      <c r="AE46" s="24"/>
      <c r="AF46" s="188">
        <v>1305125</v>
      </c>
      <c r="AG46" s="25">
        <f t="shared" si="14"/>
        <v>1305125</v>
      </c>
      <c r="AH46" s="25">
        <f t="shared" si="15"/>
        <v>1305125</v>
      </c>
      <c r="AI46" s="26">
        <f t="shared" si="16"/>
        <v>2.6490061251739905E-2</v>
      </c>
      <c r="AJ46" s="27">
        <f t="shared" si="17"/>
        <v>2.6562887974371811E-3</v>
      </c>
    </row>
    <row r="47" spans="1:36" ht="24.75" customHeight="1" outlineLevel="1" x14ac:dyDescent="0.25">
      <c r="A47" s="156">
        <v>19</v>
      </c>
      <c r="B47" s="156"/>
      <c r="C47" s="186" t="s">
        <v>1874</v>
      </c>
      <c r="D47" s="187">
        <v>45635</v>
      </c>
      <c r="E47" s="172" t="s">
        <v>211</v>
      </c>
      <c r="F47" s="157" t="s">
        <v>1854</v>
      </c>
      <c r="G47" s="165" t="s">
        <v>1560</v>
      </c>
      <c r="H47" s="223"/>
      <c r="I47" s="201"/>
      <c r="J47" s="427"/>
      <c r="K47" s="188">
        <v>2283968</v>
      </c>
      <c r="L47" s="212"/>
      <c r="M47" s="202"/>
      <c r="N47" s="203"/>
      <c r="O47" s="202"/>
      <c r="P47" s="165"/>
      <c r="Q47" s="165"/>
      <c r="R47" s="159"/>
      <c r="S47" s="159"/>
      <c r="T47" s="159"/>
      <c r="U47" s="152">
        <f t="shared" si="11"/>
        <v>0</v>
      </c>
      <c r="V47" s="161"/>
      <c r="W47" s="24"/>
      <c r="X47" s="24"/>
      <c r="Y47" s="25">
        <f t="shared" si="12"/>
        <v>0</v>
      </c>
      <c r="Z47" s="24"/>
      <c r="AA47" s="24"/>
      <c r="AB47" s="24"/>
      <c r="AC47" s="25">
        <f t="shared" si="13"/>
        <v>0</v>
      </c>
      <c r="AD47" s="24"/>
      <c r="AE47" s="24"/>
      <c r="AF47" s="188">
        <v>2283968</v>
      </c>
      <c r="AG47" s="25">
        <f t="shared" si="14"/>
        <v>2283968</v>
      </c>
      <c r="AH47" s="25">
        <f t="shared" si="15"/>
        <v>2283968</v>
      </c>
      <c r="AI47" s="26">
        <f t="shared" si="16"/>
        <v>4.6357591967829813E-2</v>
      </c>
      <c r="AJ47" s="27">
        <f t="shared" si="17"/>
        <v>4.6485038690585222E-3</v>
      </c>
    </row>
    <row r="48" spans="1:36" ht="24.75" customHeight="1" outlineLevel="1" x14ac:dyDescent="0.25">
      <c r="A48" s="156">
        <v>20</v>
      </c>
      <c r="B48" s="156"/>
      <c r="C48" s="186" t="s">
        <v>1875</v>
      </c>
      <c r="D48" s="187">
        <v>45635</v>
      </c>
      <c r="E48" s="172" t="s">
        <v>1763</v>
      </c>
      <c r="F48" s="157" t="s">
        <v>1854</v>
      </c>
      <c r="G48" s="165" t="s">
        <v>1560</v>
      </c>
      <c r="H48" s="223"/>
      <c r="I48" s="201"/>
      <c r="J48" s="428"/>
      <c r="K48" s="188">
        <v>2610251</v>
      </c>
      <c r="L48" s="212"/>
      <c r="M48" s="202"/>
      <c r="N48" s="203"/>
      <c r="O48" s="202"/>
      <c r="P48" s="165"/>
      <c r="Q48" s="165"/>
      <c r="R48" s="159"/>
      <c r="S48" s="159"/>
      <c r="T48" s="159"/>
      <c r="U48" s="152">
        <f t="shared" si="11"/>
        <v>0</v>
      </c>
      <c r="V48" s="161"/>
      <c r="W48" s="24"/>
      <c r="X48" s="24"/>
      <c r="Y48" s="25">
        <f t="shared" si="12"/>
        <v>0</v>
      </c>
      <c r="Z48" s="24"/>
      <c r="AA48" s="24"/>
      <c r="AB48" s="24"/>
      <c r="AC48" s="25">
        <f t="shared" si="13"/>
        <v>0</v>
      </c>
      <c r="AD48" s="24"/>
      <c r="AE48" s="24"/>
      <c r="AF48" s="188">
        <v>2610251</v>
      </c>
      <c r="AG48" s="25">
        <f t="shared" si="14"/>
        <v>2610251</v>
      </c>
      <c r="AH48" s="25">
        <f t="shared" si="15"/>
        <v>2610251</v>
      </c>
      <c r="AI48" s="26">
        <f t="shared" si="16"/>
        <v>5.2980142800433172E-2</v>
      </c>
      <c r="AJ48" s="27">
        <f t="shared" si="17"/>
        <v>5.3125796301497557E-3</v>
      </c>
    </row>
    <row r="49" spans="1:36" s="37" customFormat="1" ht="12.75" customHeight="1" x14ac:dyDescent="0.25">
      <c r="A49" s="404" t="s">
        <v>55</v>
      </c>
      <c r="B49" s="377"/>
      <c r="C49" s="377"/>
      <c r="D49" s="377"/>
      <c r="E49" s="377"/>
      <c r="F49" s="377"/>
      <c r="G49" s="377"/>
      <c r="H49" s="377"/>
      <c r="I49" s="405"/>
      <c r="J49" s="183">
        <f>J28</f>
        <v>49268478</v>
      </c>
      <c r="K49" s="162">
        <f>SUM(K29:K48)</f>
        <v>49268478</v>
      </c>
      <c r="L49" s="146"/>
      <c r="M49" s="162">
        <f>SUM(M29:M37)</f>
        <v>0</v>
      </c>
      <c r="N49" s="162">
        <f>SUM(N29:N37)</f>
        <v>0</v>
      </c>
      <c r="O49" s="162">
        <f>SUM(O29:O37)</f>
        <v>0</v>
      </c>
      <c r="P49" s="163"/>
      <c r="Q49" s="164"/>
      <c r="R49" s="162">
        <f t="shared" ref="R49:AE49" si="18">SUM(R29:R37)</f>
        <v>0</v>
      </c>
      <c r="S49" s="162">
        <f t="shared" si="18"/>
        <v>0</v>
      </c>
      <c r="T49" s="162">
        <f t="shared" si="18"/>
        <v>0</v>
      </c>
      <c r="U49" s="162">
        <f>SUM(U29:U48)</f>
        <v>0</v>
      </c>
      <c r="V49" s="33">
        <f t="shared" si="18"/>
        <v>0</v>
      </c>
      <c r="W49" s="33">
        <f t="shared" si="18"/>
        <v>0</v>
      </c>
      <c r="X49" s="33">
        <f t="shared" si="18"/>
        <v>0</v>
      </c>
      <c r="Y49" s="162">
        <f>SUM(Y29:Y48)</f>
        <v>0</v>
      </c>
      <c r="Z49" s="33">
        <f t="shared" si="18"/>
        <v>0</v>
      </c>
      <c r="AA49" s="33">
        <f t="shared" si="18"/>
        <v>0</v>
      </c>
      <c r="AB49" s="33">
        <f t="shared" si="18"/>
        <v>0</v>
      </c>
      <c r="AC49" s="162">
        <f>SUM(AC29:AC48)</f>
        <v>0</v>
      </c>
      <c r="AD49" s="33">
        <f t="shared" si="18"/>
        <v>0</v>
      </c>
      <c r="AE49" s="33">
        <f t="shared" si="18"/>
        <v>0</v>
      </c>
      <c r="AF49" s="33">
        <f>SUM(AF29:AF48)</f>
        <v>49268478</v>
      </c>
      <c r="AG49" s="33">
        <f>SUM(AG29:AG48)</f>
        <v>49268478</v>
      </c>
      <c r="AH49" s="33">
        <f>SUM(AH29:AH48)</f>
        <v>49268478</v>
      </c>
      <c r="AI49" s="36">
        <f>IF(ISERROR(AH49/J49),0,AH49/J49)</f>
        <v>1</v>
      </c>
      <c r="AJ49" s="36">
        <f>IF(ISERROR(AH49/$AH$198),0,AH49/$AH$198)</f>
        <v>0.10027492092955098</v>
      </c>
    </row>
    <row r="50" spans="1:36" ht="12.75" customHeight="1" x14ac:dyDescent="0.25">
      <c r="A50" s="383" t="s">
        <v>56</v>
      </c>
      <c r="B50" s="384"/>
      <c r="C50" s="384"/>
      <c r="D50" s="384"/>
      <c r="E50" s="403"/>
      <c r="F50" s="9"/>
      <c r="G50" s="10"/>
      <c r="H50" s="11"/>
      <c r="I50" s="328"/>
      <c r="J50" s="413">
        <v>83528020</v>
      </c>
      <c r="K50" s="295"/>
      <c r="L50" s="180"/>
      <c r="M50" s="147"/>
      <c r="N50" s="147"/>
      <c r="O50" s="147"/>
      <c r="P50" s="170"/>
      <c r="Q50" s="171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7"/>
      <c r="AJ50" s="17"/>
    </row>
    <row r="51" spans="1:36" ht="12.75" customHeight="1" outlineLevel="1" x14ac:dyDescent="0.25">
      <c r="A51" s="18">
        <v>1</v>
      </c>
      <c r="B51" s="19"/>
      <c r="C51" s="20" t="s">
        <v>1876</v>
      </c>
      <c r="D51" s="326">
        <v>45643</v>
      </c>
      <c r="E51" s="157" t="s">
        <v>270</v>
      </c>
      <c r="F51" s="329" t="s">
        <v>1854</v>
      </c>
      <c r="G51" s="165" t="s">
        <v>1560</v>
      </c>
      <c r="H51" s="130"/>
      <c r="I51" s="327"/>
      <c r="J51" s="413"/>
      <c r="K51" s="188">
        <v>3915376</v>
      </c>
      <c r="L51" s="157"/>
      <c r="M51" s="159"/>
      <c r="N51" s="159"/>
      <c r="O51" s="159"/>
      <c r="P51" s="157"/>
      <c r="Q51" s="157"/>
      <c r="R51" s="161"/>
      <c r="S51" s="24"/>
      <c r="T51" s="24"/>
      <c r="U51" s="25">
        <f>SUM(R51:T51)</f>
        <v>0</v>
      </c>
      <c r="V51" s="24"/>
      <c r="W51" s="24"/>
      <c r="X51" s="24"/>
      <c r="Y51" s="25">
        <f>SUM(V51:X51)</f>
        <v>0</v>
      </c>
      <c r="Z51" s="24"/>
      <c r="AA51" s="24"/>
      <c r="AB51" s="24"/>
      <c r="AC51" s="25">
        <f>SUM(Z51:AB51)</f>
        <v>0</v>
      </c>
      <c r="AD51" s="24"/>
      <c r="AE51" s="24"/>
      <c r="AF51" s="188">
        <v>3915376</v>
      </c>
      <c r="AG51" s="25">
        <f>SUM(AD51:AF51)</f>
        <v>3915376</v>
      </c>
      <c r="AH51" s="25">
        <f>SUM(U51,Y51,AC51,AG51)</f>
        <v>3915376</v>
      </c>
      <c r="AI51" s="26">
        <f>IF(ISERROR(AH51/J51),0,AH51/J51)</f>
        <v>0</v>
      </c>
      <c r="AJ51" s="27">
        <f>IF(ISERROR(AH51/$AH$198),"-",AH51/$AH$198)</f>
        <v>7.9688684275869368E-3</v>
      </c>
    </row>
    <row r="52" spans="1:36" ht="12.75" customHeight="1" outlineLevel="1" x14ac:dyDescent="0.25">
      <c r="A52" s="18">
        <v>2</v>
      </c>
      <c r="B52" s="19"/>
      <c r="C52" s="20" t="s">
        <v>1877</v>
      </c>
      <c r="D52" s="325">
        <v>45643</v>
      </c>
      <c r="E52" s="157" t="s">
        <v>288</v>
      </c>
      <c r="F52" s="329" t="s">
        <v>1854</v>
      </c>
      <c r="G52" s="165" t="s">
        <v>1560</v>
      </c>
      <c r="H52" s="158"/>
      <c r="I52" s="293"/>
      <c r="J52" s="413"/>
      <c r="K52" s="188">
        <v>4894220</v>
      </c>
      <c r="L52" s="157"/>
      <c r="M52" s="159"/>
      <c r="N52" s="159"/>
      <c r="O52" s="159"/>
      <c r="P52" s="157"/>
      <c r="Q52" s="157"/>
      <c r="R52" s="161"/>
      <c r="S52" s="24"/>
      <c r="T52" s="24"/>
      <c r="U52" s="25">
        <f>SUM(R52:T52)</f>
        <v>0</v>
      </c>
      <c r="V52" s="24"/>
      <c r="W52" s="24"/>
      <c r="X52" s="24"/>
      <c r="Y52" s="25">
        <f>SUM(V52:X52)</f>
        <v>0</v>
      </c>
      <c r="Z52" s="24"/>
      <c r="AA52" s="24"/>
      <c r="AB52" s="24"/>
      <c r="AC52" s="25">
        <f>SUM(Z52:AB52)</f>
        <v>0</v>
      </c>
      <c r="AD52" s="24"/>
      <c r="AE52" s="24"/>
      <c r="AF52" s="188">
        <v>4894220</v>
      </c>
      <c r="AG52" s="25">
        <f>SUM(AD52:AF52)</f>
        <v>4894220</v>
      </c>
      <c r="AH52" s="25">
        <f>SUM(U52,Y52,AC52,AG52)</f>
        <v>4894220</v>
      </c>
      <c r="AI52" s="26">
        <f>IF(ISERROR(AH52/J52),0,AH52/J52)</f>
        <v>0</v>
      </c>
      <c r="AJ52" s="27">
        <f>IF(ISERROR(AH52/$AH$198),"-",AH52/$AH$198)</f>
        <v>9.9610855344836706E-3</v>
      </c>
    </row>
    <row r="53" spans="1:36" ht="12.75" customHeight="1" outlineLevel="1" x14ac:dyDescent="0.25">
      <c r="A53" s="18">
        <v>3</v>
      </c>
      <c r="B53" s="19"/>
      <c r="C53" s="20" t="s">
        <v>1878</v>
      </c>
      <c r="D53" s="326">
        <v>45643</v>
      </c>
      <c r="E53" s="157" t="s">
        <v>842</v>
      </c>
      <c r="F53" s="329" t="s">
        <v>1854</v>
      </c>
      <c r="G53" s="165" t="s">
        <v>1560</v>
      </c>
      <c r="H53" s="158"/>
      <c r="I53" s="293"/>
      <c r="J53" s="413"/>
      <c r="K53" s="188">
        <v>1631407</v>
      </c>
      <c r="L53" s="157"/>
      <c r="M53" s="159"/>
      <c r="N53" s="159"/>
      <c r="O53" s="159"/>
      <c r="P53" s="157"/>
      <c r="Q53" s="157"/>
      <c r="R53" s="161"/>
      <c r="S53" s="24"/>
      <c r="T53" s="24"/>
      <c r="U53" s="25">
        <f t="shared" ref="U53:U75" si="19">SUM(R53:T53)</f>
        <v>0</v>
      </c>
      <c r="V53" s="24"/>
      <c r="W53" s="24"/>
      <c r="X53" s="24"/>
      <c r="Y53" s="25">
        <f t="shared" ref="Y53:Y75" si="20">SUM(V53:X53)</f>
        <v>0</v>
      </c>
      <c r="Z53" s="24"/>
      <c r="AA53" s="24"/>
      <c r="AB53" s="24"/>
      <c r="AC53" s="25">
        <f t="shared" ref="AC53:AC75" si="21">SUM(Z53:AB53)</f>
        <v>0</v>
      </c>
      <c r="AD53" s="24"/>
      <c r="AE53" s="24"/>
      <c r="AF53" s="188">
        <v>1631407</v>
      </c>
      <c r="AG53" s="25">
        <f t="shared" ref="AG53:AG75" si="22">SUM(AD53:AF53)</f>
        <v>1631407</v>
      </c>
      <c r="AH53" s="25">
        <f t="shared" ref="AH53:AH75" si="23">SUM(U53,Y53,AC53,AG53)</f>
        <v>1631407</v>
      </c>
      <c r="AI53" s="26">
        <f t="shared" ref="AI53:AI75" si="24">IF(ISERROR(AH53/J53),0,AH53/J53)</f>
        <v>0</v>
      </c>
      <c r="AJ53" s="27">
        <f t="shared" ref="AJ53:AJ75" si="25">IF(ISERROR(AH53/$AH$198),"-",AH53/$AH$198)</f>
        <v>3.3203625232530215E-3</v>
      </c>
    </row>
    <row r="54" spans="1:36" ht="12.75" customHeight="1" outlineLevel="1" x14ac:dyDescent="0.25">
      <c r="A54" s="18">
        <v>4</v>
      </c>
      <c r="B54" s="19"/>
      <c r="C54" s="20" t="s">
        <v>1879</v>
      </c>
      <c r="D54" s="325">
        <v>45652</v>
      </c>
      <c r="E54" s="157" t="s">
        <v>280</v>
      </c>
      <c r="F54" s="329" t="s">
        <v>1854</v>
      </c>
      <c r="G54" s="165" t="s">
        <v>1560</v>
      </c>
      <c r="H54" s="158"/>
      <c r="I54" s="293"/>
      <c r="J54" s="413"/>
      <c r="K54" s="188">
        <v>2936531</v>
      </c>
      <c r="L54" s="157"/>
      <c r="M54" s="159"/>
      <c r="N54" s="159"/>
      <c r="O54" s="159"/>
      <c r="P54" s="157"/>
      <c r="Q54" s="157"/>
      <c r="R54" s="161"/>
      <c r="S54" s="24"/>
      <c r="T54" s="24"/>
      <c r="U54" s="25">
        <f t="shared" si="19"/>
        <v>0</v>
      </c>
      <c r="V54" s="24"/>
      <c r="W54" s="24"/>
      <c r="X54" s="24"/>
      <c r="Y54" s="25">
        <f t="shared" si="20"/>
        <v>0</v>
      </c>
      <c r="Z54" s="24"/>
      <c r="AA54" s="24"/>
      <c r="AB54" s="24"/>
      <c r="AC54" s="25">
        <f t="shared" si="21"/>
        <v>0</v>
      </c>
      <c r="AD54" s="24"/>
      <c r="AE54" s="24"/>
      <c r="AF54" s="188">
        <v>2936531</v>
      </c>
      <c r="AG54" s="25">
        <f t="shared" si="22"/>
        <v>2936531</v>
      </c>
      <c r="AH54" s="25">
        <f t="shared" si="23"/>
        <v>2936531</v>
      </c>
      <c r="AI54" s="26">
        <f t="shared" si="24"/>
        <v>0</v>
      </c>
      <c r="AJ54" s="27">
        <f t="shared" si="25"/>
        <v>5.9766492854148095E-3</v>
      </c>
    </row>
    <row r="55" spans="1:36" ht="12.75" customHeight="1" outlineLevel="1" x14ac:dyDescent="0.25">
      <c r="A55" s="18">
        <v>5</v>
      </c>
      <c r="B55" s="19"/>
      <c r="C55" s="20" t="s">
        <v>1880</v>
      </c>
      <c r="D55" s="326">
        <v>45643</v>
      </c>
      <c r="E55" s="157" t="s">
        <v>309</v>
      </c>
      <c r="F55" s="329" t="s">
        <v>1854</v>
      </c>
      <c r="G55" s="165" t="s">
        <v>1560</v>
      </c>
      <c r="H55" s="158"/>
      <c r="I55" s="293"/>
      <c r="J55" s="413"/>
      <c r="K55" s="188">
        <v>4894220</v>
      </c>
      <c r="L55" s="157"/>
      <c r="M55" s="159"/>
      <c r="N55" s="159"/>
      <c r="O55" s="159"/>
      <c r="P55" s="157"/>
      <c r="Q55" s="157"/>
      <c r="R55" s="161"/>
      <c r="S55" s="24"/>
      <c r="T55" s="24"/>
      <c r="U55" s="25">
        <f t="shared" si="19"/>
        <v>0</v>
      </c>
      <c r="V55" s="24"/>
      <c r="W55" s="24"/>
      <c r="X55" s="24"/>
      <c r="Y55" s="25">
        <f t="shared" si="20"/>
        <v>0</v>
      </c>
      <c r="Z55" s="24"/>
      <c r="AA55" s="24"/>
      <c r="AB55" s="24"/>
      <c r="AC55" s="25">
        <f t="shared" si="21"/>
        <v>0</v>
      </c>
      <c r="AD55" s="24"/>
      <c r="AE55" s="24"/>
      <c r="AF55" s="188">
        <v>4894220</v>
      </c>
      <c r="AG55" s="25">
        <f t="shared" si="22"/>
        <v>4894220</v>
      </c>
      <c r="AH55" s="25">
        <f t="shared" si="23"/>
        <v>4894220</v>
      </c>
      <c r="AI55" s="26">
        <f t="shared" si="24"/>
        <v>0</v>
      </c>
      <c r="AJ55" s="27">
        <f t="shared" si="25"/>
        <v>9.9610855344836706E-3</v>
      </c>
    </row>
    <row r="56" spans="1:36" ht="12.75" customHeight="1" outlineLevel="1" x14ac:dyDescent="0.25">
      <c r="A56" s="18">
        <v>6</v>
      </c>
      <c r="B56" s="19"/>
      <c r="C56" s="20" t="s">
        <v>1881</v>
      </c>
      <c r="D56" s="325">
        <v>45643</v>
      </c>
      <c r="E56" s="157" t="s">
        <v>307</v>
      </c>
      <c r="F56" s="329" t="s">
        <v>1854</v>
      </c>
      <c r="G56" s="165" t="s">
        <v>1560</v>
      </c>
      <c r="H56" s="158"/>
      <c r="I56" s="293"/>
      <c r="J56" s="413"/>
      <c r="K56" s="188">
        <v>3915376</v>
      </c>
      <c r="L56" s="157"/>
      <c r="M56" s="159"/>
      <c r="N56" s="159"/>
      <c r="O56" s="159"/>
      <c r="P56" s="157"/>
      <c r="Q56" s="157"/>
      <c r="R56" s="161"/>
      <c r="S56" s="24"/>
      <c r="T56" s="24"/>
      <c r="U56" s="25">
        <f t="shared" si="19"/>
        <v>0</v>
      </c>
      <c r="V56" s="24"/>
      <c r="W56" s="24"/>
      <c r="X56" s="24"/>
      <c r="Y56" s="25">
        <f t="shared" si="20"/>
        <v>0</v>
      </c>
      <c r="Z56" s="24"/>
      <c r="AA56" s="24"/>
      <c r="AB56" s="24"/>
      <c r="AC56" s="25">
        <f t="shared" si="21"/>
        <v>0</v>
      </c>
      <c r="AD56" s="24"/>
      <c r="AE56" s="24"/>
      <c r="AF56" s="188">
        <v>3915376</v>
      </c>
      <c r="AG56" s="25">
        <f t="shared" si="22"/>
        <v>3915376</v>
      </c>
      <c r="AH56" s="25">
        <f t="shared" si="23"/>
        <v>3915376</v>
      </c>
      <c r="AI56" s="26">
        <f t="shared" si="24"/>
        <v>0</v>
      </c>
      <c r="AJ56" s="27">
        <f t="shared" si="25"/>
        <v>7.9688684275869368E-3</v>
      </c>
    </row>
    <row r="57" spans="1:36" ht="12.75" customHeight="1" outlineLevel="1" x14ac:dyDescent="0.25">
      <c r="A57" s="18">
        <v>7</v>
      </c>
      <c r="B57" s="19"/>
      <c r="C57" s="20" t="s">
        <v>1882</v>
      </c>
      <c r="D57" s="326">
        <v>45643</v>
      </c>
      <c r="E57" s="157" t="s">
        <v>267</v>
      </c>
      <c r="F57" s="329" t="s">
        <v>1854</v>
      </c>
      <c r="G57" s="165" t="s">
        <v>1560</v>
      </c>
      <c r="H57" s="158"/>
      <c r="I57" s="293"/>
      <c r="J57" s="413"/>
      <c r="K57" s="188">
        <v>5220501</v>
      </c>
      <c r="L57" s="157"/>
      <c r="M57" s="159"/>
      <c r="N57" s="159"/>
      <c r="O57" s="159"/>
      <c r="P57" s="157"/>
      <c r="Q57" s="157"/>
      <c r="R57" s="161"/>
      <c r="S57" s="24"/>
      <c r="T57" s="24"/>
      <c r="U57" s="25">
        <f t="shared" si="19"/>
        <v>0</v>
      </c>
      <c r="V57" s="24"/>
      <c r="W57" s="24"/>
      <c r="X57" s="24"/>
      <c r="Y57" s="25">
        <f t="shared" si="20"/>
        <v>0</v>
      </c>
      <c r="Z57" s="24"/>
      <c r="AA57" s="24"/>
      <c r="AB57" s="24"/>
      <c r="AC57" s="25">
        <f t="shared" si="21"/>
        <v>0</v>
      </c>
      <c r="AD57" s="24"/>
      <c r="AE57" s="24"/>
      <c r="AF57" s="188">
        <v>5220501</v>
      </c>
      <c r="AG57" s="25">
        <f t="shared" si="22"/>
        <v>5220501</v>
      </c>
      <c r="AH57" s="25">
        <f t="shared" si="23"/>
        <v>5220501</v>
      </c>
      <c r="AI57" s="26">
        <f t="shared" si="24"/>
        <v>0</v>
      </c>
      <c r="AJ57" s="27">
        <f t="shared" si="25"/>
        <v>1.0625157225024119E-2</v>
      </c>
    </row>
    <row r="58" spans="1:36" ht="12.75" customHeight="1" outlineLevel="1" x14ac:dyDescent="0.25">
      <c r="A58" s="18">
        <v>8</v>
      </c>
      <c r="B58" s="19"/>
      <c r="C58" s="20" t="s">
        <v>1883</v>
      </c>
      <c r="D58" s="325">
        <v>45643</v>
      </c>
      <c r="E58" s="157" t="s">
        <v>1884</v>
      </c>
      <c r="F58" s="329" t="s">
        <v>1854</v>
      </c>
      <c r="G58" s="165" t="s">
        <v>1560</v>
      </c>
      <c r="H58" s="158"/>
      <c r="I58" s="293"/>
      <c r="J58" s="413"/>
      <c r="K58" s="188">
        <v>2283969</v>
      </c>
      <c r="L58" s="157"/>
      <c r="M58" s="159"/>
      <c r="N58" s="159"/>
      <c r="O58" s="159"/>
      <c r="P58" s="157"/>
      <c r="Q58" s="157"/>
      <c r="R58" s="161"/>
      <c r="S58" s="24"/>
      <c r="T58" s="24"/>
      <c r="U58" s="25">
        <f t="shared" si="19"/>
        <v>0</v>
      </c>
      <c r="V58" s="24"/>
      <c r="W58" s="24"/>
      <c r="X58" s="24"/>
      <c r="Y58" s="25">
        <f t="shared" si="20"/>
        <v>0</v>
      </c>
      <c r="Z58" s="24"/>
      <c r="AA58" s="24"/>
      <c r="AB58" s="24"/>
      <c r="AC58" s="25">
        <f t="shared" si="21"/>
        <v>0</v>
      </c>
      <c r="AD58" s="24"/>
      <c r="AE58" s="24"/>
      <c r="AF58" s="188">
        <v>2283969</v>
      </c>
      <c r="AG58" s="25">
        <f t="shared" si="22"/>
        <v>2283969</v>
      </c>
      <c r="AH58" s="25">
        <f t="shared" si="23"/>
        <v>2283969</v>
      </c>
      <c r="AI58" s="26">
        <f t="shared" si="24"/>
        <v>0</v>
      </c>
      <c r="AJ58" s="27">
        <f t="shared" si="25"/>
        <v>4.6485059043339157E-3</v>
      </c>
    </row>
    <row r="59" spans="1:36" ht="12.75" customHeight="1" outlineLevel="1" x14ac:dyDescent="0.25">
      <c r="A59" s="18">
        <v>9</v>
      </c>
      <c r="B59" s="19"/>
      <c r="C59" s="20" t="s">
        <v>1885</v>
      </c>
      <c r="D59" s="326">
        <v>45643</v>
      </c>
      <c r="E59" s="157" t="s">
        <v>1886</v>
      </c>
      <c r="F59" s="329" t="s">
        <v>1854</v>
      </c>
      <c r="G59" s="165" t="s">
        <v>1560</v>
      </c>
      <c r="H59" s="158"/>
      <c r="I59" s="293"/>
      <c r="J59" s="413"/>
      <c r="K59" s="188">
        <v>4241657</v>
      </c>
      <c r="L59" s="157"/>
      <c r="M59" s="159"/>
      <c r="N59" s="159"/>
      <c r="O59" s="159"/>
      <c r="P59" s="157"/>
      <c r="Q59" s="157"/>
      <c r="R59" s="161"/>
      <c r="S59" s="24"/>
      <c r="T59" s="24"/>
      <c r="U59" s="25">
        <f t="shared" si="19"/>
        <v>0</v>
      </c>
      <c r="V59" s="24"/>
      <c r="W59" s="24"/>
      <c r="X59" s="24"/>
      <c r="Y59" s="25">
        <f t="shared" si="20"/>
        <v>0</v>
      </c>
      <c r="Z59" s="24"/>
      <c r="AA59" s="24"/>
      <c r="AB59" s="24"/>
      <c r="AC59" s="25">
        <f t="shared" si="21"/>
        <v>0</v>
      </c>
      <c r="AD59" s="24"/>
      <c r="AE59" s="24"/>
      <c r="AF59" s="188">
        <v>4241657</v>
      </c>
      <c r="AG59" s="25">
        <f t="shared" si="22"/>
        <v>4241657</v>
      </c>
      <c r="AH59" s="25">
        <f t="shared" si="23"/>
        <v>4241657</v>
      </c>
      <c r="AI59" s="26">
        <f t="shared" si="24"/>
        <v>0</v>
      </c>
      <c r="AJ59" s="27">
        <f t="shared" si="25"/>
        <v>8.6329401181273833E-3</v>
      </c>
    </row>
    <row r="60" spans="1:36" ht="12.75" customHeight="1" outlineLevel="1" x14ac:dyDescent="0.25">
      <c r="A60" s="18">
        <v>10</v>
      </c>
      <c r="B60" s="19"/>
      <c r="C60" s="20" t="s">
        <v>1887</v>
      </c>
      <c r="D60" s="325">
        <v>45656</v>
      </c>
      <c r="E60" s="157" t="s">
        <v>282</v>
      </c>
      <c r="F60" s="329" t="s">
        <v>1854</v>
      </c>
      <c r="G60" s="165" t="s">
        <v>1560</v>
      </c>
      <c r="H60" s="158"/>
      <c r="I60" s="293"/>
      <c r="J60" s="413"/>
      <c r="K60" s="188">
        <v>1957688</v>
      </c>
      <c r="L60" s="157"/>
      <c r="M60" s="159"/>
      <c r="N60" s="159"/>
      <c r="O60" s="159"/>
      <c r="P60" s="157"/>
      <c r="Q60" s="157"/>
      <c r="R60" s="161"/>
      <c r="S60" s="24"/>
      <c r="T60" s="24"/>
      <c r="U60" s="25">
        <f t="shared" si="19"/>
        <v>0</v>
      </c>
      <c r="V60" s="24"/>
      <c r="W60" s="24"/>
      <c r="X60" s="24"/>
      <c r="Y60" s="25">
        <f t="shared" si="20"/>
        <v>0</v>
      </c>
      <c r="Z60" s="24"/>
      <c r="AA60" s="24"/>
      <c r="AB60" s="24"/>
      <c r="AC60" s="25">
        <f t="shared" si="21"/>
        <v>0</v>
      </c>
      <c r="AD60" s="24"/>
      <c r="AE60" s="24"/>
      <c r="AF60" s="188">
        <v>1957688</v>
      </c>
      <c r="AG60" s="25">
        <f t="shared" si="22"/>
        <v>1957688</v>
      </c>
      <c r="AH60" s="25">
        <f t="shared" si="23"/>
        <v>1957688</v>
      </c>
      <c r="AI60" s="26">
        <f t="shared" si="24"/>
        <v>0</v>
      </c>
      <c r="AJ60" s="27">
        <f t="shared" si="25"/>
        <v>3.9844342137934684E-3</v>
      </c>
    </row>
    <row r="61" spans="1:36" ht="12.75" customHeight="1" outlineLevel="1" x14ac:dyDescent="0.25">
      <c r="A61" s="18">
        <v>11</v>
      </c>
      <c r="B61" s="19"/>
      <c r="C61" s="20" t="s">
        <v>1888</v>
      </c>
      <c r="D61" s="326">
        <v>45643</v>
      </c>
      <c r="E61" s="157" t="s">
        <v>255</v>
      </c>
      <c r="F61" s="329" t="s">
        <v>1854</v>
      </c>
      <c r="G61" s="165" t="s">
        <v>1560</v>
      </c>
      <c r="H61" s="158"/>
      <c r="I61" s="293"/>
      <c r="J61" s="413"/>
      <c r="K61" s="188">
        <v>4567939</v>
      </c>
      <c r="L61" s="157"/>
      <c r="M61" s="159"/>
      <c r="N61" s="159"/>
      <c r="O61" s="159"/>
      <c r="P61" s="157"/>
      <c r="Q61" s="157"/>
      <c r="R61" s="161"/>
      <c r="S61" s="24"/>
      <c r="T61" s="24"/>
      <c r="U61" s="25">
        <f t="shared" si="19"/>
        <v>0</v>
      </c>
      <c r="V61" s="24"/>
      <c r="W61" s="24"/>
      <c r="X61" s="24"/>
      <c r="Y61" s="25">
        <f t="shared" si="20"/>
        <v>0</v>
      </c>
      <c r="Z61" s="24"/>
      <c r="AA61" s="24"/>
      <c r="AB61" s="24"/>
      <c r="AC61" s="25">
        <f t="shared" si="21"/>
        <v>0</v>
      </c>
      <c r="AD61" s="24"/>
      <c r="AE61" s="24"/>
      <c r="AF61" s="188">
        <v>4567939</v>
      </c>
      <c r="AG61" s="25">
        <f t="shared" si="22"/>
        <v>4567939</v>
      </c>
      <c r="AH61" s="25">
        <f t="shared" si="23"/>
        <v>4567939</v>
      </c>
      <c r="AI61" s="26">
        <f t="shared" si="24"/>
        <v>0</v>
      </c>
      <c r="AJ61" s="27">
        <f t="shared" si="25"/>
        <v>9.2970138439432241E-3</v>
      </c>
    </row>
    <row r="62" spans="1:36" ht="12.75" customHeight="1" outlineLevel="1" x14ac:dyDescent="0.25">
      <c r="A62" s="18">
        <v>12</v>
      </c>
      <c r="B62" s="19"/>
      <c r="C62" s="20" t="s">
        <v>1889</v>
      </c>
      <c r="D62" s="325">
        <v>45643</v>
      </c>
      <c r="E62" s="157" t="s">
        <v>300</v>
      </c>
      <c r="F62" s="329" t="s">
        <v>1854</v>
      </c>
      <c r="G62" s="165" t="s">
        <v>1560</v>
      </c>
      <c r="H62" s="158"/>
      <c r="I62" s="293"/>
      <c r="J62" s="413"/>
      <c r="K62" s="188">
        <v>2610251</v>
      </c>
      <c r="L62" s="157"/>
      <c r="M62" s="159"/>
      <c r="N62" s="159"/>
      <c r="O62" s="159"/>
      <c r="P62" s="157"/>
      <c r="Q62" s="157"/>
      <c r="R62" s="161"/>
      <c r="S62" s="24"/>
      <c r="T62" s="24"/>
      <c r="U62" s="25">
        <f t="shared" si="19"/>
        <v>0</v>
      </c>
      <c r="V62" s="24"/>
      <c r="W62" s="24"/>
      <c r="X62" s="24"/>
      <c r="Y62" s="25">
        <f t="shared" si="20"/>
        <v>0</v>
      </c>
      <c r="Z62" s="24"/>
      <c r="AA62" s="24"/>
      <c r="AB62" s="24"/>
      <c r="AC62" s="25">
        <f t="shared" si="21"/>
        <v>0</v>
      </c>
      <c r="AD62" s="24"/>
      <c r="AE62" s="24"/>
      <c r="AF62" s="188">
        <v>2610251</v>
      </c>
      <c r="AG62" s="25">
        <f t="shared" si="22"/>
        <v>2610251</v>
      </c>
      <c r="AH62" s="25">
        <f t="shared" si="23"/>
        <v>2610251</v>
      </c>
      <c r="AI62" s="26">
        <f t="shared" si="24"/>
        <v>0</v>
      </c>
      <c r="AJ62" s="27">
        <f t="shared" si="25"/>
        <v>5.3125796301497557E-3</v>
      </c>
    </row>
    <row r="63" spans="1:36" ht="12.75" customHeight="1" outlineLevel="1" x14ac:dyDescent="0.25">
      <c r="A63" s="18">
        <v>13</v>
      </c>
      <c r="B63" s="19"/>
      <c r="C63" s="20" t="s">
        <v>1890</v>
      </c>
      <c r="D63" s="326">
        <v>45644</v>
      </c>
      <c r="E63" s="157" t="s">
        <v>1891</v>
      </c>
      <c r="F63" s="329" t="s">
        <v>1854</v>
      </c>
      <c r="G63" s="165" t="s">
        <v>1560</v>
      </c>
      <c r="H63" s="158"/>
      <c r="I63" s="293"/>
      <c r="J63" s="413"/>
      <c r="K63" s="188">
        <v>2610251</v>
      </c>
      <c r="L63" s="157"/>
      <c r="M63" s="159"/>
      <c r="N63" s="159"/>
      <c r="O63" s="159"/>
      <c r="P63" s="157"/>
      <c r="Q63" s="157"/>
      <c r="R63" s="161"/>
      <c r="S63" s="24"/>
      <c r="T63" s="24"/>
      <c r="U63" s="25">
        <f t="shared" si="19"/>
        <v>0</v>
      </c>
      <c r="V63" s="24"/>
      <c r="W63" s="24"/>
      <c r="X63" s="24"/>
      <c r="Y63" s="25">
        <f t="shared" si="20"/>
        <v>0</v>
      </c>
      <c r="Z63" s="24"/>
      <c r="AA63" s="24"/>
      <c r="AB63" s="24"/>
      <c r="AC63" s="25">
        <f t="shared" si="21"/>
        <v>0</v>
      </c>
      <c r="AD63" s="24"/>
      <c r="AE63" s="24"/>
      <c r="AF63" s="188">
        <v>2610251</v>
      </c>
      <c r="AG63" s="25">
        <f t="shared" si="22"/>
        <v>2610251</v>
      </c>
      <c r="AH63" s="25">
        <f t="shared" si="23"/>
        <v>2610251</v>
      </c>
      <c r="AI63" s="26">
        <f t="shared" si="24"/>
        <v>0</v>
      </c>
      <c r="AJ63" s="27">
        <f t="shared" si="25"/>
        <v>5.3125796301497557E-3</v>
      </c>
    </row>
    <row r="64" spans="1:36" ht="12.75" customHeight="1" outlineLevel="1" x14ac:dyDescent="0.25">
      <c r="A64" s="18">
        <v>14</v>
      </c>
      <c r="B64" s="19"/>
      <c r="C64" s="20" t="s">
        <v>1892</v>
      </c>
      <c r="D64" s="325">
        <v>45644</v>
      </c>
      <c r="E64" s="157" t="s">
        <v>1893</v>
      </c>
      <c r="F64" s="329" t="s">
        <v>1854</v>
      </c>
      <c r="G64" s="165" t="s">
        <v>1560</v>
      </c>
      <c r="H64" s="158"/>
      <c r="I64" s="293"/>
      <c r="J64" s="413"/>
      <c r="K64" s="188">
        <v>3262813</v>
      </c>
      <c r="L64" s="157"/>
      <c r="M64" s="159"/>
      <c r="N64" s="159"/>
      <c r="O64" s="159"/>
      <c r="P64" s="157"/>
      <c r="Q64" s="157"/>
      <c r="R64" s="161"/>
      <c r="S64" s="24"/>
      <c r="T64" s="24"/>
      <c r="U64" s="25">
        <f t="shared" si="19"/>
        <v>0</v>
      </c>
      <c r="V64" s="24"/>
      <c r="W64" s="24"/>
      <c r="X64" s="24"/>
      <c r="Y64" s="25">
        <f t="shared" si="20"/>
        <v>0</v>
      </c>
      <c r="Z64" s="24"/>
      <c r="AA64" s="24"/>
      <c r="AB64" s="24"/>
      <c r="AC64" s="25">
        <f t="shared" si="21"/>
        <v>0</v>
      </c>
      <c r="AD64" s="24"/>
      <c r="AE64" s="24"/>
      <c r="AF64" s="188">
        <v>3262813</v>
      </c>
      <c r="AG64" s="25">
        <f t="shared" si="22"/>
        <v>3262813</v>
      </c>
      <c r="AH64" s="25">
        <f t="shared" si="23"/>
        <v>3262813</v>
      </c>
      <c r="AI64" s="26">
        <f t="shared" si="24"/>
        <v>0</v>
      </c>
      <c r="AJ64" s="27">
        <f t="shared" si="25"/>
        <v>6.6407230112306495E-3</v>
      </c>
    </row>
    <row r="65" spans="1:36" ht="12.75" customHeight="1" outlineLevel="1" x14ac:dyDescent="0.25">
      <c r="A65" s="18">
        <v>15</v>
      </c>
      <c r="B65" s="19"/>
      <c r="C65" s="20" t="s">
        <v>1894</v>
      </c>
      <c r="D65" s="326">
        <v>45646</v>
      </c>
      <c r="E65" s="157" t="s">
        <v>1895</v>
      </c>
      <c r="F65" s="329" t="s">
        <v>1854</v>
      </c>
      <c r="G65" s="165" t="s">
        <v>1560</v>
      </c>
      <c r="H65" s="158"/>
      <c r="I65" s="293"/>
      <c r="J65" s="413"/>
      <c r="K65" s="188">
        <v>7178189</v>
      </c>
      <c r="L65" s="157"/>
      <c r="M65" s="159"/>
      <c r="N65" s="159"/>
      <c r="O65" s="159"/>
      <c r="P65" s="157"/>
      <c r="Q65" s="157"/>
      <c r="R65" s="161"/>
      <c r="S65" s="24"/>
      <c r="T65" s="24"/>
      <c r="U65" s="25">
        <f t="shared" si="19"/>
        <v>0</v>
      </c>
      <c r="V65" s="24"/>
      <c r="W65" s="24"/>
      <c r="X65" s="24"/>
      <c r="Y65" s="25">
        <f t="shared" si="20"/>
        <v>0</v>
      </c>
      <c r="Z65" s="24"/>
      <c r="AA65" s="24"/>
      <c r="AB65" s="24"/>
      <c r="AC65" s="25">
        <f t="shared" si="21"/>
        <v>0</v>
      </c>
      <c r="AD65" s="24"/>
      <c r="AE65" s="24"/>
      <c r="AF65" s="188">
        <v>7178189</v>
      </c>
      <c r="AG65" s="25">
        <f t="shared" si="22"/>
        <v>7178189</v>
      </c>
      <c r="AH65" s="25">
        <f t="shared" si="23"/>
        <v>7178189</v>
      </c>
      <c r="AI65" s="26">
        <f t="shared" si="24"/>
        <v>0</v>
      </c>
      <c r="AJ65" s="27">
        <f t="shared" si="25"/>
        <v>1.4609591438817586E-2</v>
      </c>
    </row>
    <row r="66" spans="1:36" ht="12.75" customHeight="1" outlineLevel="1" x14ac:dyDescent="0.25">
      <c r="A66" s="18">
        <v>16</v>
      </c>
      <c r="B66" s="19"/>
      <c r="C66" s="20" t="s">
        <v>1896</v>
      </c>
      <c r="D66" s="325">
        <v>45643</v>
      </c>
      <c r="E66" s="157" t="s">
        <v>296</v>
      </c>
      <c r="F66" s="329" t="s">
        <v>1854</v>
      </c>
      <c r="G66" s="165" t="s">
        <v>1560</v>
      </c>
      <c r="H66" s="158"/>
      <c r="I66" s="293"/>
      <c r="J66" s="413"/>
      <c r="K66" s="188">
        <v>3915376</v>
      </c>
      <c r="L66" s="157"/>
      <c r="M66" s="159"/>
      <c r="N66" s="159"/>
      <c r="O66" s="159"/>
      <c r="P66" s="157"/>
      <c r="Q66" s="157"/>
      <c r="R66" s="161"/>
      <c r="S66" s="24"/>
      <c r="T66" s="24"/>
      <c r="U66" s="25">
        <f t="shared" si="19"/>
        <v>0</v>
      </c>
      <c r="V66" s="24"/>
      <c r="W66" s="24"/>
      <c r="X66" s="24"/>
      <c r="Y66" s="25">
        <f t="shared" si="20"/>
        <v>0</v>
      </c>
      <c r="Z66" s="24"/>
      <c r="AA66" s="24"/>
      <c r="AB66" s="24"/>
      <c r="AC66" s="25">
        <f t="shared" si="21"/>
        <v>0</v>
      </c>
      <c r="AD66" s="24"/>
      <c r="AE66" s="24"/>
      <c r="AF66" s="188">
        <v>3915376</v>
      </c>
      <c r="AG66" s="25">
        <f t="shared" si="22"/>
        <v>3915376</v>
      </c>
      <c r="AH66" s="25">
        <f t="shared" si="23"/>
        <v>3915376</v>
      </c>
      <c r="AI66" s="26">
        <f t="shared" si="24"/>
        <v>0</v>
      </c>
      <c r="AJ66" s="27">
        <f t="shared" si="25"/>
        <v>7.9688684275869368E-3</v>
      </c>
    </row>
    <row r="67" spans="1:36" ht="12.75" customHeight="1" outlineLevel="1" x14ac:dyDescent="0.25">
      <c r="A67" s="18">
        <v>17</v>
      </c>
      <c r="B67" s="19"/>
      <c r="C67" s="20" t="s">
        <v>1897</v>
      </c>
      <c r="D67" s="326">
        <v>45638</v>
      </c>
      <c r="E67" s="157" t="s">
        <v>302</v>
      </c>
      <c r="F67" s="329" t="s">
        <v>1854</v>
      </c>
      <c r="G67" s="165" t="s">
        <v>1560</v>
      </c>
      <c r="H67" s="158"/>
      <c r="I67" s="293"/>
      <c r="J67" s="413"/>
      <c r="K67" s="188">
        <v>1957688</v>
      </c>
      <c r="L67" s="157"/>
      <c r="M67" s="159"/>
      <c r="N67" s="159"/>
      <c r="O67" s="159"/>
      <c r="P67" s="157"/>
      <c r="Q67" s="157"/>
      <c r="R67" s="161"/>
      <c r="S67" s="24"/>
      <c r="T67" s="24"/>
      <c r="U67" s="25">
        <f t="shared" si="19"/>
        <v>0</v>
      </c>
      <c r="V67" s="24"/>
      <c r="W67" s="24"/>
      <c r="X67" s="24"/>
      <c r="Y67" s="25">
        <f t="shared" si="20"/>
        <v>0</v>
      </c>
      <c r="Z67" s="24"/>
      <c r="AA67" s="24"/>
      <c r="AB67" s="24"/>
      <c r="AC67" s="25">
        <f t="shared" si="21"/>
        <v>0</v>
      </c>
      <c r="AD67" s="24"/>
      <c r="AE67" s="24"/>
      <c r="AF67" s="188">
        <v>1957688</v>
      </c>
      <c r="AG67" s="25">
        <f t="shared" si="22"/>
        <v>1957688</v>
      </c>
      <c r="AH67" s="25">
        <f t="shared" si="23"/>
        <v>1957688</v>
      </c>
      <c r="AI67" s="26">
        <f t="shared" si="24"/>
        <v>0</v>
      </c>
      <c r="AJ67" s="27">
        <f t="shared" si="25"/>
        <v>3.9844342137934684E-3</v>
      </c>
    </row>
    <row r="68" spans="1:36" ht="12.75" customHeight="1" outlineLevel="1" x14ac:dyDescent="0.25">
      <c r="A68" s="18">
        <v>18</v>
      </c>
      <c r="B68" s="19"/>
      <c r="C68" s="20" t="s">
        <v>1898</v>
      </c>
      <c r="D68" s="325">
        <v>45646</v>
      </c>
      <c r="E68" s="157" t="s">
        <v>1899</v>
      </c>
      <c r="F68" s="329" t="s">
        <v>1854</v>
      </c>
      <c r="G68" s="165" t="s">
        <v>1560</v>
      </c>
      <c r="H68" s="158"/>
      <c r="I68" s="293"/>
      <c r="J68" s="413"/>
      <c r="K68" s="188">
        <v>2610251</v>
      </c>
      <c r="L68" s="157"/>
      <c r="M68" s="159"/>
      <c r="N68" s="159"/>
      <c r="O68" s="159"/>
      <c r="P68" s="157"/>
      <c r="Q68" s="157"/>
      <c r="R68" s="161"/>
      <c r="S68" s="24"/>
      <c r="T68" s="24"/>
      <c r="U68" s="25">
        <f t="shared" si="19"/>
        <v>0</v>
      </c>
      <c r="V68" s="24"/>
      <c r="W68" s="24"/>
      <c r="X68" s="24"/>
      <c r="Y68" s="25">
        <f t="shared" si="20"/>
        <v>0</v>
      </c>
      <c r="Z68" s="24"/>
      <c r="AA68" s="24"/>
      <c r="AB68" s="24"/>
      <c r="AC68" s="25">
        <f t="shared" si="21"/>
        <v>0</v>
      </c>
      <c r="AD68" s="24"/>
      <c r="AE68" s="24"/>
      <c r="AF68" s="188">
        <v>2610251</v>
      </c>
      <c r="AG68" s="25">
        <f t="shared" si="22"/>
        <v>2610251</v>
      </c>
      <c r="AH68" s="25">
        <f t="shared" si="23"/>
        <v>2610251</v>
      </c>
      <c r="AI68" s="26">
        <f t="shared" si="24"/>
        <v>0</v>
      </c>
      <c r="AJ68" s="27">
        <f t="shared" si="25"/>
        <v>5.3125796301497557E-3</v>
      </c>
    </row>
    <row r="69" spans="1:36" ht="12.75" customHeight="1" outlineLevel="1" x14ac:dyDescent="0.25">
      <c r="A69" s="18">
        <v>19</v>
      </c>
      <c r="B69" s="19"/>
      <c r="C69" s="20" t="s">
        <v>1900</v>
      </c>
      <c r="D69" s="325">
        <v>45644</v>
      </c>
      <c r="E69" s="157" t="s">
        <v>1901</v>
      </c>
      <c r="F69" s="329" t="s">
        <v>1854</v>
      </c>
      <c r="G69" s="165" t="s">
        <v>1560</v>
      </c>
      <c r="H69" s="158"/>
      <c r="I69" s="293"/>
      <c r="J69" s="413"/>
      <c r="K69" s="188">
        <v>2283969</v>
      </c>
      <c r="L69" s="157"/>
      <c r="M69" s="159"/>
      <c r="N69" s="159"/>
      <c r="O69" s="159"/>
      <c r="P69" s="157"/>
      <c r="Q69" s="157"/>
      <c r="R69" s="161"/>
      <c r="S69" s="24"/>
      <c r="T69" s="24"/>
      <c r="U69" s="25">
        <f t="shared" si="19"/>
        <v>0</v>
      </c>
      <c r="V69" s="24"/>
      <c r="W69" s="24"/>
      <c r="X69" s="24"/>
      <c r="Y69" s="25">
        <f t="shared" si="20"/>
        <v>0</v>
      </c>
      <c r="Z69" s="24"/>
      <c r="AA69" s="24"/>
      <c r="AB69" s="24"/>
      <c r="AC69" s="25">
        <f t="shared" si="21"/>
        <v>0</v>
      </c>
      <c r="AD69" s="24"/>
      <c r="AE69" s="24"/>
      <c r="AF69" s="188">
        <v>2283969</v>
      </c>
      <c r="AG69" s="25">
        <f t="shared" si="22"/>
        <v>2283969</v>
      </c>
      <c r="AH69" s="25">
        <f t="shared" si="23"/>
        <v>2283969</v>
      </c>
      <c r="AI69" s="26">
        <f t="shared" si="24"/>
        <v>0</v>
      </c>
      <c r="AJ69" s="27">
        <f t="shared" si="25"/>
        <v>4.6485059043339157E-3</v>
      </c>
    </row>
    <row r="70" spans="1:36" ht="12.75" customHeight="1" outlineLevel="1" x14ac:dyDescent="0.25">
      <c r="A70" s="18">
        <v>20</v>
      </c>
      <c r="B70" s="19"/>
      <c r="C70" s="20" t="s">
        <v>1902</v>
      </c>
      <c r="D70" s="325">
        <v>45646</v>
      </c>
      <c r="E70" s="157" t="s">
        <v>290</v>
      </c>
      <c r="F70" s="329" t="s">
        <v>1854</v>
      </c>
      <c r="G70" s="165" t="s">
        <v>1560</v>
      </c>
      <c r="H70" s="158"/>
      <c r="I70" s="293"/>
      <c r="J70" s="413"/>
      <c r="K70" s="188">
        <v>2610251</v>
      </c>
      <c r="L70" s="157"/>
      <c r="M70" s="159"/>
      <c r="N70" s="159"/>
      <c r="O70" s="159"/>
      <c r="P70" s="157"/>
      <c r="Q70" s="157"/>
      <c r="R70" s="161"/>
      <c r="S70" s="24"/>
      <c r="T70" s="24"/>
      <c r="U70" s="25">
        <f t="shared" si="19"/>
        <v>0</v>
      </c>
      <c r="V70" s="24"/>
      <c r="W70" s="24"/>
      <c r="X70" s="24"/>
      <c r="Y70" s="25">
        <f t="shared" si="20"/>
        <v>0</v>
      </c>
      <c r="Z70" s="24"/>
      <c r="AA70" s="24"/>
      <c r="AB70" s="24"/>
      <c r="AC70" s="25">
        <f t="shared" si="21"/>
        <v>0</v>
      </c>
      <c r="AD70" s="24"/>
      <c r="AE70" s="24"/>
      <c r="AF70" s="188">
        <v>2610251</v>
      </c>
      <c r="AG70" s="25">
        <f t="shared" si="22"/>
        <v>2610251</v>
      </c>
      <c r="AH70" s="25">
        <f t="shared" si="23"/>
        <v>2610251</v>
      </c>
      <c r="AI70" s="26">
        <f t="shared" si="24"/>
        <v>0</v>
      </c>
      <c r="AJ70" s="27">
        <f t="shared" si="25"/>
        <v>5.3125796301497557E-3</v>
      </c>
    </row>
    <row r="71" spans="1:36" ht="12.75" customHeight="1" outlineLevel="1" x14ac:dyDescent="0.25">
      <c r="A71" s="18">
        <v>21</v>
      </c>
      <c r="B71" s="19"/>
      <c r="C71" s="20" t="s">
        <v>1903</v>
      </c>
      <c r="D71" s="325">
        <v>45646</v>
      </c>
      <c r="E71" s="157" t="s">
        <v>305</v>
      </c>
      <c r="F71" s="329" t="s">
        <v>1854</v>
      </c>
      <c r="G71" s="165" t="s">
        <v>1560</v>
      </c>
      <c r="H71" s="158"/>
      <c r="I71" s="293"/>
      <c r="J71" s="413"/>
      <c r="K71" s="188">
        <v>2610251</v>
      </c>
      <c r="L71" s="157"/>
      <c r="M71" s="159"/>
      <c r="N71" s="159"/>
      <c r="O71" s="159"/>
      <c r="P71" s="157"/>
      <c r="Q71" s="157"/>
      <c r="R71" s="161"/>
      <c r="S71" s="24"/>
      <c r="T71" s="24"/>
      <c r="U71" s="25">
        <f t="shared" si="19"/>
        <v>0</v>
      </c>
      <c r="V71" s="24"/>
      <c r="W71" s="24"/>
      <c r="X71" s="24"/>
      <c r="Y71" s="25">
        <f t="shared" si="20"/>
        <v>0</v>
      </c>
      <c r="Z71" s="24"/>
      <c r="AA71" s="24"/>
      <c r="AB71" s="24"/>
      <c r="AC71" s="25">
        <f t="shared" si="21"/>
        <v>0</v>
      </c>
      <c r="AD71" s="24"/>
      <c r="AE71" s="24"/>
      <c r="AF71" s="188">
        <v>2610251</v>
      </c>
      <c r="AG71" s="25">
        <f t="shared" si="22"/>
        <v>2610251</v>
      </c>
      <c r="AH71" s="25">
        <f t="shared" si="23"/>
        <v>2610251</v>
      </c>
      <c r="AI71" s="26">
        <f t="shared" si="24"/>
        <v>0</v>
      </c>
      <c r="AJ71" s="27">
        <f t="shared" si="25"/>
        <v>5.3125796301497557E-3</v>
      </c>
    </row>
    <row r="72" spans="1:36" ht="12.75" customHeight="1" outlineLevel="1" x14ac:dyDescent="0.25">
      <c r="A72" s="18">
        <v>22</v>
      </c>
      <c r="B72" s="19"/>
      <c r="C72" s="20" t="s">
        <v>1904</v>
      </c>
      <c r="D72" s="325">
        <v>45645</v>
      </c>
      <c r="E72" s="157" t="s">
        <v>247</v>
      </c>
      <c r="F72" s="329" t="s">
        <v>1854</v>
      </c>
      <c r="G72" s="165" t="s">
        <v>1560</v>
      </c>
      <c r="H72" s="158"/>
      <c r="I72" s="293"/>
      <c r="J72" s="413"/>
      <c r="K72" s="188">
        <v>4567939</v>
      </c>
      <c r="L72" s="157"/>
      <c r="M72" s="159"/>
      <c r="N72" s="159"/>
      <c r="O72" s="159"/>
      <c r="P72" s="157"/>
      <c r="Q72" s="157"/>
      <c r="R72" s="161"/>
      <c r="S72" s="24"/>
      <c r="T72" s="24"/>
      <c r="U72" s="25">
        <f t="shared" si="19"/>
        <v>0</v>
      </c>
      <c r="V72" s="24"/>
      <c r="W72" s="24"/>
      <c r="X72" s="24"/>
      <c r="Y72" s="25">
        <f t="shared" si="20"/>
        <v>0</v>
      </c>
      <c r="Z72" s="24"/>
      <c r="AA72" s="24"/>
      <c r="AB72" s="24"/>
      <c r="AC72" s="25">
        <f t="shared" si="21"/>
        <v>0</v>
      </c>
      <c r="AD72" s="24"/>
      <c r="AE72" s="24"/>
      <c r="AF72" s="188">
        <v>4567939</v>
      </c>
      <c r="AG72" s="25">
        <f t="shared" si="22"/>
        <v>4567939</v>
      </c>
      <c r="AH72" s="25">
        <f t="shared" si="23"/>
        <v>4567939</v>
      </c>
      <c r="AI72" s="26">
        <f t="shared" si="24"/>
        <v>0</v>
      </c>
      <c r="AJ72" s="27">
        <f t="shared" si="25"/>
        <v>9.2970138439432241E-3</v>
      </c>
    </row>
    <row r="73" spans="1:36" ht="12.75" customHeight="1" outlineLevel="1" x14ac:dyDescent="0.25">
      <c r="A73" s="18">
        <v>23</v>
      </c>
      <c r="B73" s="19"/>
      <c r="C73" s="20" t="s">
        <v>1905</v>
      </c>
      <c r="D73" s="325">
        <v>45649</v>
      </c>
      <c r="E73" s="157" t="s">
        <v>292</v>
      </c>
      <c r="F73" s="329" t="s">
        <v>1854</v>
      </c>
      <c r="G73" s="165" t="s">
        <v>1560</v>
      </c>
      <c r="H73" s="158"/>
      <c r="I73" s="293"/>
      <c r="J73" s="413"/>
      <c r="K73" s="188">
        <v>2283969</v>
      </c>
      <c r="L73" s="157"/>
      <c r="M73" s="159"/>
      <c r="N73" s="159"/>
      <c r="O73" s="159"/>
      <c r="P73" s="157"/>
      <c r="Q73" s="157"/>
      <c r="R73" s="161"/>
      <c r="S73" s="24"/>
      <c r="T73" s="24"/>
      <c r="U73" s="25">
        <f t="shared" si="19"/>
        <v>0</v>
      </c>
      <c r="V73" s="24"/>
      <c r="W73" s="24"/>
      <c r="X73" s="24"/>
      <c r="Y73" s="25">
        <f t="shared" si="20"/>
        <v>0</v>
      </c>
      <c r="Z73" s="24"/>
      <c r="AA73" s="24"/>
      <c r="AB73" s="24"/>
      <c r="AC73" s="25">
        <f t="shared" si="21"/>
        <v>0</v>
      </c>
      <c r="AD73" s="24"/>
      <c r="AE73" s="24"/>
      <c r="AF73" s="188">
        <v>2283969</v>
      </c>
      <c r="AG73" s="25">
        <f t="shared" si="22"/>
        <v>2283969</v>
      </c>
      <c r="AH73" s="25">
        <f t="shared" si="23"/>
        <v>2283969</v>
      </c>
      <c r="AI73" s="26">
        <f t="shared" si="24"/>
        <v>0</v>
      </c>
      <c r="AJ73" s="27">
        <f t="shared" si="25"/>
        <v>4.6485059043339157E-3</v>
      </c>
    </row>
    <row r="74" spans="1:36" ht="12.75" customHeight="1" outlineLevel="1" x14ac:dyDescent="0.25">
      <c r="A74" s="18">
        <v>24</v>
      </c>
      <c r="B74" s="19"/>
      <c r="C74" s="20" t="s">
        <v>1906</v>
      </c>
      <c r="D74" s="325">
        <v>45650</v>
      </c>
      <c r="E74" s="157" t="s">
        <v>311</v>
      </c>
      <c r="F74" s="329" t="s">
        <v>1854</v>
      </c>
      <c r="G74" s="165" t="s">
        <v>1560</v>
      </c>
      <c r="H74" s="158"/>
      <c r="I74" s="293"/>
      <c r="J74" s="413"/>
      <c r="K74" s="188">
        <v>2936531</v>
      </c>
      <c r="L74" s="157"/>
      <c r="M74" s="159"/>
      <c r="N74" s="159"/>
      <c r="O74" s="159"/>
      <c r="P74" s="157"/>
      <c r="Q74" s="157"/>
      <c r="R74" s="161"/>
      <c r="S74" s="24"/>
      <c r="T74" s="24"/>
      <c r="U74" s="25">
        <f t="shared" si="19"/>
        <v>0</v>
      </c>
      <c r="V74" s="24"/>
      <c r="W74" s="24"/>
      <c r="X74" s="24"/>
      <c r="Y74" s="25">
        <f t="shared" si="20"/>
        <v>0</v>
      </c>
      <c r="Z74" s="24"/>
      <c r="AA74" s="24"/>
      <c r="AB74" s="24"/>
      <c r="AC74" s="25">
        <f t="shared" si="21"/>
        <v>0</v>
      </c>
      <c r="AD74" s="24"/>
      <c r="AE74" s="24"/>
      <c r="AF74" s="188">
        <v>2936531</v>
      </c>
      <c r="AG74" s="25">
        <f t="shared" si="22"/>
        <v>2936531</v>
      </c>
      <c r="AH74" s="25">
        <f t="shared" si="23"/>
        <v>2936531</v>
      </c>
      <c r="AI74" s="26">
        <f t="shared" si="24"/>
        <v>0</v>
      </c>
      <c r="AJ74" s="27">
        <f t="shared" si="25"/>
        <v>5.9766492854148095E-3</v>
      </c>
    </row>
    <row r="75" spans="1:36" ht="12.75" customHeight="1" outlineLevel="1" x14ac:dyDescent="0.25">
      <c r="A75" s="18">
        <v>25</v>
      </c>
      <c r="B75" s="19"/>
      <c r="C75" s="20" t="s">
        <v>1907</v>
      </c>
      <c r="D75" s="325">
        <v>45650</v>
      </c>
      <c r="E75" s="157" t="s">
        <v>1908</v>
      </c>
      <c r="F75" s="329" t="s">
        <v>1854</v>
      </c>
      <c r="G75" s="165" t="s">
        <v>1560</v>
      </c>
      <c r="H75" s="158"/>
      <c r="I75" s="293"/>
      <c r="J75" s="413"/>
      <c r="K75" s="188">
        <v>1631407</v>
      </c>
      <c r="L75" s="157"/>
      <c r="M75" s="159"/>
      <c r="N75" s="159"/>
      <c r="O75" s="159"/>
      <c r="P75" s="157"/>
      <c r="Q75" s="157"/>
      <c r="R75" s="161"/>
      <c r="S75" s="24"/>
      <c r="T75" s="24"/>
      <c r="U75" s="25">
        <f t="shared" si="19"/>
        <v>0</v>
      </c>
      <c r="V75" s="24"/>
      <c r="W75" s="24"/>
      <c r="X75" s="24"/>
      <c r="Y75" s="25">
        <f t="shared" si="20"/>
        <v>0</v>
      </c>
      <c r="Z75" s="24"/>
      <c r="AA75" s="24"/>
      <c r="AB75" s="24"/>
      <c r="AC75" s="25">
        <f t="shared" si="21"/>
        <v>0</v>
      </c>
      <c r="AD75" s="24"/>
      <c r="AE75" s="24"/>
      <c r="AF75" s="188">
        <v>1631407</v>
      </c>
      <c r="AG75" s="25">
        <f t="shared" si="22"/>
        <v>1631407</v>
      </c>
      <c r="AH75" s="25">
        <f t="shared" si="23"/>
        <v>1631407</v>
      </c>
      <c r="AI75" s="26">
        <f t="shared" si="24"/>
        <v>0</v>
      </c>
      <c r="AJ75" s="27">
        <f t="shared" si="25"/>
        <v>3.3203625232530215E-3</v>
      </c>
    </row>
    <row r="76" spans="1:36" s="37" customFormat="1" ht="12.75" customHeight="1" x14ac:dyDescent="0.25">
      <c r="A76" s="376" t="s">
        <v>57</v>
      </c>
      <c r="B76" s="377"/>
      <c r="C76" s="378"/>
      <c r="D76" s="378"/>
      <c r="E76" s="377"/>
      <c r="F76" s="377"/>
      <c r="G76" s="377"/>
      <c r="H76" s="377"/>
      <c r="I76" s="405"/>
      <c r="J76" s="162">
        <f>J50</f>
        <v>83528020</v>
      </c>
      <c r="K76" s="162">
        <f>SUM(K51:K75)</f>
        <v>83528020</v>
      </c>
      <c r="L76" s="146"/>
      <c r="M76" s="162">
        <f>SUM(M51:M52)</f>
        <v>0</v>
      </c>
      <c r="N76" s="162">
        <f>SUM(N51:N52)</f>
        <v>0</v>
      </c>
      <c r="O76" s="162">
        <f>SUM(O51:O52)</f>
        <v>0</v>
      </c>
      <c r="P76" s="163"/>
      <c r="Q76" s="164"/>
      <c r="R76" s="33">
        <f t="shared" ref="R76:AE76" si="26">SUM(R51:R52)</f>
        <v>0</v>
      </c>
      <c r="S76" s="33">
        <f t="shared" si="26"/>
        <v>0</v>
      </c>
      <c r="T76" s="33">
        <f t="shared" si="26"/>
        <v>0</v>
      </c>
      <c r="U76" s="33">
        <f t="shared" si="26"/>
        <v>0</v>
      </c>
      <c r="V76" s="33">
        <f t="shared" si="26"/>
        <v>0</v>
      </c>
      <c r="W76" s="33">
        <f t="shared" si="26"/>
        <v>0</v>
      </c>
      <c r="X76" s="33">
        <f t="shared" si="26"/>
        <v>0</v>
      </c>
      <c r="Y76" s="33">
        <f t="shared" si="26"/>
        <v>0</v>
      </c>
      <c r="Z76" s="33">
        <f t="shared" si="26"/>
        <v>0</v>
      </c>
      <c r="AA76" s="33">
        <f t="shared" si="26"/>
        <v>0</v>
      </c>
      <c r="AB76" s="33">
        <f t="shared" si="26"/>
        <v>0</v>
      </c>
      <c r="AC76" s="33">
        <f t="shared" si="26"/>
        <v>0</v>
      </c>
      <c r="AD76" s="33">
        <f t="shared" si="26"/>
        <v>0</v>
      </c>
      <c r="AE76" s="33">
        <f t="shared" si="26"/>
        <v>0</v>
      </c>
      <c r="AF76" s="33">
        <f>SUM(AF51:AF75)</f>
        <v>83528020</v>
      </c>
      <c r="AG76" s="33">
        <f t="shared" ref="AG76:AH76" si="27">SUM(AG51:AG75)</f>
        <v>83528020</v>
      </c>
      <c r="AH76" s="33">
        <f t="shared" si="27"/>
        <v>83528020</v>
      </c>
      <c r="AI76" s="36">
        <f>IF(ISERROR(AH76/J76),0,AH76/J76)</f>
        <v>1</v>
      </c>
      <c r="AJ76" s="36">
        <f>IF(ISERROR(AH76/$AH$198),0,AH76/$AH$198)</f>
        <v>0.17000252374148747</v>
      </c>
    </row>
    <row r="77" spans="1:36" ht="12.75" customHeight="1" x14ac:dyDescent="0.25">
      <c r="A77" s="383" t="s">
        <v>58</v>
      </c>
      <c r="B77" s="384"/>
      <c r="C77" s="384"/>
      <c r="D77" s="384"/>
      <c r="E77" s="385"/>
      <c r="F77" s="9"/>
      <c r="G77" s="10"/>
      <c r="H77" s="168"/>
      <c r="I77" s="168"/>
      <c r="J77" s="381">
        <v>75044707</v>
      </c>
      <c r="K77" s="13"/>
      <c r="L77" s="14"/>
      <c r="M77" s="15"/>
      <c r="N77" s="15"/>
      <c r="O77" s="15"/>
      <c r="P77" s="10"/>
      <c r="Q77" s="16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7"/>
      <c r="AJ77" s="17"/>
    </row>
    <row r="78" spans="1:36" ht="12.75" customHeight="1" outlineLevel="1" x14ac:dyDescent="0.25">
      <c r="A78" s="18">
        <v>1</v>
      </c>
      <c r="B78" s="19"/>
      <c r="C78" s="20" t="s">
        <v>1909</v>
      </c>
      <c r="D78" s="21">
        <v>45631</v>
      </c>
      <c r="E78" s="22" t="s">
        <v>362</v>
      </c>
      <c r="F78" s="329" t="s">
        <v>1854</v>
      </c>
      <c r="G78" s="262" t="s">
        <v>1560</v>
      </c>
      <c r="H78" s="158"/>
      <c r="I78" s="158"/>
      <c r="J78" s="397"/>
      <c r="K78" s="188">
        <v>2610251</v>
      </c>
      <c r="L78" s="22"/>
      <c r="M78" s="24"/>
      <c r="N78" s="24"/>
      <c r="O78" s="24"/>
      <c r="P78" s="22"/>
      <c r="Q78" s="22"/>
      <c r="R78" s="24"/>
      <c r="S78" s="24"/>
      <c r="T78" s="24"/>
      <c r="U78" s="25">
        <f>SUM(R78:T78)</f>
        <v>0</v>
      </c>
      <c r="V78" s="24"/>
      <c r="W78" s="24"/>
      <c r="X78" s="24"/>
      <c r="Y78" s="25">
        <f>SUM(V78:X78)</f>
        <v>0</v>
      </c>
      <c r="Z78" s="24"/>
      <c r="AA78" s="24"/>
      <c r="AB78" s="24"/>
      <c r="AC78" s="25">
        <f>SUM(Z78:AB78)</f>
        <v>0</v>
      </c>
      <c r="AD78" s="24"/>
      <c r="AE78" s="24"/>
      <c r="AF78" s="188">
        <v>2610251</v>
      </c>
      <c r="AG78" s="25">
        <f>SUM(AD78:AF78)</f>
        <v>2610251</v>
      </c>
      <c r="AH78" s="25">
        <f>SUM(U78,Y78,AC78,AG78)</f>
        <v>2610251</v>
      </c>
      <c r="AI78" s="26">
        <f>IF(ISERROR(AH78/J78),0,AH78/J78)</f>
        <v>0</v>
      </c>
      <c r="AJ78" s="27">
        <f>IF(ISERROR(AH78/$AH$198),"-",AH78/$AH$198)</f>
        <v>5.3125796301497557E-3</v>
      </c>
    </row>
    <row r="79" spans="1:36" ht="12.75" customHeight="1" outlineLevel="1" x14ac:dyDescent="0.25">
      <c r="A79" s="18">
        <v>2</v>
      </c>
      <c r="B79" s="19"/>
      <c r="C79" s="20" t="s">
        <v>1910</v>
      </c>
      <c r="D79" s="29">
        <v>45643</v>
      </c>
      <c r="E79" s="22" t="s">
        <v>323</v>
      </c>
      <c r="F79" s="329" t="s">
        <v>1854</v>
      </c>
      <c r="G79" s="262" t="s">
        <v>1560</v>
      </c>
      <c r="H79" s="158"/>
      <c r="I79" s="158"/>
      <c r="J79" s="397"/>
      <c r="K79" s="188">
        <v>5546783</v>
      </c>
      <c r="L79" s="333"/>
      <c r="M79" s="126"/>
      <c r="N79" s="126"/>
      <c r="O79" s="126"/>
      <c r="P79" s="333"/>
      <c r="Q79" s="333"/>
      <c r="R79" s="24"/>
      <c r="S79" s="24"/>
      <c r="T79" s="24"/>
      <c r="U79" s="25">
        <f>SUM(R79:T79)</f>
        <v>0</v>
      </c>
      <c r="V79" s="24"/>
      <c r="W79" s="24"/>
      <c r="X79" s="24"/>
      <c r="Y79" s="25">
        <f>SUM(V79:X79)</f>
        <v>0</v>
      </c>
      <c r="Z79" s="24"/>
      <c r="AA79" s="24"/>
      <c r="AB79" s="24"/>
      <c r="AC79" s="25">
        <f>SUM(Z79:AB79)</f>
        <v>0</v>
      </c>
      <c r="AD79" s="24"/>
      <c r="AE79" s="24"/>
      <c r="AF79" s="188">
        <v>5546783</v>
      </c>
      <c r="AG79" s="25">
        <f>SUM(AD79:AF79)</f>
        <v>5546783</v>
      </c>
      <c r="AH79" s="25">
        <f>SUM(U79,Y79,AC79,AG79)</f>
        <v>5546783</v>
      </c>
      <c r="AI79" s="26">
        <f>IF(ISERROR(AH79/J79),0,AH79/J79)</f>
        <v>0</v>
      </c>
      <c r="AJ79" s="27">
        <f>IF(ISERROR(AH79/$AH$198),"-",AH79/$AH$198)</f>
        <v>1.1289230950839958E-2</v>
      </c>
    </row>
    <row r="80" spans="1:36" ht="12.75" customHeight="1" outlineLevel="1" x14ac:dyDescent="0.25">
      <c r="A80" s="18">
        <v>3</v>
      </c>
      <c r="B80" s="19"/>
      <c r="C80" s="20" t="s">
        <v>1911</v>
      </c>
      <c r="D80" s="21">
        <v>45643</v>
      </c>
      <c r="E80" s="22" t="s">
        <v>1912</v>
      </c>
      <c r="F80" s="329" t="s">
        <v>1854</v>
      </c>
      <c r="G80" s="262" t="s">
        <v>1560</v>
      </c>
      <c r="H80" s="158"/>
      <c r="I80" s="158"/>
      <c r="J80" s="397"/>
      <c r="K80" s="332">
        <v>1957688</v>
      </c>
      <c r="L80" s="157"/>
      <c r="M80" s="159"/>
      <c r="N80" s="159"/>
      <c r="O80" s="159"/>
      <c r="P80" s="157"/>
      <c r="Q80" s="157"/>
      <c r="R80" s="161"/>
      <c r="S80" s="24"/>
      <c r="T80" s="24"/>
      <c r="U80" s="25">
        <f t="shared" ref="U80:U99" si="28">SUM(R80:T80)</f>
        <v>0</v>
      </c>
      <c r="V80" s="24"/>
      <c r="W80" s="24"/>
      <c r="X80" s="24"/>
      <c r="Y80" s="25">
        <f t="shared" ref="Y80:Y99" si="29">SUM(V80:X80)</f>
        <v>0</v>
      </c>
      <c r="Z80" s="24"/>
      <c r="AA80" s="24"/>
      <c r="AB80" s="24"/>
      <c r="AC80" s="25">
        <f t="shared" ref="AC80:AC99" si="30">SUM(Z80:AB80)</f>
        <v>0</v>
      </c>
      <c r="AD80" s="24"/>
      <c r="AE80" s="24"/>
      <c r="AF80" s="332">
        <v>1957688</v>
      </c>
      <c r="AG80" s="25">
        <f t="shared" ref="AG80:AG99" si="31">SUM(AD80:AF80)</f>
        <v>1957688</v>
      </c>
      <c r="AH80" s="25">
        <f t="shared" ref="AH80:AH99" si="32">SUM(U80,Y80,AC80,AG80)</f>
        <v>1957688</v>
      </c>
      <c r="AI80" s="26">
        <f t="shared" ref="AI80:AI99" si="33">IF(ISERROR(AH80/J80),0,AH80/J80)</f>
        <v>0</v>
      </c>
      <c r="AJ80" s="27">
        <f t="shared" ref="AJ80:AJ99" si="34">IF(ISERROR(AH80/$AH$198),"-",AH80/$AH$198)</f>
        <v>3.9844342137934684E-3</v>
      </c>
    </row>
    <row r="81" spans="1:36" ht="12.75" customHeight="1" outlineLevel="1" x14ac:dyDescent="0.25">
      <c r="A81" s="18">
        <v>4</v>
      </c>
      <c r="B81" s="19"/>
      <c r="C81" s="20" t="s">
        <v>1913</v>
      </c>
      <c r="D81" s="29">
        <v>45643</v>
      </c>
      <c r="E81" s="22" t="s">
        <v>878</v>
      </c>
      <c r="F81" s="329" t="s">
        <v>1854</v>
      </c>
      <c r="G81" s="262" t="s">
        <v>1560</v>
      </c>
      <c r="H81" s="158"/>
      <c r="I81" s="158"/>
      <c r="J81" s="397"/>
      <c r="K81" s="332">
        <v>4567939</v>
      </c>
      <c r="L81" s="157"/>
      <c r="M81" s="159"/>
      <c r="N81" s="159"/>
      <c r="O81" s="159"/>
      <c r="P81" s="157"/>
      <c r="Q81" s="157"/>
      <c r="R81" s="161"/>
      <c r="S81" s="24"/>
      <c r="T81" s="24"/>
      <c r="U81" s="25">
        <f t="shared" si="28"/>
        <v>0</v>
      </c>
      <c r="V81" s="24"/>
      <c r="W81" s="24"/>
      <c r="X81" s="24"/>
      <c r="Y81" s="25">
        <f t="shared" si="29"/>
        <v>0</v>
      </c>
      <c r="Z81" s="24"/>
      <c r="AA81" s="24"/>
      <c r="AB81" s="24"/>
      <c r="AC81" s="25">
        <f t="shared" si="30"/>
        <v>0</v>
      </c>
      <c r="AD81" s="24"/>
      <c r="AE81" s="24"/>
      <c r="AF81" s="332">
        <v>4567939</v>
      </c>
      <c r="AG81" s="25">
        <f t="shared" si="31"/>
        <v>4567939</v>
      </c>
      <c r="AH81" s="25">
        <f t="shared" si="32"/>
        <v>4567939</v>
      </c>
      <c r="AI81" s="26">
        <f t="shared" si="33"/>
        <v>0</v>
      </c>
      <c r="AJ81" s="27">
        <f t="shared" si="34"/>
        <v>9.2970138439432241E-3</v>
      </c>
    </row>
    <row r="82" spans="1:36" ht="12.75" customHeight="1" outlineLevel="1" x14ac:dyDescent="0.25">
      <c r="A82" s="18">
        <v>5</v>
      </c>
      <c r="B82" s="19"/>
      <c r="C82" s="20" t="s">
        <v>1914</v>
      </c>
      <c r="D82" s="21">
        <v>45643</v>
      </c>
      <c r="E82" s="22" t="s">
        <v>368</v>
      </c>
      <c r="F82" s="329" t="s">
        <v>1854</v>
      </c>
      <c r="G82" s="262" t="s">
        <v>1560</v>
      </c>
      <c r="H82" s="158"/>
      <c r="I82" s="158"/>
      <c r="J82" s="397"/>
      <c r="K82" s="332">
        <v>1957688</v>
      </c>
      <c r="L82" s="157"/>
      <c r="M82" s="159"/>
      <c r="N82" s="159"/>
      <c r="O82" s="159"/>
      <c r="P82" s="157"/>
      <c r="Q82" s="157"/>
      <c r="R82" s="161"/>
      <c r="S82" s="24"/>
      <c r="T82" s="24"/>
      <c r="U82" s="25">
        <f t="shared" si="28"/>
        <v>0</v>
      </c>
      <c r="V82" s="24"/>
      <c r="W82" s="24"/>
      <c r="X82" s="24"/>
      <c r="Y82" s="25">
        <f t="shared" si="29"/>
        <v>0</v>
      </c>
      <c r="Z82" s="24"/>
      <c r="AA82" s="24"/>
      <c r="AB82" s="24"/>
      <c r="AC82" s="25">
        <f t="shared" si="30"/>
        <v>0</v>
      </c>
      <c r="AD82" s="24"/>
      <c r="AE82" s="24"/>
      <c r="AF82" s="332">
        <v>1957688</v>
      </c>
      <c r="AG82" s="25">
        <f t="shared" si="31"/>
        <v>1957688</v>
      </c>
      <c r="AH82" s="25">
        <f t="shared" si="32"/>
        <v>1957688</v>
      </c>
      <c r="AI82" s="26">
        <f t="shared" si="33"/>
        <v>0</v>
      </c>
      <c r="AJ82" s="27">
        <f t="shared" si="34"/>
        <v>3.9844342137934684E-3</v>
      </c>
    </row>
    <row r="83" spans="1:36" ht="12.75" customHeight="1" outlineLevel="1" x14ac:dyDescent="0.25">
      <c r="A83" s="18">
        <v>6</v>
      </c>
      <c r="B83" s="19"/>
      <c r="C83" s="20" t="s">
        <v>1915</v>
      </c>
      <c r="D83" s="29">
        <v>45643</v>
      </c>
      <c r="E83" s="22" t="s">
        <v>1916</v>
      </c>
      <c r="F83" s="329" t="s">
        <v>1854</v>
      </c>
      <c r="G83" s="262" t="s">
        <v>1560</v>
      </c>
      <c r="H83" s="158"/>
      <c r="I83" s="158"/>
      <c r="J83" s="397"/>
      <c r="K83" s="332">
        <v>2936532</v>
      </c>
      <c r="L83" s="157"/>
      <c r="M83" s="159"/>
      <c r="N83" s="159"/>
      <c r="O83" s="159"/>
      <c r="P83" s="157"/>
      <c r="Q83" s="157"/>
      <c r="R83" s="161"/>
      <c r="S83" s="24"/>
      <c r="T83" s="24"/>
      <c r="U83" s="25">
        <f t="shared" si="28"/>
        <v>0</v>
      </c>
      <c r="V83" s="24"/>
      <c r="W83" s="24"/>
      <c r="X83" s="24"/>
      <c r="Y83" s="25">
        <f t="shared" si="29"/>
        <v>0</v>
      </c>
      <c r="Z83" s="24"/>
      <c r="AA83" s="24"/>
      <c r="AB83" s="24"/>
      <c r="AC83" s="25">
        <f t="shared" si="30"/>
        <v>0</v>
      </c>
      <c r="AD83" s="24"/>
      <c r="AE83" s="24"/>
      <c r="AF83" s="332">
        <v>2936532</v>
      </c>
      <c r="AG83" s="25">
        <f t="shared" si="31"/>
        <v>2936532</v>
      </c>
      <c r="AH83" s="25">
        <f t="shared" si="32"/>
        <v>2936532</v>
      </c>
      <c r="AI83" s="26">
        <f t="shared" si="33"/>
        <v>0</v>
      </c>
      <c r="AJ83" s="27">
        <f t="shared" si="34"/>
        <v>5.9766513206902022E-3</v>
      </c>
    </row>
    <row r="84" spans="1:36" ht="12.75" customHeight="1" outlineLevel="1" x14ac:dyDescent="0.25">
      <c r="A84" s="18">
        <v>7</v>
      </c>
      <c r="B84" s="19"/>
      <c r="C84" s="20" t="s">
        <v>1917</v>
      </c>
      <c r="D84" s="21">
        <v>45643</v>
      </c>
      <c r="E84" s="22" t="s">
        <v>1918</v>
      </c>
      <c r="F84" s="329" t="s">
        <v>1854</v>
      </c>
      <c r="G84" s="262" t="s">
        <v>1560</v>
      </c>
      <c r="H84" s="158"/>
      <c r="I84" s="158"/>
      <c r="J84" s="397"/>
      <c r="K84" s="332">
        <v>2610251</v>
      </c>
      <c r="L84" s="157"/>
      <c r="M84" s="159"/>
      <c r="N84" s="159"/>
      <c r="O84" s="159"/>
      <c r="P84" s="157"/>
      <c r="Q84" s="157"/>
      <c r="R84" s="161"/>
      <c r="S84" s="24"/>
      <c r="T84" s="24"/>
      <c r="U84" s="25">
        <f t="shared" si="28"/>
        <v>0</v>
      </c>
      <c r="V84" s="24"/>
      <c r="W84" s="24"/>
      <c r="X84" s="24"/>
      <c r="Y84" s="25">
        <f t="shared" si="29"/>
        <v>0</v>
      </c>
      <c r="Z84" s="24"/>
      <c r="AA84" s="24"/>
      <c r="AB84" s="24"/>
      <c r="AC84" s="25">
        <f t="shared" si="30"/>
        <v>0</v>
      </c>
      <c r="AD84" s="24"/>
      <c r="AE84" s="24"/>
      <c r="AF84" s="332">
        <v>2610251</v>
      </c>
      <c r="AG84" s="25">
        <f t="shared" si="31"/>
        <v>2610251</v>
      </c>
      <c r="AH84" s="25">
        <f t="shared" si="32"/>
        <v>2610251</v>
      </c>
      <c r="AI84" s="26">
        <f t="shared" si="33"/>
        <v>0</v>
      </c>
      <c r="AJ84" s="27">
        <f t="shared" si="34"/>
        <v>5.3125796301497557E-3</v>
      </c>
    </row>
    <row r="85" spans="1:36" ht="12.75" customHeight="1" outlineLevel="1" x14ac:dyDescent="0.25">
      <c r="A85" s="18">
        <v>8</v>
      </c>
      <c r="B85" s="19"/>
      <c r="C85" s="20" t="s">
        <v>1919</v>
      </c>
      <c r="D85" s="29">
        <v>45643</v>
      </c>
      <c r="E85" s="22" t="s">
        <v>1920</v>
      </c>
      <c r="F85" s="329" t="s">
        <v>1854</v>
      </c>
      <c r="G85" s="262" t="s">
        <v>1560</v>
      </c>
      <c r="H85" s="158"/>
      <c r="I85" s="158"/>
      <c r="J85" s="397"/>
      <c r="K85" s="332">
        <v>3915376</v>
      </c>
      <c r="L85" s="157"/>
      <c r="M85" s="159"/>
      <c r="N85" s="159"/>
      <c r="O85" s="159"/>
      <c r="P85" s="157"/>
      <c r="Q85" s="157"/>
      <c r="R85" s="161"/>
      <c r="S85" s="24"/>
      <c r="T85" s="24"/>
      <c r="U85" s="25">
        <f t="shared" si="28"/>
        <v>0</v>
      </c>
      <c r="V85" s="24"/>
      <c r="W85" s="24"/>
      <c r="X85" s="24"/>
      <c r="Y85" s="25">
        <f t="shared" si="29"/>
        <v>0</v>
      </c>
      <c r="Z85" s="24"/>
      <c r="AA85" s="24"/>
      <c r="AB85" s="24"/>
      <c r="AC85" s="25">
        <f t="shared" si="30"/>
        <v>0</v>
      </c>
      <c r="AD85" s="24"/>
      <c r="AE85" s="24"/>
      <c r="AF85" s="332">
        <v>3915376</v>
      </c>
      <c r="AG85" s="25">
        <f t="shared" si="31"/>
        <v>3915376</v>
      </c>
      <c r="AH85" s="25">
        <f t="shared" si="32"/>
        <v>3915376</v>
      </c>
      <c r="AI85" s="26">
        <f t="shared" si="33"/>
        <v>0</v>
      </c>
      <c r="AJ85" s="27">
        <f t="shared" si="34"/>
        <v>7.9688684275869368E-3</v>
      </c>
    </row>
    <row r="86" spans="1:36" ht="12.75" customHeight="1" outlineLevel="1" x14ac:dyDescent="0.25">
      <c r="A86" s="18">
        <v>9</v>
      </c>
      <c r="B86" s="19"/>
      <c r="C86" s="20" t="s">
        <v>1921</v>
      </c>
      <c r="D86" s="21">
        <v>45643</v>
      </c>
      <c r="E86" s="22" t="s">
        <v>1922</v>
      </c>
      <c r="F86" s="329" t="s">
        <v>1854</v>
      </c>
      <c r="G86" s="262" t="s">
        <v>1560</v>
      </c>
      <c r="H86" s="158"/>
      <c r="I86" s="158"/>
      <c r="J86" s="397"/>
      <c r="K86" s="332">
        <v>2610251</v>
      </c>
      <c r="L86" s="157"/>
      <c r="M86" s="159"/>
      <c r="N86" s="159"/>
      <c r="O86" s="159"/>
      <c r="P86" s="157"/>
      <c r="Q86" s="157"/>
      <c r="R86" s="161"/>
      <c r="S86" s="24"/>
      <c r="T86" s="24"/>
      <c r="U86" s="25">
        <f t="shared" si="28"/>
        <v>0</v>
      </c>
      <c r="V86" s="24"/>
      <c r="W86" s="24"/>
      <c r="X86" s="24"/>
      <c r="Y86" s="25">
        <f t="shared" si="29"/>
        <v>0</v>
      </c>
      <c r="Z86" s="24"/>
      <c r="AA86" s="24"/>
      <c r="AB86" s="24"/>
      <c r="AC86" s="25">
        <f t="shared" si="30"/>
        <v>0</v>
      </c>
      <c r="AD86" s="24"/>
      <c r="AE86" s="24"/>
      <c r="AF86" s="332">
        <v>2610251</v>
      </c>
      <c r="AG86" s="25">
        <f t="shared" si="31"/>
        <v>2610251</v>
      </c>
      <c r="AH86" s="25">
        <f t="shared" si="32"/>
        <v>2610251</v>
      </c>
      <c r="AI86" s="26">
        <f t="shared" si="33"/>
        <v>0</v>
      </c>
      <c r="AJ86" s="27">
        <f t="shared" si="34"/>
        <v>5.3125796301497557E-3</v>
      </c>
    </row>
    <row r="87" spans="1:36" ht="12.75" customHeight="1" outlineLevel="1" x14ac:dyDescent="0.25">
      <c r="A87" s="18">
        <v>10</v>
      </c>
      <c r="B87" s="19"/>
      <c r="C87" s="20" t="s">
        <v>1923</v>
      </c>
      <c r="D87" s="29">
        <v>45643</v>
      </c>
      <c r="E87" s="22" t="s">
        <v>339</v>
      </c>
      <c r="F87" s="329" t="s">
        <v>1854</v>
      </c>
      <c r="G87" s="262" t="s">
        <v>1560</v>
      </c>
      <c r="H87" s="158"/>
      <c r="I87" s="158"/>
      <c r="J87" s="397"/>
      <c r="K87" s="332">
        <v>4241657</v>
      </c>
      <c r="L87" s="157"/>
      <c r="M87" s="159"/>
      <c r="N87" s="159"/>
      <c r="O87" s="159"/>
      <c r="P87" s="157"/>
      <c r="Q87" s="157"/>
      <c r="R87" s="161"/>
      <c r="S87" s="24"/>
      <c r="T87" s="24"/>
      <c r="U87" s="25">
        <f t="shared" si="28"/>
        <v>0</v>
      </c>
      <c r="V87" s="24"/>
      <c r="W87" s="24"/>
      <c r="X87" s="24"/>
      <c r="Y87" s="25">
        <f t="shared" si="29"/>
        <v>0</v>
      </c>
      <c r="Z87" s="24"/>
      <c r="AA87" s="24"/>
      <c r="AB87" s="24"/>
      <c r="AC87" s="25">
        <f t="shared" si="30"/>
        <v>0</v>
      </c>
      <c r="AD87" s="24"/>
      <c r="AE87" s="24"/>
      <c r="AF87" s="332">
        <v>4241657</v>
      </c>
      <c r="AG87" s="25">
        <f t="shared" si="31"/>
        <v>4241657</v>
      </c>
      <c r="AH87" s="25">
        <f t="shared" si="32"/>
        <v>4241657</v>
      </c>
      <c r="AI87" s="26">
        <f t="shared" si="33"/>
        <v>0</v>
      </c>
      <c r="AJ87" s="27">
        <f t="shared" si="34"/>
        <v>8.6329401181273833E-3</v>
      </c>
    </row>
    <row r="88" spans="1:36" ht="12.75" customHeight="1" outlineLevel="1" x14ac:dyDescent="0.25">
      <c r="A88" s="18">
        <v>11</v>
      </c>
      <c r="B88" s="19"/>
      <c r="C88" s="20" t="s">
        <v>1924</v>
      </c>
      <c r="D88" s="21">
        <v>45643</v>
      </c>
      <c r="E88" s="22" t="s">
        <v>1925</v>
      </c>
      <c r="F88" s="329" t="s">
        <v>1854</v>
      </c>
      <c r="G88" s="262" t="s">
        <v>1560</v>
      </c>
      <c r="H88" s="158"/>
      <c r="I88" s="158"/>
      <c r="J88" s="397"/>
      <c r="K88" s="332">
        <v>1957688</v>
      </c>
      <c r="L88" s="157"/>
      <c r="M88" s="159"/>
      <c r="N88" s="159"/>
      <c r="O88" s="159"/>
      <c r="P88" s="157"/>
      <c r="Q88" s="157"/>
      <c r="R88" s="161"/>
      <c r="S88" s="24"/>
      <c r="T88" s="24"/>
      <c r="U88" s="25">
        <f t="shared" si="28"/>
        <v>0</v>
      </c>
      <c r="V88" s="24"/>
      <c r="W88" s="24"/>
      <c r="X88" s="24"/>
      <c r="Y88" s="25">
        <f t="shared" si="29"/>
        <v>0</v>
      </c>
      <c r="Z88" s="24"/>
      <c r="AA88" s="24"/>
      <c r="AB88" s="24"/>
      <c r="AC88" s="25">
        <f t="shared" si="30"/>
        <v>0</v>
      </c>
      <c r="AD88" s="24"/>
      <c r="AE88" s="24"/>
      <c r="AF88" s="332">
        <v>1957688</v>
      </c>
      <c r="AG88" s="25">
        <f t="shared" si="31"/>
        <v>1957688</v>
      </c>
      <c r="AH88" s="25">
        <f t="shared" si="32"/>
        <v>1957688</v>
      </c>
      <c r="AI88" s="26">
        <f t="shared" si="33"/>
        <v>0</v>
      </c>
      <c r="AJ88" s="27">
        <f t="shared" si="34"/>
        <v>3.9844342137934684E-3</v>
      </c>
    </row>
    <row r="89" spans="1:36" ht="12.75" customHeight="1" outlineLevel="1" x14ac:dyDescent="0.25">
      <c r="A89" s="18">
        <v>12</v>
      </c>
      <c r="B89" s="19"/>
      <c r="C89" s="20" t="s">
        <v>1926</v>
      </c>
      <c r="D89" s="29">
        <v>45643</v>
      </c>
      <c r="E89" s="22" t="s">
        <v>1927</v>
      </c>
      <c r="F89" s="329" t="s">
        <v>1854</v>
      </c>
      <c r="G89" s="262" t="s">
        <v>1560</v>
      </c>
      <c r="H89" s="158"/>
      <c r="I89" s="158"/>
      <c r="J89" s="397"/>
      <c r="K89" s="332">
        <v>3589095</v>
      </c>
      <c r="L89" s="157"/>
      <c r="M89" s="159"/>
      <c r="N89" s="159"/>
      <c r="O89" s="159"/>
      <c r="P89" s="157"/>
      <c r="Q89" s="157"/>
      <c r="R89" s="161"/>
      <c r="S89" s="24"/>
      <c r="T89" s="24"/>
      <c r="U89" s="25">
        <f t="shared" si="28"/>
        <v>0</v>
      </c>
      <c r="V89" s="24"/>
      <c r="W89" s="24"/>
      <c r="X89" s="24"/>
      <c r="Y89" s="25">
        <f t="shared" si="29"/>
        <v>0</v>
      </c>
      <c r="Z89" s="24"/>
      <c r="AA89" s="24"/>
      <c r="AB89" s="24"/>
      <c r="AC89" s="25">
        <f t="shared" si="30"/>
        <v>0</v>
      </c>
      <c r="AD89" s="24"/>
      <c r="AE89" s="24"/>
      <c r="AF89" s="332">
        <v>3589095</v>
      </c>
      <c r="AG89" s="25">
        <f t="shared" si="31"/>
        <v>3589095</v>
      </c>
      <c r="AH89" s="25">
        <f t="shared" si="32"/>
        <v>3589095</v>
      </c>
      <c r="AI89" s="26">
        <f t="shared" si="33"/>
        <v>0</v>
      </c>
      <c r="AJ89" s="27">
        <f t="shared" si="34"/>
        <v>7.3047967370464895E-3</v>
      </c>
    </row>
    <row r="90" spans="1:36" ht="12.75" customHeight="1" outlineLevel="1" x14ac:dyDescent="0.25">
      <c r="A90" s="18">
        <v>13</v>
      </c>
      <c r="B90" s="19"/>
      <c r="C90" s="20" t="s">
        <v>1717</v>
      </c>
      <c r="D90" s="21">
        <v>45643</v>
      </c>
      <c r="E90" s="22" t="s">
        <v>343</v>
      </c>
      <c r="F90" s="329" t="s">
        <v>1854</v>
      </c>
      <c r="G90" s="262" t="s">
        <v>1560</v>
      </c>
      <c r="H90" s="158"/>
      <c r="I90" s="158"/>
      <c r="J90" s="397"/>
      <c r="K90" s="332">
        <v>3589095</v>
      </c>
      <c r="L90" s="157"/>
      <c r="M90" s="159"/>
      <c r="N90" s="159"/>
      <c r="O90" s="159"/>
      <c r="P90" s="157"/>
      <c r="Q90" s="157"/>
      <c r="R90" s="161"/>
      <c r="S90" s="24"/>
      <c r="T90" s="24"/>
      <c r="U90" s="25">
        <f t="shared" si="28"/>
        <v>0</v>
      </c>
      <c r="V90" s="24"/>
      <c r="W90" s="24"/>
      <c r="X90" s="24"/>
      <c r="Y90" s="25">
        <f t="shared" si="29"/>
        <v>0</v>
      </c>
      <c r="Z90" s="24"/>
      <c r="AA90" s="24"/>
      <c r="AB90" s="24"/>
      <c r="AC90" s="25">
        <f t="shared" si="30"/>
        <v>0</v>
      </c>
      <c r="AD90" s="24"/>
      <c r="AE90" s="24"/>
      <c r="AF90" s="332">
        <v>3589095</v>
      </c>
      <c r="AG90" s="25">
        <f t="shared" si="31"/>
        <v>3589095</v>
      </c>
      <c r="AH90" s="25">
        <f t="shared" si="32"/>
        <v>3589095</v>
      </c>
      <c r="AI90" s="26">
        <f t="shared" si="33"/>
        <v>0</v>
      </c>
      <c r="AJ90" s="27">
        <f t="shared" si="34"/>
        <v>7.3047967370464895E-3</v>
      </c>
    </row>
    <row r="91" spans="1:36" ht="12.75" customHeight="1" outlineLevel="1" x14ac:dyDescent="0.25">
      <c r="A91" s="18">
        <v>14</v>
      </c>
      <c r="B91" s="19"/>
      <c r="C91" s="20" t="s">
        <v>1737</v>
      </c>
      <c r="D91" s="29">
        <v>45643</v>
      </c>
      <c r="E91" s="22" t="s">
        <v>355</v>
      </c>
      <c r="F91" s="329" t="s">
        <v>1854</v>
      </c>
      <c r="G91" s="262" t="s">
        <v>1560</v>
      </c>
      <c r="H91" s="158"/>
      <c r="I91" s="158"/>
      <c r="J91" s="397"/>
      <c r="K91" s="332">
        <v>2936532</v>
      </c>
      <c r="L91" s="157"/>
      <c r="M91" s="159"/>
      <c r="N91" s="159"/>
      <c r="O91" s="159"/>
      <c r="P91" s="157"/>
      <c r="Q91" s="157"/>
      <c r="R91" s="161"/>
      <c r="S91" s="24"/>
      <c r="T91" s="24"/>
      <c r="U91" s="25">
        <f t="shared" si="28"/>
        <v>0</v>
      </c>
      <c r="V91" s="24"/>
      <c r="W91" s="24"/>
      <c r="X91" s="24"/>
      <c r="Y91" s="25">
        <f t="shared" si="29"/>
        <v>0</v>
      </c>
      <c r="Z91" s="24"/>
      <c r="AA91" s="24"/>
      <c r="AB91" s="24"/>
      <c r="AC91" s="25">
        <f t="shared" si="30"/>
        <v>0</v>
      </c>
      <c r="AD91" s="24"/>
      <c r="AE91" s="24"/>
      <c r="AF91" s="332">
        <v>2936532</v>
      </c>
      <c r="AG91" s="25">
        <f t="shared" si="31"/>
        <v>2936532</v>
      </c>
      <c r="AH91" s="25">
        <f t="shared" si="32"/>
        <v>2936532</v>
      </c>
      <c r="AI91" s="26">
        <f t="shared" si="33"/>
        <v>0</v>
      </c>
      <c r="AJ91" s="27">
        <f t="shared" si="34"/>
        <v>5.9766513206902022E-3</v>
      </c>
    </row>
    <row r="92" spans="1:36" ht="12.75" customHeight="1" outlineLevel="1" x14ac:dyDescent="0.25">
      <c r="A92" s="18">
        <v>15</v>
      </c>
      <c r="B92" s="19"/>
      <c r="C92" s="20" t="s">
        <v>1722</v>
      </c>
      <c r="D92" s="21">
        <v>45643</v>
      </c>
      <c r="E92" s="22" t="s">
        <v>1928</v>
      </c>
      <c r="F92" s="329" t="s">
        <v>1854</v>
      </c>
      <c r="G92" s="262" t="s">
        <v>1560</v>
      </c>
      <c r="H92" s="158"/>
      <c r="I92" s="158"/>
      <c r="J92" s="397"/>
      <c r="K92" s="332">
        <v>4241657</v>
      </c>
      <c r="L92" s="157"/>
      <c r="M92" s="159"/>
      <c r="N92" s="159"/>
      <c r="O92" s="159"/>
      <c r="P92" s="157"/>
      <c r="Q92" s="157"/>
      <c r="R92" s="161"/>
      <c r="S92" s="24"/>
      <c r="T92" s="24"/>
      <c r="U92" s="25">
        <f t="shared" si="28"/>
        <v>0</v>
      </c>
      <c r="V92" s="24"/>
      <c r="W92" s="24"/>
      <c r="X92" s="24"/>
      <c r="Y92" s="25">
        <f t="shared" si="29"/>
        <v>0</v>
      </c>
      <c r="Z92" s="24"/>
      <c r="AA92" s="24"/>
      <c r="AB92" s="24"/>
      <c r="AC92" s="25">
        <f t="shared" si="30"/>
        <v>0</v>
      </c>
      <c r="AD92" s="24"/>
      <c r="AE92" s="24"/>
      <c r="AF92" s="332">
        <v>4241657</v>
      </c>
      <c r="AG92" s="25">
        <f t="shared" si="31"/>
        <v>4241657</v>
      </c>
      <c r="AH92" s="25">
        <f t="shared" si="32"/>
        <v>4241657</v>
      </c>
      <c r="AI92" s="26">
        <f t="shared" si="33"/>
        <v>0</v>
      </c>
      <c r="AJ92" s="27">
        <f t="shared" si="34"/>
        <v>8.6329401181273833E-3</v>
      </c>
    </row>
    <row r="93" spans="1:36" ht="12.75" customHeight="1" outlineLevel="1" x14ac:dyDescent="0.25">
      <c r="A93" s="18">
        <v>16</v>
      </c>
      <c r="B93" s="19"/>
      <c r="C93" s="20" t="s">
        <v>1929</v>
      </c>
      <c r="D93" s="29">
        <v>45643</v>
      </c>
      <c r="E93" s="22" t="s">
        <v>349</v>
      </c>
      <c r="F93" s="329" t="s">
        <v>1854</v>
      </c>
      <c r="G93" s="262" t="s">
        <v>1560</v>
      </c>
      <c r="H93" s="158"/>
      <c r="I93" s="158"/>
      <c r="J93" s="397"/>
      <c r="K93" s="332">
        <v>3915376</v>
      </c>
      <c r="L93" s="157"/>
      <c r="M93" s="159"/>
      <c r="N93" s="159"/>
      <c r="O93" s="159"/>
      <c r="P93" s="157"/>
      <c r="Q93" s="157"/>
      <c r="R93" s="161"/>
      <c r="S93" s="24"/>
      <c r="T93" s="24"/>
      <c r="U93" s="25">
        <f t="shared" si="28"/>
        <v>0</v>
      </c>
      <c r="V93" s="24"/>
      <c r="W93" s="24"/>
      <c r="X93" s="24"/>
      <c r="Y93" s="25">
        <f t="shared" si="29"/>
        <v>0</v>
      </c>
      <c r="Z93" s="24"/>
      <c r="AA93" s="24"/>
      <c r="AB93" s="24"/>
      <c r="AC93" s="25">
        <f t="shared" si="30"/>
        <v>0</v>
      </c>
      <c r="AD93" s="24"/>
      <c r="AE93" s="24"/>
      <c r="AF93" s="332">
        <v>3915376</v>
      </c>
      <c r="AG93" s="25">
        <f t="shared" si="31"/>
        <v>3915376</v>
      </c>
      <c r="AH93" s="25">
        <f t="shared" si="32"/>
        <v>3915376</v>
      </c>
      <c r="AI93" s="26">
        <f t="shared" si="33"/>
        <v>0</v>
      </c>
      <c r="AJ93" s="27">
        <f t="shared" si="34"/>
        <v>7.9688684275869368E-3</v>
      </c>
    </row>
    <row r="94" spans="1:36" ht="12.75" customHeight="1" outlineLevel="1" x14ac:dyDescent="0.25">
      <c r="A94" s="18">
        <v>17</v>
      </c>
      <c r="B94" s="19"/>
      <c r="C94" s="20" t="s">
        <v>1708</v>
      </c>
      <c r="D94" s="21">
        <v>45643</v>
      </c>
      <c r="E94" s="22" t="s">
        <v>319</v>
      </c>
      <c r="F94" s="329" t="s">
        <v>1854</v>
      </c>
      <c r="G94" s="262" t="s">
        <v>1560</v>
      </c>
      <c r="H94" s="158"/>
      <c r="I94" s="158"/>
      <c r="J94" s="397"/>
      <c r="K94" s="332">
        <v>2283968</v>
      </c>
      <c r="L94" s="157"/>
      <c r="M94" s="159"/>
      <c r="N94" s="159"/>
      <c r="O94" s="159"/>
      <c r="P94" s="157"/>
      <c r="Q94" s="157"/>
      <c r="R94" s="161"/>
      <c r="S94" s="24"/>
      <c r="T94" s="24"/>
      <c r="U94" s="25">
        <f t="shared" si="28"/>
        <v>0</v>
      </c>
      <c r="V94" s="24"/>
      <c r="W94" s="24"/>
      <c r="X94" s="24"/>
      <c r="Y94" s="25">
        <f t="shared" si="29"/>
        <v>0</v>
      </c>
      <c r="Z94" s="24"/>
      <c r="AA94" s="24"/>
      <c r="AB94" s="24"/>
      <c r="AC94" s="25">
        <f t="shared" si="30"/>
        <v>0</v>
      </c>
      <c r="AD94" s="24"/>
      <c r="AE94" s="24"/>
      <c r="AF94" s="332">
        <v>2283968</v>
      </c>
      <c r="AG94" s="25">
        <f t="shared" si="31"/>
        <v>2283968</v>
      </c>
      <c r="AH94" s="25">
        <f t="shared" si="32"/>
        <v>2283968</v>
      </c>
      <c r="AI94" s="26">
        <f t="shared" si="33"/>
        <v>0</v>
      </c>
      <c r="AJ94" s="27">
        <f t="shared" si="34"/>
        <v>4.6485038690585222E-3</v>
      </c>
    </row>
    <row r="95" spans="1:36" ht="12.75" customHeight="1" outlineLevel="1" x14ac:dyDescent="0.25">
      <c r="A95" s="18">
        <v>18</v>
      </c>
      <c r="B95" s="19"/>
      <c r="C95" s="20" t="s">
        <v>1930</v>
      </c>
      <c r="D95" s="29">
        <v>45643</v>
      </c>
      <c r="E95" s="22" t="s">
        <v>1931</v>
      </c>
      <c r="F95" s="329" t="s">
        <v>1854</v>
      </c>
      <c r="G95" s="262" t="s">
        <v>1560</v>
      </c>
      <c r="H95" s="158"/>
      <c r="I95" s="158"/>
      <c r="J95" s="397"/>
      <c r="K95" s="332">
        <v>1305125</v>
      </c>
      <c r="L95" s="157"/>
      <c r="M95" s="159"/>
      <c r="N95" s="159"/>
      <c r="O95" s="159"/>
      <c r="P95" s="157"/>
      <c r="Q95" s="157"/>
      <c r="R95" s="161"/>
      <c r="S95" s="24"/>
      <c r="T95" s="24"/>
      <c r="U95" s="25">
        <f t="shared" si="28"/>
        <v>0</v>
      </c>
      <c r="V95" s="24"/>
      <c r="W95" s="24"/>
      <c r="X95" s="24"/>
      <c r="Y95" s="25">
        <f t="shared" si="29"/>
        <v>0</v>
      </c>
      <c r="Z95" s="24"/>
      <c r="AA95" s="24"/>
      <c r="AB95" s="24"/>
      <c r="AC95" s="25">
        <f t="shared" si="30"/>
        <v>0</v>
      </c>
      <c r="AD95" s="24"/>
      <c r="AE95" s="24"/>
      <c r="AF95" s="332">
        <v>1305125</v>
      </c>
      <c r="AG95" s="25">
        <f t="shared" si="31"/>
        <v>1305125</v>
      </c>
      <c r="AH95" s="25">
        <f t="shared" si="32"/>
        <v>1305125</v>
      </c>
      <c r="AI95" s="26">
        <f t="shared" si="33"/>
        <v>0</v>
      </c>
      <c r="AJ95" s="27">
        <f t="shared" si="34"/>
        <v>2.6562887974371811E-3</v>
      </c>
    </row>
    <row r="96" spans="1:36" ht="12.75" customHeight="1" outlineLevel="1" x14ac:dyDescent="0.25">
      <c r="A96" s="18">
        <v>19</v>
      </c>
      <c r="B96" s="19"/>
      <c r="C96" s="20" t="s">
        <v>1932</v>
      </c>
      <c r="D96" s="21">
        <v>45643</v>
      </c>
      <c r="E96" s="22" t="s">
        <v>1933</v>
      </c>
      <c r="F96" s="329" t="s">
        <v>1854</v>
      </c>
      <c r="G96" s="262" t="s">
        <v>1560</v>
      </c>
      <c r="H96" s="158"/>
      <c r="I96" s="158"/>
      <c r="J96" s="397"/>
      <c r="K96" s="332">
        <v>2936532</v>
      </c>
      <c r="L96" s="157"/>
      <c r="M96" s="159"/>
      <c r="N96" s="159"/>
      <c r="O96" s="159"/>
      <c r="P96" s="157"/>
      <c r="Q96" s="157"/>
      <c r="R96" s="161"/>
      <c r="S96" s="24"/>
      <c r="T96" s="24"/>
      <c r="U96" s="25">
        <f t="shared" si="28"/>
        <v>0</v>
      </c>
      <c r="V96" s="24"/>
      <c r="W96" s="24"/>
      <c r="X96" s="24"/>
      <c r="Y96" s="25">
        <f t="shared" si="29"/>
        <v>0</v>
      </c>
      <c r="Z96" s="24"/>
      <c r="AA96" s="24"/>
      <c r="AB96" s="24"/>
      <c r="AC96" s="25">
        <f t="shared" si="30"/>
        <v>0</v>
      </c>
      <c r="AD96" s="24"/>
      <c r="AE96" s="24"/>
      <c r="AF96" s="332">
        <v>2936532</v>
      </c>
      <c r="AG96" s="25">
        <f t="shared" si="31"/>
        <v>2936532</v>
      </c>
      <c r="AH96" s="25">
        <f t="shared" si="32"/>
        <v>2936532</v>
      </c>
      <c r="AI96" s="26">
        <f t="shared" si="33"/>
        <v>0</v>
      </c>
      <c r="AJ96" s="27">
        <f t="shared" si="34"/>
        <v>5.9766513206902022E-3</v>
      </c>
    </row>
    <row r="97" spans="1:36" ht="12.75" customHeight="1" outlineLevel="1" x14ac:dyDescent="0.25">
      <c r="A97" s="18">
        <v>20</v>
      </c>
      <c r="B97" s="19"/>
      <c r="C97" s="20" t="s">
        <v>1934</v>
      </c>
      <c r="D97" s="29">
        <v>45645</v>
      </c>
      <c r="E97" s="22" t="s">
        <v>875</v>
      </c>
      <c r="F97" s="329" t="s">
        <v>1854</v>
      </c>
      <c r="G97" s="262" t="s">
        <v>1560</v>
      </c>
      <c r="H97" s="158"/>
      <c r="I97" s="158"/>
      <c r="J97" s="397"/>
      <c r="K97" s="332">
        <v>2936532</v>
      </c>
      <c r="L97" s="157"/>
      <c r="M97" s="159"/>
      <c r="N97" s="159"/>
      <c r="O97" s="159"/>
      <c r="P97" s="157"/>
      <c r="Q97" s="157"/>
      <c r="R97" s="161"/>
      <c r="S97" s="24"/>
      <c r="T97" s="24"/>
      <c r="U97" s="25">
        <f t="shared" si="28"/>
        <v>0</v>
      </c>
      <c r="V97" s="24"/>
      <c r="W97" s="24"/>
      <c r="X97" s="24"/>
      <c r="Y97" s="25">
        <f t="shared" si="29"/>
        <v>0</v>
      </c>
      <c r="Z97" s="24"/>
      <c r="AA97" s="24"/>
      <c r="AB97" s="24"/>
      <c r="AC97" s="25">
        <f t="shared" si="30"/>
        <v>0</v>
      </c>
      <c r="AD97" s="24"/>
      <c r="AE97" s="24"/>
      <c r="AF97" s="332">
        <v>2936532</v>
      </c>
      <c r="AG97" s="25">
        <f t="shared" si="31"/>
        <v>2936532</v>
      </c>
      <c r="AH97" s="25">
        <f t="shared" si="32"/>
        <v>2936532</v>
      </c>
      <c r="AI97" s="26">
        <f t="shared" si="33"/>
        <v>0</v>
      </c>
      <c r="AJ97" s="27">
        <f t="shared" si="34"/>
        <v>5.9766513206902022E-3</v>
      </c>
    </row>
    <row r="98" spans="1:36" ht="12.75" customHeight="1" outlineLevel="1" x14ac:dyDescent="0.25">
      <c r="A98" s="18">
        <v>21</v>
      </c>
      <c r="B98" s="19"/>
      <c r="C98" s="20" t="s">
        <v>1935</v>
      </c>
      <c r="D98" s="29">
        <v>45645</v>
      </c>
      <c r="E98" s="22" t="s">
        <v>317</v>
      </c>
      <c r="F98" s="329" t="s">
        <v>1854</v>
      </c>
      <c r="G98" s="262" t="s">
        <v>1560</v>
      </c>
      <c r="H98" s="158"/>
      <c r="I98" s="158"/>
      <c r="J98" s="397"/>
      <c r="K98" s="332">
        <v>3589095</v>
      </c>
      <c r="L98" s="157"/>
      <c r="M98" s="159"/>
      <c r="N98" s="159"/>
      <c r="O98" s="159"/>
      <c r="P98" s="157"/>
      <c r="Q98" s="157"/>
      <c r="R98" s="161"/>
      <c r="S98" s="24"/>
      <c r="T98" s="24"/>
      <c r="U98" s="25">
        <f t="shared" si="28"/>
        <v>0</v>
      </c>
      <c r="V98" s="24"/>
      <c r="W98" s="24"/>
      <c r="X98" s="24"/>
      <c r="Y98" s="25">
        <f t="shared" si="29"/>
        <v>0</v>
      </c>
      <c r="Z98" s="24"/>
      <c r="AA98" s="24"/>
      <c r="AB98" s="24"/>
      <c r="AC98" s="25">
        <f t="shared" si="30"/>
        <v>0</v>
      </c>
      <c r="AD98" s="24"/>
      <c r="AE98" s="24"/>
      <c r="AF98" s="332">
        <v>3589095</v>
      </c>
      <c r="AG98" s="25">
        <f t="shared" si="31"/>
        <v>3589095</v>
      </c>
      <c r="AH98" s="25">
        <f t="shared" si="32"/>
        <v>3589095</v>
      </c>
      <c r="AI98" s="26">
        <f t="shared" si="33"/>
        <v>0</v>
      </c>
      <c r="AJ98" s="27">
        <f t="shared" si="34"/>
        <v>7.3047967370464895E-3</v>
      </c>
    </row>
    <row r="99" spans="1:36" ht="12.75" customHeight="1" outlineLevel="1" x14ac:dyDescent="0.25">
      <c r="A99" s="18">
        <v>22</v>
      </c>
      <c r="B99" s="19"/>
      <c r="C99" s="20" t="s">
        <v>1936</v>
      </c>
      <c r="D99" s="29">
        <v>45646</v>
      </c>
      <c r="E99" s="22" t="s">
        <v>1937</v>
      </c>
      <c r="F99" s="329" t="s">
        <v>1854</v>
      </c>
      <c r="G99" s="262" t="s">
        <v>1560</v>
      </c>
      <c r="H99" s="158"/>
      <c r="I99" s="158"/>
      <c r="J99" s="400"/>
      <c r="K99" s="332">
        <v>8809596</v>
      </c>
      <c r="L99" s="157"/>
      <c r="M99" s="159"/>
      <c r="N99" s="159"/>
      <c r="O99" s="159"/>
      <c r="P99" s="157"/>
      <c r="Q99" s="157"/>
      <c r="R99" s="161"/>
      <c r="S99" s="24"/>
      <c r="T99" s="24"/>
      <c r="U99" s="25">
        <f t="shared" si="28"/>
        <v>0</v>
      </c>
      <c r="V99" s="24"/>
      <c r="W99" s="24"/>
      <c r="X99" s="24"/>
      <c r="Y99" s="25">
        <f t="shared" si="29"/>
        <v>0</v>
      </c>
      <c r="Z99" s="24"/>
      <c r="AA99" s="24"/>
      <c r="AB99" s="24"/>
      <c r="AC99" s="25">
        <f t="shared" si="30"/>
        <v>0</v>
      </c>
      <c r="AD99" s="24"/>
      <c r="AE99" s="24"/>
      <c r="AF99" s="332">
        <v>8809596</v>
      </c>
      <c r="AG99" s="25">
        <f t="shared" si="31"/>
        <v>8809596</v>
      </c>
      <c r="AH99" s="25">
        <f t="shared" si="32"/>
        <v>8809596</v>
      </c>
      <c r="AI99" s="26">
        <f t="shared" si="33"/>
        <v>0</v>
      </c>
      <c r="AJ99" s="27">
        <f t="shared" si="34"/>
        <v>1.7929953962070609E-2</v>
      </c>
    </row>
    <row r="100" spans="1:36" s="37" customFormat="1" ht="12.75" customHeight="1" x14ac:dyDescent="0.25">
      <c r="A100" s="376" t="s">
        <v>59</v>
      </c>
      <c r="B100" s="377"/>
      <c r="C100" s="378"/>
      <c r="D100" s="378"/>
      <c r="E100" s="378"/>
      <c r="F100" s="378"/>
      <c r="G100" s="419"/>
      <c r="H100" s="418"/>
      <c r="I100" s="420"/>
      <c r="J100" s="174">
        <f>J77</f>
        <v>75044707</v>
      </c>
      <c r="K100" s="33">
        <f>SUM(K78:K99)</f>
        <v>75044707</v>
      </c>
      <c r="L100" s="146"/>
      <c r="M100" s="162">
        <f>SUM(M78:M79)</f>
        <v>0</v>
      </c>
      <c r="N100" s="162">
        <f>SUM(N78:N79)</f>
        <v>0</v>
      </c>
      <c r="O100" s="162">
        <f>SUM(O78:O79)</f>
        <v>0</v>
      </c>
      <c r="P100" s="163"/>
      <c r="Q100" s="164"/>
      <c r="R100" s="33">
        <f t="shared" ref="R100:AE100" si="35">SUM(R78:R79)</f>
        <v>0</v>
      </c>
      <c r="S100" s="33">
        <f t="shared" si="35"/>
        <v>0</v>
      </c>
      <c r="T100" s="33">
        <f t="shared" si="35"/>
        <v>0</v>
      </c>
      <c r="U100" s="33">
        <f t="shared" si="35"/>
        <v>0</v>
      </c>
      <c r="V100" s="33">
        <f t="shared" si="35"/>
        <v>0</v>
      </c>
      <c r="W100" s="33">
        <f t="shared" si="35"/>
        <v>0</v>
      </c>
      <c r="X100" s="33">
        <f t="shared" si="35"/>
        <v>0</v>
      </c>
      <c r="Y100" s="33">
        <f t="shared" si="35"/>
        <v>0</v>
      </c>
      <c r="Z100" s="33">
        <f t="shared" si="35"/>
        <v>0</v>
      </c>
      <c r="AA100" s="33">
        <f t="shared" si="35"/>
        <v>0</v>
      </c>
      <c r="AB100" s="33">
        <f t="shared" si="35"/>
        <v>0</v>
      </c>
      <c r="AC100" s="33">
        <f t="shared" si="35"/>
        <v>0</v>
      </c>
      <c r="AD100" s="33">
        <f t="shared" si="35"/>
        <v>0</v>
      </c>
      <c r="AE100" s="33">
        <f t="shared" si="35"/>
        <v>0</v>
      </c>
      <c r="AF100" s="33">
        <f>SUM(AF78:AF99)</f>
        <v>75044707</v>
      </c>
      <c r="AG100" s="33">
        <f t="shared" ref="AG100:AH100" si="36">SUM(AG78:AG99)</f>
        <v>75044707</v>
      </c>
      <c r="AH100" s="33">
        <f t="shared" si="36"/>
        <v>75044707</v>
      </c>
      <c r="AI100" s="36">
        <f>IF(ISERROR(AH100/J100),0,AH100/J100)</f>
        <v>1</v>
      </c>
      <c r="AJ100" s="36">
        <f>IF(ISERROR(AH100/$AH$198),0,AH100/$AH$198)</f>
        <v>0.15273664554050809</v>
      </c>
    </row>
    <row r="101" spans="1:36" ht="12.75" customHeight="1" x14ac:dyDescent="0.25">
      <c r="A101" s="383" t="s">
        <v>60</v>
      </c>
      <c r="B101" s="384"/>
      <c r="C101" s="384"/>
      <c r="D101" s="384"/>
      <c r="E101" s="385"/>
      <c r="F101" s="335"/>
      <c r="G101" s="150"/>
      <c r="H101" s="151"/>
      <c r="I101" s="151"/>
      <c r="J101" s="426">
        <v>38827478</v>
      </c>
      <c r="K101" s="160"/>
      <c r="L101" s="14"/>
      <c r="M101" s="15"/>
      <c r="N101" s="15"/>
      <c r="O101" s="15"/>
      <c r="P101" s="10"/>
      <c r="Q101" s="16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7"/>
      <c r="AJ101" s="17"/>
    </row>
    <row r="102" spans="1:36" ht="12.75" customHeight="1" outlineLevel="1" x14ac:dyDescent="0.25">
      <c r="A102" s="18">
        <v>1</v>
      </c>
      <c r="B102" s="19"/>
      <c r="C102" s="20" t="s">
        <v>1938</v>
      </c>
      <c r="D102" s="343">
        <v>45650</v>
      </c>
      <c r="E102" s="22" t="s">
        <v>1939</v>
      </c>
      <c r="F102" s="329" t="s">
        <v>1854</v>
      </c>
      <c r="G102" s="262" t="s">
        <v>1560</v>
      </c>
      <c r="H102" s="158"/>
      <c r="I102" s="293"/>
      <c r="J102" s="427"/>
      <c r="K102" s="334">
        <v>3262813</v>
      </c>
      <c r="L102" s="106"/>
      <c r="M102" s="126"/>
      <c r="N102" s="126"/>
      <c r="O102" s="126"/>
      <c r="P102" s="106"/>
      <c r="Q102" s="106"/>
      <c r="R102" s="24"/>
      <c r="S102" s="24"/>
      <c r="T102" s="24"/>
      <c r="U102" s="25">
        <f>SUM(R102:T102)</f>
        <v>0</v>
      </c>
      <c r="V102" s="24"/>
      <c r="W102" s="24"/>
      <c r="X102" s="24"/>
      <c r="Y102" s="25">
        <f>SUM(V102:X102)</f>
        <v>0</v>
      </c>
      <c r="Z102" s="24"/>
      <c r="AA102" s="24"/>
      <c r="AB102" s="24"/>
      <c r="AC102" s="25">
        <f>SUM(Z102:AB102)</f>
        <v>0</v>
      </c>
      <c r="AD102" s="24"/>
      <c r="AE102" s="24"/>
      <c r="AF102" s="334">
        <v>3262813</v>
      </c>
      <c r="AG102" s="25">
        <f>SUM(AD102:AF102)</f>
        <v>3262813</v>
      </c>
      <c r="AH102" s="25">
        <f>SUM(U102,Y102,AC102,AG102)</f>
        <v>3262813</v>
      </c>
      <c r="AI102" s="26">
        <f>IF(ISERROR(AH102/J102),0,AH102/J102)</f>
        <v>0</v>
      </c>
      <c r="AJ102" s="27">
        <f>IF(ISERROR(AH102/$AH$198),"-",AH102/$AH$198)</f>
        <v>6.6407230112306495E-3</v>
      </c>
    </row>
    <row r="103" spans="1:36" ht="12.75" customHeight="1" outlineLevel="1" x14ac:dyDescent="0.25">
      <c r="A103" s="18">
        <v>2</v>
      </c>
      <c r="B103" s="19"/>
      <c r="C103" s="20" t="s">
        <v>1940</v>
      </c>
      <c r="D103" s="105">
        <v>45656</v>
      </c>
      <c r="E103" s="22" t="s">
        <v>1941</v>
      </c>
      <c r="F103" s="329" t="s">
        <v>1854</v>
      </c>
      <c r="G103" s="262" t="s">
        <v>1560</v>
      </c>
      <c r="H103" s="158"/>
      <c r="I103" s="293"/>
      <c r="J103" s="427"/>
      <c r="K103" s="334">
        <v>2610251</v>
      </c>
      <c r="L103" s="157"/>
      <c r="M103" s="159"/>
      <c r="N103" s="159"/>
      <c r="O103" s="159"/>
      <c r="P103" s="157"/>
      <c r="Q103" s="157"/>
      <c r="R103" s="161"/>
      <c r="S103" s="24"/>
      <c r="T103" s="24"/>
      <c r="U103" s="25">
        <f>SUM(R103:T103)</f>
        <v>0</v>
      </c>
      <c r="V103" s="24"/>
      <c r="W103" s="24"/>
      <c r="X103" s="24"/>
      <c r="Y103" s="25">
        <f>SUM(V103:X103)</f>
        <v>0</v>
      </c>
      <c r="Z103" s="24"/>
      <c r="AA103" s="24"/>
      <c r="AB103" s="24"/>
      <c r="AC103" s="25">
        <f>SUM(Z103:AB103)</f>
        <v>0</v>
      </c>
      <c r="AD103" s="24"/>
      <c r="AE103" s="24"/>
      <c r="AF103" s="334">
        <v>2610251</v>
      </c>
      <c r="AG103" s="25">
        <f>SUM(AD103:AF103)</f>
        <v>2610251</v>
      </c>
      <c r="AH103" s="25">
        <f>SUM(U103,Y103,AC103,AG103)</f>
        <v>2610251</v>
      </c>
      <c r="AI103" s="26">
        <f>IF(ISERROR(AH103/J103),0,AH103/J103)</f>
        <v>0</v>
      </c>
      <c r="AJ103" s="27">
        <f>IF(ISERROR(AH103/$AH$198),"-",AH103/$AH$198)</f>
        <v>5.3125796301497557E-3</v>
      </c>
    </row>
    <row r="104" spans="1:36" ht="12.75" customHeight="1" outlineLevel="1" x14ac:dyDescent="0.25">
      <c r="A104" s="18">
        <v>3</v>
      </c>
      <c r="B104" s="19"/>
      <c r="C104" s="20" t="s">
        <v>1942</v>
      </c>
      <c r="D104" s="105">
        <v>45650</v>
      </c>
      <c r="E104" s="22" t="s">
        <v>1943</v>
      </c>
      <c r="F104" s="329" t="s">
        <v>1854</v>
      </c>
      <c r="G104" s="262" t="s">
        <v>1560</v>
      </c>
      <c r="H104" s="158"/>
      <c r="I104" s="158"/>
      <c r="J104" s="427"/>
      <c r="K104" s="334">
        <v>1957688</v>
      </c>
      <c r="L104" s="157"/>
      <c r="M104" s="159"/>
      <c r="N104" s="159"/>
      <c r="O104" s="159"/>
      <c r="P104" s="157"/>
      <c r="Q104" s="157"/>
      <c r="R104" s="161"/>
      <c r="S104" s="24"/>
      <c r="T104" s="24"/>
      <c r="U104" s="25"/>
      <c r="V104" s="24"/>
      <c r="W104" s="24"/>
      <c r="X104" s="24"/>
      <c r="Y104" s="25"/>
      <c r="Z104" s="24"/>
      <c r="AA104" s="24"/>
      <c r="AB104" s="24"/>
      <c r="AC104" s="25"/>
      <c r="AD104" s="24"/>
      <c r="AE104" s="24"/>
      <c r="AF104" s="334">
        <v>1957688</v>
      </c>
      <c r="AG104" s="25">
        <f t="shared" ref="AG104:AG113" si="37">SUM(AD104:AF104)</f>
        <v>1957688</v>
      </c>
      <c r="AH104" s="25">
        <f t="shared" ref="AH104:AH113" si="38">SUM(U104,Y104,AC104,AG104)</f>
        <v>1957688</v>
      </c>
      <c r="AI104" s="26">
        <f t="shared" ref="AI104:AI113" si="39">IF(ISERROR(AH104/J104),0,AH104/J104)</f>
        <v>0</v>
      </c>
      <c r="AJ104" s="27">
        <f t="shared" ref="AJ104:AJ113" si="40">IF(ISERROR(AH104/$AH$198),"-",AH104/$AH$198)</f>
        <v>3.9844342137934684E-3</v>
      </c>
    </row>
    <row r="105" spans="1:36" ht="12.75" customHeight="1" outlineLevel="1" x14ac:dyDescent="0.25">
      <c r="A105" s="18">
        <v>4</v>
      </c>
      <c r="B105" s="19"/>
      <c r="C105" s="20" t="s">
        <v>1944</v>
      </c>
      <c r="D105" s="105">
        <v>45650</v>
      </c>
      <c r="E105" s="22" t="s">
        <v>1945</v>
      </c>
      <c r="F105" s="329" t="s">
        <v>1854</v>
      </c>
      <c r="G105" s="262" t="s">
        <v>1560</v>
      </c>
      <c r="H105" s="336"/>
      <c r="I105" s="336"/>
      <c r="J105" s="427"/>
      <c r="K105" s="334">
        <v>2610251</v>
      </c>
      <c r="L105" s="157"/>
      <c r="M105" s="159"/>
      <c r="N105" s="159"/>
      <c r="O105" s="159"/>
      <c r="P105" s="157"/>
      <c r="Q105" s="157"/>
      <c r="R105" s="161"/>
      <c r="S105" s="24"/>
      <c r="T105" s="24"/>
      <c r="U105" s="25"/>
      <c r="V105" s="24"/>
      <c r="W105" s="24"/>
      <c r="X105" s="24"/>
      <c r="Y105" s="25"/>
      <c r="Z105" s="24"/>
      <c r="AA105" s="24"/>
      <c r="AB105" s="24"/>
      <c r="AC105" s="25"/>
      <c r="AD105" s="24"/>
      <c r="AE105" s="24"/>
      <c r="AF105" s="334">
        <v>2610251</v>
      </c>
      <c r="AG105" s="25">
        <f t="shared" si="37"/>
        <v>2610251</v>
      </c>
      <c r="AH105" s="25">
        <f t="shared" si="38"/>
        <v>2610251</v>
      </c>
      <c r="AI105" s="26">
        <f t="shared" si="39"/>
        <v>0</v>
      </c>
      <c r="AJ105" s="27">
        <f t="shared" si="40"/>
        <v>5.3125796301497557E-3</v>
      </c>
    </row>
    <row r="106" spans="1:36" ht="12.75" customHeight="1" outlineLevel="1" x14ac:dyDescent="0.25">
      <c r="A106" s="18">
        <v>5</v>
      </c>
      <c r="B106" s="19"/>
      <c r="C106" s="20" t="s">
        <v>1946</v>
      </c>
      <c r="D106" s="105">
        <v>45650</v>
      </c>
      <c r="E106" s="22" t="s">
        <v>1947</v>
      </c>
      <c r="F106" s="329" t="s">
        <v>1854</v>
      </c>
      <c r="G106" s="262" t="s">
        <v>1560</v>
      </c>
      <c r="H106" s="158"/>
      <c r="I106" s="158"/>
      <c r="J106" s="427"/>
      <c r="K106" s="334">
        <v>1957688</v>
      </c>
      <c r="L106" s="157"/>
      <c r="M106" s="159"/>
      <c r="N106" s="159"/>
      <c r="O106" s="159"/>
      <c r="P106" s="157"/>
      <c r="Q106" s="157"/>
      <c r="R106" s="161"/>
      <c r="S106" s="24"/>
      <c r="T106" s="24"/>
      <c r="U106" s="25"/>
      <c r="V106" s="24"/>
      <c r="W106" s="24"/>
      <c r="X106" s="24"/>
      <c r="Y106" s="25"/>
      <c r="Z106" s="24"/>
      <c r="AA106" s="24"/>
      <c r="AB106" s="24"/>
      <c r="AC106" s="25"/>
      <c r="AD106" s="24"/>
      <c r="AE106" s="24"/>
      <c r="AF106" s="334">
        <v>1957688</v>
      </c>
      <c r="AG106" s="25">
        <f t="shared" si="37"/>
        <v>1957688</v>
      </c>
      <c r="AH106" s="25">
        <f t="shared" si="38"/>
        <v>1957688</v>
      </c>
      <c r="AI106" s="26">
        <f t="shared" si="39"/>
        <v>0</v>
      </c>
      <c r="AJ106" s="27">
        <f t="shared" si="40"/>
        <v>3.9844342137934684E-3</v>
      </c>
    </row>
    <row r="107" spans="1:36" ht="12.75" customHeight="1" outlineLevel="1" x14ac:dyDescent="0.25">
      <c r="A107" s="18">
        <v>6</v>
      </c>
      <c r="B107" s="19"/>
      <c r="C107" s="20" t="s">
        <v>1948</v>
      </c>
      <c r="D107" s="105">
        <v>45656</v>
      </c>
      <c r="E107" s="22" t="s">
        <v>1949</v>
      </c>
      <c r="F107" s="329" t="s">
        <v>1854</v>
      </c>
      <c r="G107" s="262" t="s">
        <v>1560</v>
      </c>
      <c r="H107" s="158"/>
      <c r="I107" s="158"/>
      <c r="J107" s="427"/>
      <c r="K107" s="334">
        <v>3262813</v>
      </c>
      <c r="L107" s="157"/>
      <c r="M107" s="159"/>
      <c r="N107" s="159"/>
      <c r="O107" s="159"/>
      <c r="P107" s="157"/>
      <c r="Q107" s="157"/>
      <c r="R107" s="161"/>
      <c r="S107" s="24"/>
      <c r="T107" s="24"/>
      <c r="U107" s="25"/>
      <c r="V107" s="24"/>
      <c r="W107" s="24"/>
      <c r="X107" s="24"/>
      <c r="Y107" s="25"/>
      <c r="Z107" s="24"/>
      <c r="AA107" s="24"/>
      <c r="AB107" s="24"/>
      <c r="AC107" s="25"/>
      <c r="AD107" s="24"/>
      <c r="AE107" s="24"/>
      <c r="AF107" s="334">
        <v>3262813</v>
      </c>
      <c r="AG107" s="25">
        <f t="shared" si="37"/>
        <v>3262813</v>
      </c>
      <c r="AH107" s="25">
        <f t="shared" si="38"/>
        <v>3262813</v>
      </c>
      <c r="AI107" s="26">
        <f t="shared" si="39"/>
        <v>0</v>
      </c>
      <c r="AJ107" s="27">
        <f t="shared" si="40"/>
        <v>6.6407230112306495E-3</v>
      </c>
    </row>
    <row r="108" spans="1:36" ht="12.75" customHeight="1" outlineLevel="1" x14ac:dyDescent="0.25">
      <c r="A108" s="18">
        <v>7</v>
      </c>
      <c r="B108" s="19"/>
      <c r="C108" s="20" t="s">
        <v>1950</v>
      </c>
      <c r="D108" s="105">
        <v>45652</v>
      </c>
      <c r="E108" s="22" t="s">
        <v>1951</v>
      </c>
      <c r="F108" s="329" t="s">
        <v>1854</v>
      </c>
      <c r="G108" s="262" t="s">
        <v>1560</v>
      </c>
      <c r="H108" s="158"/>
      <c r="I108" s="158"/>
      <c r="J108" s="427"/>
      <c r="K108" s="334">
        <v>7178189</v>
      </c>
      <c r="L108" s="157"/>
      <c r="M108" s="159"/>
      <c r="N108" s="159"/>
      <c r="O108" s="159"/>
      <c r="P108" s="157"/>
      <c r="Q108" s="157"/>
      <c r="R108" s="161"/>
      <c r="S108" s="24"/>
      <c r="T108" s="24"/>
      <c r="U108" s="25"/>
      <c r="V108" s="24"/>
      <c r="W108" s="24"/>
      <c r="X108" s="24"/>
      <c r="Y108" s="25"/>
      <c r="Z108" s="24"/>
      <c r="AA108" s="24"/>
      <c r="AB108" s="24"/>
      <c r="AC108" s="25"/>
      <c r="AD108" s="24"/>
      <c r="AE108" s="24"/>
      <c r="AF108" s="334">
        <v>7178189</v>
      </c>
      <c r="AG108" s="25">
        <f t="shared" si="37"/>
        <v>7178189</v>
      </c>
      <c r="AH108" s="25">
        <f t="shared" si="38"/>
        <v>7178189</v>
      </c>
      <c r="AI108" s="26">
        <f t="shared" si="39"/>
        <v>0</v>
      </c>
      <c r="AJ108" s="27">
        <f t="shared" si="40"/>
        <v>1.4609591438817586E-2</v>
      </c>
    </row>
    <row r="109" spans="1:36" ht="12.75" customHeight="1" outlineLevel="1" x14ac:dyDescent="0.25">
      <c r="A109" s="18">
        <v>8</v>
      </c>
      <c r="B109" s="19"/>
      <c r="C109" s="20" t="s">
        <v>1952</v>
      </c>
      <c r="D109" s="105">
        <v>45652</v>
      </c>
      <c r="E109" s="22" t="s">
        <v>402</v>
      </c>
      <c r="F109" s="329" t="s">
        <v>1854</v>
      </c>
      <c r="G109" s="262" t="s">
        <v>1560</v>
      </c>
      <c r="H109" s="158"/>
      <c r="I109" s="158"/>
      <c r="J109" s="427"/>
      <c r="K109" s="334">
        <v>4241657</v>
      </c>
      <c r="L109" s="157"/>
      <c r="M109" s="159"/>
      <c r="N109" s="159"/>
      <c r="O109" s="159"/>
      <c r="P109" s="157"/>
      <c r="Q109" s="157"/>
      <c r="R109" s="161"/>
      <c r="S109" s="24"/>
      <c r="T109" s="24"/>
      <c r="U109" s="25"/>
      <c r="V109" s="24"/>
      <c r="W109" s="24"/>
      <c r="X109" s="24"/>
      <c r="Y109" s="25"/>
      <c r="Z109" s="24"/>
      <c r="AA109" s="24"/>
      <c r="AB109" s="24"/>
      <c r="AC109" s="25"/>
      <c r="AD109" s="24"/>
      <c r="AE109" s="24"/>
      <c r="AF109" s="334">
        <v>4241657</v>
      </c>
      <c r="AG109" s="25">
        <f t="shared" si="37"/>
        <v>4241657</v>
      </c>
      <c r="AH109" s="25">
        <f t="shared" si="38"/>
        <v>4241657</v>
      </c>
      <c r="AI109" s="26">
        <f t="shared" si="39"/>
        <v>0</v>
      </c>
      <c r="AJ109" s="27">
        <f t="shared" si="40"/>
        <v>8.6329401181273833E-3</v>
      </c>
    </row>
    <row r="110" spans="1:36" ht="12.75" customHeight="1" outlineLevel="1" x14ac:dyDescent="0.25">
      <c r="A110" s="18">
        <v>9</v>
      </c>
      <c r="B110" s="19"/>
      <c r="C110" s="20" t="s">
        <v>1953</v>
      </c>
      <c r="D110" s="105">
        <v>45652</v>
      </c>
      <c r="E110" s="22" t="s">
        <v>1954</v>
      </c>
      <c r="F110" s="329" t="s">
        <v>1854</v>
      </c>
      <c r="G110" s="262" t="s">
        <v>1560</v>
      </c>
      <c r="H110" s="158"/>
      <c r="I110" s="158"/>
      <c r="J110" s="427"/>
      <c r="K110" s="334">
        <v>3262813</v>
      </c>
      <c r="L110" s="157"/>
      <c r="M110" s="159"/>
      <c r="N110" s="159"/>
      <c r="O110" s="159"/>
      <c r="P110" s="157"/>
      <c r="Q110" s="157"/>
      <c r="R110" s="161"/>
      <c r="S110" s="24"/>
      <c r="T110" s="24"/>
      <c r="U110" s="25"/>
      <c r="V110" s="24"/>
      <c r="W110" s="24"/>
      <c r="X110" s="24"/>
      <c r="Y110" s="25"/>
      <c r="Z110" s="24"/>
      <c r="AA110" s="24"/>
      <c r="AB110" s="24"/>
      <c r="AC110" s="25"/>
      <c r="AD110" s="24"/>
      <c r="AE110" s="24"/>
      <c r="AF110" s="334">
        <v>3262813</v>
      </c>
      <c r="AG110" s="25">
        <f t="shared" si="37"/>
        <v>3262813</v>
      </c>
      <c r="AH110" s="25">
        <f t="shared" si="38"/>
        <v>3262813</v>
      </c>
      <c r="AI110" s="26">
        <f t="shared" si="39"/>
        <v>0</v>
      </c>
      <c r="AJ110" s="27">
        <f t="shared" si="40"/>
        <v>6.6407230112306495E-3</v>
      </c>
    </row>
    <row r="111" spans="1:36" ht="12.75" customHeight="1" outlineLevel="1" x14ac:dyDescent="0.25">
      <c r="A111" s="18">
        <v>10</v>
      </c>
      <c r="B111" s="19"/>
      <c r="C111" s="20" t="s">
        <v>1955</v>
      </c>
      <c r="D111" s="105">
        <v>45650</v>
      </c>
      <c r="E111" s="22" t="s">
        <v>1956</v>
      </c>
      <c r="F111" s="329" t="s">
        <v>1854</v>
      </c>
      <c r="G111" s="262" t="s">
        <v>1560</v>
      </c>
      <c r="H111" s="158"/>
      <c r="I111" s="158"/>
      <c r="J111" s="427"/>
      <c r="K111" s="334">
        <v>2610251</v>
      </c>
      <c r="L111" s="157"/>
      <c r="M111" s="159"/>
      <c r="N111" s="159"/>
      <c r="O111" s="159"/>
      <c r="P111" s="157"/>
      <c r="Q111" s="157"/>
      <c r="R111" s="161"/>
      <c r="S111" s="24"/>
      <c r="T111" s="24"/>
      <c r="U111" s="25"/>
      <c r="V111" s="24"/>
      <c r="W111" s="24"/>
      <c r="X111" s="24"/>
      <c r="Y111" s="25"/>
      <c r="Z111" s="24"/>
      <c r="AA111" s="24"/>
      <c r="AB111" s="24"/>
      <c r="AC111" s="25"/>
      <c r="AD111" s="24"/>
      <c r="AE111" s="24"/>
      <c r="AF111" s="334">
        <v>2610251</v>
      </c>
      <c r="AG111" s="25">
        <f t="shared" si="37"/>
        <v>2610251</v>
      </c>
      <c r="AH111" s="25">
        <f t="shared" si="38"/>
        <v>2610251</v>
      </c>
      <c r="AI111" s="26">
        <f t="shared" si="39"/>
        <v>0</v>
      </c>
      <c r="AJ111" s="27">
        <f t="shared" si="40"/>
        <v>5.3125796301497557E-3</v>
      </c>
    </row>
    <row r="112" spans="1:36" ht="12.75" customHeight="1" outlineLevel="1" x14ac:dyDescent="0.25">
      <c r="A112" s="18">
        <v>11</v>
      </c>
      <c r="B112" s="19"/>
      <c r="C112" s="20" t="s">
        <v>1957</v>
      </c>
      <c r="D112" s="105">
        <v>45650</v>
      </c>
      <c r="E112" s="22" t="s">
        <v>1958</v>
      </c>
      <c r="F112" s="329" t="s">
        <v>1854</v>
      </c>
      <c r="G112" s="262" t="s">
        <v>1560</v>
      </c>
      <c r="H112" s="247"/>
      <c r="I112" s="247"/>
      <c r="J112" s="427"/>
      <c r="K112" s="334">
        <v>3262813</v>
      </c>
      <c r="L112" s="157"/>
      <c r="M112" s="159"/>
      <c r="N112" s="159"/>
      <c r="O112" s="159"/>
      <c r="P112" s="157"/>
      <c r="Q112" s="157"/>
      <c r="R112" s="161"/>
      <c r="S112" s="24"/>
      <c r="T112" s="24"/>
      <c r="U112" s="25"/>
      <c r="V112" s="24"/>
      <c r="W112" s="24"/>
      <c r="X112" s="24"/>
      <c r="Y112" s="25"/>
      <c r="Z112" s="24"/>
      <c r="AA112" s="24"/>
      <c r="AB112" s="24"/>
      <c r="AC112" s="25"/>
      <c r="AD112" s="24"/>
      <c r="AE112" s="24"/>
      <c r="AF112" s="334">
        <v>3262813</v>
      </c>
      <c r="AG112" s="25">
        <f t="shared" si="37"/>
        <v>3262813</v>
      </c>
      <c r="AH112" s="25">
        <f t="shared" si="38"/>
        <v>3262813</v>
      </c>
      <c r="AI112" s="26">
        <f t="shared" si="39"/>
        <v>0</v>
      </c>
      <c r="AJ112" s="27">
        <f t="shared" si="40"/>
        <v>6.6407230112306495E-3</v>
      </c>
    </row>
    <row r="113" spans="1:36" ht="12.75" customHeight="1" outlineLevel="1" x14ac:dyDescent="0.25">
      <c r="A113" s="18">
        <v>12</v>
      </c>
      <c r="B113" s="19"/>
      <c r="C113" s="20" t="s">
        <v>1959</v>
      </c>
      <c r="D113" s="105">
        <v>45653</v>
      </c>
      <c r="E113" s="22" t="s">
        <v>1960</v>
      </c>
      <c r="F113" s="329" t="s">
        <v>1854</v>
      </c>
      <c r="G113" s="262" t="s">
        <v>1560</v>
      </c>
      <c r="H113" s="158"/>
      <c r="I113" s="158"/>
      <c r="J113" s="428"/>
      <c r="K113" s="334">
        <v>2610251</v>
      </c>
      <c r="L113" s="157"/>
      <c r="M113" s="159"/>
      <c r="N113" s="159"/>
      <c r="O113" s="159"/>
      <c r="P113" s="157"/>
      <c r="Q113" s="157"/>
      <c r="R113" s="161"/>
      <c r="S113" s="24"/>
      <c r="T113" s="24"/>
      <c r="U113" s="25"/>
      <c r="V113" s="24"/>
      <c r="W113" s="24"/>
      <c r="X113" s="24"/>
      <c r="Y113" s="25"/>
      <c r="Z113" s="24"/>
      <c r="AA113" s="24"/>
      <c r="AB113" s="24"/>
      <c r="AC113" s="25"/>
      <c r="AD113" s="24"/>
      <c r="AE113" s="24"/>
      <c r="AF113" s="334">
        <v>2610251</v>
      </c>
      <c r="AG113" s="25">
        <f t="shared" si="37"/>
        <v>2610251</v>
      </c>
      <c r="AH113" s="25">
        <f t="shared" si="38"/>
        <v>2610251</v>
      </c>
      <c r="AI113" s="26">
        <f t="shared" si="39"/>
        <v>0</v>
      </c>
      <c r="AJ113" s="27">
        <f t="shared" si="40"/>
        <v>5.3125796301497557E-3</v>
      </c>
    </row>
    <row r="114" spans="1:36" s="37" customFormat="1" ht="12.75" customHeight="1" x14ac:dyDescent="0.25">
      <c r="A114" s="376" t="s">
        <v>61</v>
      </c>
      <c r="B114" s="377"/>
      <c r="C114" s="378"/>
      <c r="D114" s="378"/>
      <c r="E114" s="378"/>
      <c r="F114" s="378"/>
      <c r="G114" s="378"/>
      <c r="H114" s="377"/>
      <c r="I114" s="405"/>
      <c r="J114" s="162">
        <f>J101</f>
        <v>38827478</v>
      </c>
      <c r="K114" s="33">
        <f>SUM(K102:K113)</f>
        <v>38827478</v>
      </c>
      <c r="L114" s="146"/>
      <c r="M114" s="162">
        <f>SUM(M102:M103)</f>
        <v>0</v>
      </c>
      <c r="N114" s="162">
        <f>SUM(N102:N103)</f>
        <v>0</v>
      </c>
      <c r="O114" s="162">
        <f>SUM(O102:O103)</f>
        <v>0</v>
      </c>
      <c r="P114" s="163"/>
      <c r="Q114" s="164"/>
      <c r="R114" s="33">
        <f t="shared" ref="R114:AE114" si="41">SUM(R102:R103)</f>
        <v>0</v>
      </c>
      <c r="S114" s="33">
        <f t="shared" si="41"/>
        <v>0</v>
      </c>
      <c r="T114" s="33">
        <f t="shared" si="41"/>
        <v>0</v>
      </c>
      <c r="U114" s="33">
        <f t="shared" si="41"/>
        <v>0</v>
      </c>
      <c r="V114" s="33">
        <f t="shared" si="41"/>
        <v>0</v>
      </c>
      <c r="W114" s="33">
        <f t="shared" si="41"/>
        <v>0</v>
      </c>
      <c r="X114" s="33">
        <f t="shared" si="41"/>
        <v>0</v>
      </c>
      <c r="Y114" s="33">
        <f t="shared" si="41"/>
        <v>0</v>
      </c>
      <c r="Z114" s="33">
        <f t="shared" si="41"/>
        <v>0</v>
      </c>
      <c r="AA114" s="33">
        <f t="shared" si="41"/>
        <v>0</v>
      </c>
      <c r="AB114" s="33">
        <f t="shared" si="41"/>
        <v>0</v>
      </c>
      <c r="AC114" s="33">
        <f t="shared" si="41"/>
        <v>0</v>
      </c>
      <c r="AD114" s="33">
        <f t="shared" si="41"/>
        <v>0</v>
      </c>
      <c r="AE114" s="33">
        <f t="shared" si="41"/>
        <v>0</v>
      </c>
      <c r="AF114" s="33">
        <f>SUM(AF102:AF113)</f>
        <v>38827478</v>
      </c>
      <c r="AG114" s="33">
        <f t="shared" ref="AG114:AH114" si="42">SUM(AG102:AG113)</f>
        <v>38827478</v>
      </c>
      <c r="AH114" s="33">
        <f t="shared" si="42"/>
        <v>38827478</v>
      </c>
      <c r="AI114" s="36">
        <f>IF(ISERROR(AH114/J114),0,AH114/J114)</f>
        <v>1</v>
      </c>
      <c r="AJ114" s="36">
        <f>IF(ISERROR(AH114/$AH$198),0,AH114/$AH$198)</f>
        <v>7.9024610550053526E-2</v>
      </c>
    </row>
    <row r="115" spans="1:36" ht="12.75" customHeight="1" x14ac:dyDescent="0.25">
      <c r="A115" s="383" t="s">
        <v>62</v>
      </c>
      <c r="B115" s="384"/>
      <c r="C115" s="402"/>
      <c r="D115" s="402"/>
      <c r="E115" s="403"/>
      <c r="F115" s="9"/>
      <c r="G115" s="10"/>
      <c r="H115" s="11"/>
      <c r="I115" s="11"/>
      <c r="J115" s="331"/>
      <c r="K115" s="179"/>
      <c r="L115" s="180"/>
      <c r="M115" s="15"/>
      <c r="N115" s="15"/>
      <c r="O115" s="15"/>
      <c r="P115" s="10"/>
      <c r="Q115" s="16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7"/>
      <c r="AJ115" s="17"/>
    </row>
    <row r="116" spans="1:36" ht="20.25" customHeight="1" outlineLevel="1" x14ac:dyDescent="0.25">
      <c r="A116" s="18">
        <v>1</v>
      </c>
      <c r="B116" s="18"/>
      <c r="C116" s="186" t="s">
        <v>1961</v>
      </c>
      <c r="D116" s="187">
        <v>45628</v>
      </c>
      <c r="E116" s="172" t="s">
        <v>1013</v>
      </c>
      <c r="F116" s="329" t="s">
        <v>1854</v>
      </c>
      <c r="G116" s="262" t="s">
        <v>1560</v>
      </c>
      <c r="H116" s="55"/>
      <c r="I116" s="338"/>
      <c r="J116" s="413">
        <v>70150487</v>
      </c>
      <c r="K116" s="334">
        <v>3262813</v>
      </c>
      <c r="L116" s="212"/>
      <c r="M116" s="236"/>
      <c r="N116" s="48"/>
      <c r="O116" s="47"/>
      <c r="P116" s="49"/>
      <c r="Q116" s="49"/>
      <c r="R116" s="24"/>
      <c r="S116" s="24"/>
      <c r="T116" s="24"/>
      <c r="U116" s="25">
        <f>SUM(R116:T116)</f>
        <v>0</v>
      </c>
      <c r="V116" s="24"/>
      <c r="W116" s="24"/>
      <c r="X116" s="24"/>
      <c r="Y116" s="25">
        <f>SUM(V116:X116)</f>
        <v>0</v>
      </c>
      <c r="Z116" s="24"/>
      <c r="AA116" s="24"/>
      <c r="AB116" s="24"/>
      <c r="AC116" s="25">
        <f>SUM(Z116:AB116)</f>
        <v>0</v>
      </c>
      <c r="AD116" s="24"/>
      <c r="AE116" s="24">
        <v>0</v>
      </c>
      <c r="AF116" s="334">
        <v>3262813</v>
      </c>
      <c r="AG116" s="25">
        <f>SUM(AD116:AF116)</f>
        <v>3262813</v>
      </c>
      <c r="AH116" s="25">
        <f>SUM(U116,Y116,AC116,AG116)</f>
        <v>3262813</v>
      </c>
      <c r="AI116" s="26">
        <f>IF(ISERROR(AH116/J116),0,AH116/J116)</f>
        <v>4.6511622934278421E-2</v>
      </c>
      <c r="AJ116" s="27">
        <f>IF(ISERROR(AH116/$AH$198),"-",AH116/$AH$198)</f>
        <v>6.6407230112306495E-3</v>
      </c>
    </row>
    <row r="117" spans="1:36" ht="12.75" customHeight="1" outlineLevel="1" x14ac:dyDescent="0.25">
      <c r="A117" s="18">
        <v>2</v>
      </c>
      <c r="B117" s="18"/>
      <c r="C117" s="186" t="s">
        <v>1962</v>
      </c>
      <c r="D117" s="182">
        <v>45628</v>
      </c>
      <c r="E117" s="172" t="s">
        <v>1963</v>
      </c>
      <c r="F117" s="329" t="s">
        <v>1854</v>
      </c>
      <c r="G117" s="262" t="s">
        <v>1560</v>
      </c>
      <c r="H117" s="29"/>
      <c r="I117" s="325"/>
      <c r="J117" s="413"/>
      <c r="K117" s="334">
        <v>3915376</v>
      </c>
      <c r="L117" s="157"/>
      <c r="M117" s="161"/>
      <c r="N117" s="24"/>
      <c r="O117" s="24"/>
      <c r="P117" s="333"/>
      <c r="Q117" s="333"/>
      <c r="R117" s="24"/>
      <c r="S117" s="24"/>
      <c r="T117" s="24"/>
      <c r="U117" s="25">
        <f>SUM(R117:T117)</f>
        <v>0</v>
      </c>
      <c r="V117" s="24"/>
      <c r="W117" s="24"/>
      <c r="X117" s="24"/>
      <c r="Y117" s="25">
        <f>SUM(V117:X117)</f>
        <v>0</v>
      </c>
      <c r="Z117" s="24"/>
      <c r="AA117" s="24"/>
      <c r="AB117" s="24"/>
      <c r="AC117" s="25">
        <f>SUM(Z117:AB117)</f>
        <v>0</v>
      </c>
      <c r="AD117" s="24"/>
      <c r="AE117" s="24"/>
      <c r="AF117" s="334">
        <v>3915376</v>
      </c>
      <c r="AG117" s="25">
        <f>SUM(AD117:AF117)</f>
        <v>3915376</v>
      </c>
      <c r="AH117" s="25">
        <f>SUM(U117,Y117,AC117,AG117)</f>
        <v>3915376</v>
      </c>
      <c r="AI117" s="26">
        <f>IF(ISERROR(AH117/J117),0,AH117/J117)</f>
        <v>0</v>
      </c>
      <c r="AJ117" s="27">
        <f>IF(ISERROR(AH117/$AH$198),"-",AH117/$AH$198)</f>
        <v>7.9688684275869368E-3</v>
      </c>
    </row>
    <row r="118" spans="1:36" ht="12.75" customHeight="1" outlineLevel="1" x14ac:dyDescent="0.25">
      <c r="A118" s="18">
        <v>3</v>
      </c>
      <c r="B118" s="18"/>
      <c r="C118" s="186" t="s">
        <v>1964</v>
      </c>
      <c r="D118" s="187">
        <v>45628</v>
      </c>
      <c r="E118" s="172" t="s">
        <v>1017</v>
      </c>
      <c r="F118" s="329" t="s">
        <v>1854</v>
      </c>
      <c r="G118" s="262" t="s">
        <v>1560</v>
      </c>
      <c r="H118" s="29"/>
      <c r="I118" s="325"/>
      <c r="J118" s="413"/>
      <c r="K118" s="334">
        <v>1631407</v>
      </c>
      <c r="L118" s="157"/>
      <c r="M118" s="161"/>
      <c r="N118" s="24"/>
      <c r="O118" s="169"/>
      <c r="P118" s="157"/>
      <c r="Q118" s="157"/>
      <c r="R118" s="161"/>
      <c r="S118" s="24"/>
      <c r="T118" s="24"/>
      <c r="U118" s="25"/>
      <c r="V118" s="24"/>
      <c r="W118" s="24"/>
      <c r="X118" s="24"/>
      <c r="Y118" s="25"/>
      <c r="Z118" s="24"/>
      <c r="AA118" s="24"/>
      <c r="AB118" s="24"/>
      <c r="AC118" s="25"/>
      <c r="AD118" s="24"/>
      <c r="AE118" s="24"/>
      <c r="AF118" s="334">
        <v>1631407</v>
      </c>
      <c r="AG118" s="25">
        <f t="shared" ref="AG118:AG135" si="43">SUM(AD118:AF118)</f>
        <v>1631407</v>
      </c>
      <c r="AH118" s="25">
        <f t="shared" ref="AH118:AH135" si="44">SUM(U118,Y118,AC118,AG118)</f>
        <v>1631407</v>
      </c>
      <c r="AI118" s="26">
        <f t="shared" ref="AI118:AI135" si="45">IF(ISERROR(AH118/J118),0,AH118/J118)</f>
        <v>0</v>
      </c>
      <c r="AJ118" s="27">
        <f t="shared" ref="AJ118:AJ135" si="46">IF(ISERROR(AH118/$AH$198),"-",AH118/$AH$198)</f>
        <v>3.3203625232530215E-3</v>
      </c>
    </row>
    <row r="119" spans="1:36" ht="12.75" customHeight="1" outlineLevel="1" x14ac:dyDescent="0.25">
      <c r="A119" s="18">
        <v>4</v>
      </c>
      <c r="B119" s="18"/>
      <c r="C119" s="186" t="s">
        <v>1965</v>
      </c>
      <c r="D119" s="182">
        <v>45628</v>
      </c>
      <c r="E119" s="172" t="s">
        <v>1966</v>
      </c>
      <c r="F119" s="329" t="s">
        <v>1854</v>
      </c>
      <c r="G119" s="262" t="s">
        <v>1560</v>
      </c>
      <c r="H119" s="29"/>
      <c r="I119" s="325"/>
      <c r="J119" s="413"/>
      <c r="K119" s="334">
        <v>6525627</v>
      </c>
      <c r="L119" s="157"/>
      <c r="M119" s="161"/>
      <c r="N119" s="24"/>
      <c r="O119" s="169"/>
      <c r="P119" s="157"/>
      <c r="Q119" s="157"/>
      <c r="R119" s="161"/>
      <c r="S119" s="24"/>
      <c r="T119" s="24"/>
      <c r="U119" s="25"/>
      <c r="V119" s="24"/>
      <c r="W119" s="24"/>
      <c r="X119" s="24"/>
      <c r="Y119" s="25"/>
      <c r="Z119" s="24"/>
      <c r="AA119" s="24"/>
      <c r="AB119" s="24"/>
      <c r="AC119" s="25"/>
      <c r="AD119" s="24"/>
      <c r="AE119" s="24"/>
      <c r="AF119" s="334">
        <v>6525627</v>
      </c>
      <c r="AG119" s="25">
        <f t="shared" si="43"/>
        <v>6525627</v>
      </c>
      <c r="AH119" s="25">
        <f t="shared" si="44"/>
        <v>6525627</v>
      </c>
      <c r="AI119" s="26">
        <f t="shared" si="45"/>
        <v>0</v>
      </c>
      <c r="AJ119" s="27">
        <f t="shared" si="46"/>
        <v>1.3281448057736692E-2</v>
      </c>
    </row>
    <row r="120" spans="1:36" ht="12.75" customHeight="1" outlineLevel="1" x14ac:dyDescent="0.25">
      <c r="A120" s="18">
        <v>5</v>
      </c>
      <c r="B120" s="18"/>
      <c r="C120" s="186" t="s">
        <v>1967</v>
      </c>
      <c r="D120" s="187">
        <v>45645</v>
      </c>
      <c r="E120" s="172" t="s">
        <v>1968</v>
      </c>
      <c r="F120" s="329" t="s">
        <v>1854</v>
      </c>
      <c r="G120" s="262" t="s">
        <v>1560</v>
      </c>
      <c r="H120" s="29"/>
      <c r="I120" s="325"/>
      <c r="J120" s="413"/>
      <c r="K120" s="334">
        <v>1305125</v>
      </c>
      <c r="L120" s="157"/>
      <c r="M120" s="161"/>
      <c r="N120" s="24"/>
      <c r="O120" s="169"/>
      <c r="P120" s="157"/>
      <c r="Q120" s="157"/>
      <c r="R120" s="161"/>
      <c r="S120" s="24"/>
      <c r="T120" s="24"/>
      <c r="U120" s="25"/>
      <c r="V120" s="24"/>
      <c r="W120" s="24"/>
      <c r="X120" s="24"/>
      <c r="Y120" s="25"/>
      <c r="Z120" s="24"/>
      <c r="AA120" s="24"/>
      <c r="AB120" s="24"/>
      <c r="AC120" s="25"/>
      <c r="AD120" s="24"/>
      <c r="AE120" s="24"/>
      <c r="AF120" s="334">
        <v>1305125</v>
      </c>
      <c r="AG120" s="25">
        <f t="shared" si="43"/>
        <v>1305125</v>
      </c>
      <c r="AH120" s="25">
        <f t="shared" si="44"/>
        <v>1305125</v>
      </c>
      <c r="AI120" s="26">
        <f t="shared" si="45"/>
        <v>0</v>
      </c>
      <c r="AJ120" s="27">
        <f t="shared" si="46"/>
        <v>2.6562887974371811E-3</v>
      </c>
    </row>
    <row r="121" spans="1:36" ht="12.75" customHeight="1" outlineLevel="1" x14ac:dyDescent="0.25">
      <c r="A121" s="18">
        <v>6</v>
      </c>
      <c r="B121" s="18"/>
      <c r="C121" s="186" t="s">
        <v>1969</v>
      </c>
      <c r="D121" s="182">
        <v>45628</v>
      </c>
      <c r="E121" s="172" t="s">
        <v>1035</v>
      </c>
      <c r="F121" s="329" t="s">
        <v>1854</v>
      </c>
      <c r="G121" s="262" t="s">
        <v>1560</v>
      </c>
      <c r="H121" s="29"/>
      <c r="I121" s="325"/>
      <c r="J121" s="413"/>
      <c r="K121" s="334">
        <v>3262813</v>
      </c>
      <c r="L121" s="157"/>
      <c r="M121" s="161"/>
      <c r="N121" s="24"/>
      <c r="O121" s="169"/>
      <c r="P121" s="157"/>
      <c r="Q121" s="157"/>
      <c r="R121" s="161"/>
      <c r="S121" s="24"/>
      <c r="T121" s="24"/>
      <c r="U121" s="25"/>
      <c r="V121" s="24"/>
      <c r="W121" s="24"/>
      <c r="X121" s="24"/>
      <c r="Y121" s="25"/>
      <c r="Z121" s="24"/>
      <c r="AA121" s="24"/>
      <c r="AB121" s="24"/>
      <c r="AC121" s="25"/>
      <c r="AD121" s="24"/>
      <c r="AE121" s="24"/>
      <c r="AF121" s="334">
        <v>3262813</v>
      </c>
      <c r="AG121" s="25">
        <f t="shared" si="43"/>
        <v>3262813</v>
      </c>
      <c r="AH121" s="25">
        <f t="shared" si="44"/>
        <v>3262813</v>
      </c>
      <c r="AI121" s="26">
        <f t="shared" si="45"/>
        <v>0</v>
      </c>
      <c r="AJ121" s="27">
        <f t="shared" si="46"/>
        <v>6.6407230112306495E-3</v>
      </c>
    </row>
    <row r="122" spans="1:36" ht="12.75" customHeight="1" outlineLevel="1" x14ac:dyDescent="0.25">
      <c r="A122" s="18">
        <v>7</v>
      </c>
      <c r="B122" s="18"/>
      <c r="C122" s="186" t="s">
        <v>1970</v>
      </c>
      <c r="D122" s="187">
        <v>45643</v>
      </c>
      <c r="E122" s="172" t="s">
        <v>1027</v>
      </c>
      <c r="F122" s="329" t="s">
        <v>1854</v>
      </c>
      <c r="G122" s="262" t="s">
        <v>1560</v>
      </c>
      <c r="H122" s="29"/>
      <c r="I122" s="325"/>
      <c r="J122" s="413"/>
      <c r="K122" s="334">
        <v>1305125</v>
      </c>
      <c r="L122" s="157"/>
      <c r="M122" s="161"/>
      <c r="N122" s="24"/>
      <c r="O122" s="169"/>
      <c r="P122" s="157"/>
      <c r="Q122" s="157"/>
      <c r="R122" s="161"/>
      <c r="S122" s="24"/>
      <c r="T122" s="24"/>
      <c r="U122" s="25"/>
      <c r="V122" s="24"/>
      <c r="W122" s="24"/>
      <c r="X122" s="24"/>
      <c r="Y122" s="25"/>
      <c r="Z122" s="24"/>
      <c r="AA122" s="24"/>
      <c r="AB122" s="24"/>
      <c r="AC122" s="25"/>
      <c r="AD122" s="24"/>
      <c r="AE122" s="24"/>
      <c r="AF122" s="334">
        <v>1305125</v>
      </c>
      <c r="AG122" s="25">
        <f t="shared" si="43"/>
        <v>1305125</v>
      </c>
      <c r="AH122" s="25">
        <f t="shared" si="44"/>
        <v>1305125</v>
      </c>
      <c r="AI122" s="26">
        <f t="shared" si="45"/>
        <v>0</v>
      </c>
      <c r="AJ122" s="27">
        <f t="shared" si="46"/>
        <v>2.6562887974371811E-3</v>
      </c>
    </row>
    <row r="123" spans="1:36" ht="12.75" customHeight="1" outlineLevel="1" x14ac:dyDescent="0.25">
      <c r="A123" s="18">
        <v>8</v>
      </c>
      <c r="B123" s="18"/>
      <c r="C123" s="186" t="s">
        <v>1971</v>
      </c>
      <c r="D123" s="182">
        <v>45628</v>
      </c>
      <c r="E123" s="172" t="s">
        <v>1972</v>
      </c>
      <c r="F123" s="329" t="s">
        <v>1854</v>
      </c>
      <c r="G123" s="262" t="s">
        <v>1560</v>
      </c>
      <c r="H123" s="29"/>
      <c r="I123" s="325"/>
      <c r="J123" s="413"/>
      <c r="K123" s="334">
        <v>6525627</v>
      </c>
      <c r="L123" s="157"/>
      <c r="M123" s="161"/>
      <c r="N123" s="24"/>
      <c r="O123" s="169"/>
      <c r="P123" s="157"/>
      <c r="Q123" s="157"/>
      <c r="R123" s="161"/>
      <c r="S123" s="24"/>
      <c r="T123" s="24"/>
      <c r="U123" s="25"/>
      <c r="V123" s="24"/>
      <c r="W123" s="24"/>
      <c r="X123" s="24"/>
      <c r="Y123" s="25"/>
      <c r="Z123" s="24"/>
      <c r="AA123" s="24"/>
      <c r="AB123" s="24"/>
      <c r="AC123" s="25"/>
      <c r="AD123" s="24"/>
      <c r="AE123" s="24"/>
      <c r="AF123" s="334">
        <v>6525627</v>
      </c>
      <c r="AG123" s="25">
        <f t="shared" si="43"/>
        <v>6525627</v>
      </c>
      <c r="AH123" s="25">
        <f t="shared" si="44"/>
        <v>6525627</v>
      </c>
      <c r="AI123" s="26">
        <f t="shared" si="45"/>
        <v>0</v>
      </c>
      <c r="AJ123" s="27">
        <f t="shared" si="46"/>
        <v>1.3281448057736692E-2</v>
      </c>
    </row>
    <row r="124" spans="1:36" ht="12.75" customHeight="1" outlineLevel="1" x14ac:dyDescent="0.25">
      <c r="A124" s="18">
        <v>9</v>
      </c>
      <c r="B124" s="18"/>
      <c r="C124" s="186" t="s">
        <v>1973</v>
      </c>
      <c r="D124" s="187">
        <v>45628</v>
      </c>
      <c r="E124" s="172" t="s">
        <v>1054</v>
      </c>
      <c r="F124" s="329" t="s">
        <v>1854</v>
      </c>
      <c r="G124" s="262" t="s">
        <v>1560</v>
      </c>
      <c r="H124" s="29"/>
      <c r="I124" s="325"/>
      <c r="J124" s="413"/>
      <c r="K124" s="334">
        <v>1631407</v>
      </c>
      <c r="L124" s="157"/>
      <c r="M124" s="161"/>
      <c r="N124" s="24"/>
      <c r="O124" s="169"/>
      <c r="P124" s="157"/>
      <c r="Q124" s="157"/>
      <c r="R124" s="161"/>
      <c r="S124" s="24"/>
      <c r="T124" s="24"/>
      <c r="U124" s="25"/>
      <c r="V124" s="24"/>
      <c r="W124" s="24"/>
      <c r="X124" s="24"/>
      <c r="Y124" s="25"/>
      <c r="Z124" s="24"/>
      <c r="AA124" s="24"/>
      <c r="AB124" s="24"/>
      <c r="AC124" s="25"/>
      <c r="AD124" s="24"/>
      <c r="AE124" s="24"/>
      <c r="AF124" s="334">
        <v>1631407</v>
      </c>
      <c r="AG124" s="25">
        <f t="shared" si="43"/>
        <v>1631407</v>
      </c>
      <c r="AH124" s="25">
        <f t="shared" si="44"/>
        <v>1631407</v>
      </c>
      <c r="AI124" s="26">
        <f t="shared" si="45"/>
        <v>0</v>
      </c>
      <c r="AJ124" s="27">
        <f t="shared" si="46"/>
        <v>3.3203625232530215E-3</v>
      </c>
    </row>
    <row r="125" spans="1:36" ht="12.75" customHeight="1" outlineLevel="1" x14ac:dyDescent="0.25">
      <c r="A125" s="18">
        <v>10</v>
      </c>
      <c r="B125" s="18"/>
      <c r="C125" s="186" t="s">
        <v>1974</v>
      </c>
      <c r="D125" s="182">
        <v>45628</v>
      </c>
      <c r="E125" s="172" t="s">
        <v>1677</v>
      </c>
      <c r="F125" s="329" t="s">
        <v>1854</v>
      </c>
      <c r="G125" s="262" t="s">
        <v>1560</v>
      </c>
      <c r="H125" s="29"/>
      <c r="I125" s="325"/>
      <c r="J125" s="413"/>
      <c r="K125" s="334">
        <v>1305125</v>
      </c>
      <c r="L125" s="157"/>
      <c r="M125" s="161"/>
      <c r="N125" s="24"/>
      <c r="O125" s="169"/>
      <c r="P125" s="157"/>
      <c r="Q125" s="157"/>
      <c r="R125" s="161"/>
      <c r="S125" s="24"/>
      <c r="T125" s="24"/>
      <c r="U125" s="25"/>
      <c r="V125" s="24"/>
      <c r="W125" s="24"/>
      <c r="X125" s="24"/>
      <c r="Y125" s="25"/>
      <c r="Z125" s="24"/>
      <c r="AA125" s="24"/>
      <c r="AB125" s="24"/>
      <c r="AC125" s="25"/>
      <c r="AD125" s="24"/>
      <c r="AE125" s="24"/>
      <c r="AF125" s="334">
        <v>1305125</v>
      </c>
      <c r="AG125" s="25">
        <f t="shared" si="43"/>
        <v>1305125</v>
      </c>
      <c r="AH125" s="25">
        <f t="shared" si="44"/>
        <v>1305125</v>
      </c>
      <c r="AI125" s="26">
        <f t="shared" si="45"/>
        <v>0</v>
      </c>
      <c r="AJ125" s="27">
        <f t="shared" si="46"/>
        <v>2.6562887974371811E-3</v>
      </c>
    </row>
    <row r="126" spans="1:36" ht="12.75" customHeight="1" outlineLevel="1" x14ac:dyDescent="0.25">
      <c r="A126" s="18">
        <v>11</v>
      </c>
      <c r="B126" s="18"/>
      <c r="C126" s="186" t="s">
        <v>1975</v>
      </c>
      <c r="D126" s="187">
        <v>45628</v>
      </c>
      <c r="E126" s="172" t="s">
        <v>1042</v>
      </c>
      <c r="F126" s="329" t="s">
        <v>1854</v>
      </c>
      <c r="G126" s="262" t="s">
        <v>1560</v>
      </c>
      <c r="H126" s="29"/>
      <c r="I126" s="325"/>
      <c r="J126" s="413"/>
      <c r="K126" s="334">
        <v>1305125</v>
      </c>
      <c r="L126" s="157"/>
      <c r="M126" s="161"/>
      <c r="N126" s="24"/>
      <c r="O126" s="169"/>
      <c r="P126" s="157"/>
      <c r="Q126" s="157"/>
      <c r="R126" s="161"/>
      <c r="S126" s="24"/>
      <c r="T126" s="24"/>
      <c r="U126" s="25"/>
      <c r="V126" s="24"/>
      <c r="W126" s="24"/>
      <c r="X126" s="24"/>
      <c r="Y126" s="25"/>
      <c r="Z126" s="24"/>
      <c r="AA126" s="24"/>
      <c r="AB126" s="24"/>
      <c r="AC126" s="25"/>
      <c r="AD126" s="24"/>
      <c r="AE126" s="24"/>
      <c r="AF126" s="334">
        <v>1305125</v>
      </c>
      <c r="AG126" s="25">
        <f t="shared" si="43"/>
        <v>1305125</v>
      </c>
      <c r="AH126" s="25">
        <f t="shared" si="44"/>
        <v>1305125</v>
      </c>
      <c r="AI126" s="26">
        <f t="shared" si="45"/>
        <v>0</v>
      </c>
      <c r="AJ126" s="27">
        <f t="shared" si="46"/>
        <v>2.6562887974371811E-3</v>
      </c>
    </row>
    <row r="127" spans="1:36" ht="12.75" customHeight="1" outlineLevel="1" x14ac:dyDescent="0.25">
      <c r="A127" s="18">
        <v>12</v>
      </c>
      <c r="B127" s="18"/>
      <c r="C127" s="186" t="s">
        <v>1976</v>
      </c>
      <c r="D127" s="182">
        <v>45628</v>
      </c>
      <c r="E127" s="172" t="s">
        <v>1977</v>
      </c>
      <c r="F127" s="329" t="s">
        <v>1854</v>
      </c>
      <c r="G127" s="262" t="s">
        <v>1560</v>
      </c>
      <c r="H127" s="29"/>
      <c r="I127" s="325"/>
      <c r="J127" s="413"/>
      <c r="K127" s="334">
        <v>3915376</v>
      </c>
      <c r="L127" s="157"/>
      <c r="M127" s="161"/>
      <c r="N127" s="24"/>
      <c r="O127" s="169"/>
      <c r="P127" s="157"/>
      <c r="Q127" s="157"/>
      <c r="R127" s="161"/>
      <c r="S127" s="24"/>
      <c r="T127" s="24"/>
      <c r="U127" s="25"/>
      <c r="V127" s="24"/>
      <c r="W127" s="24"/>
      <c r="X127" s="24"/>
      <c r="Y127" s="25"/>
      <c r="Z127" s="24"/>
      <c r="AA127" s="24"/>
      <c r="AB127" s="24"/>
      <c r="AC127" s="25"/>
      <c r="AD127" s="24"/>
      <c r="AE127" s="24"/>
      <c r="AF127" s="334">
        <v>3915376</v>
      </c>
      <c r="AG127" s="25">
        <f t="shared" si="43"/>
        <v>3915376</v>
      </c>
      <c r="AH127" s="25">
        <f t="shared" si="44"/>
        <v>3915376</v>
      </c>
      <c r="AI127" s="26">
        <f t="shared" si="45"/>
        <v>0</v>
      </c>
      <c r="AJ127" s="27">
        <f t="shared" si="46"/>
        <v>7.9688684275869368E-3</v>
      </c>
    </row>
    <row r="128" spans="1:36" ht="12.75" customHeight="1" outlineLevel="1" x14ac:dyDescent="0.25">
      <c r="A128" s="18">
        <v>13</v>
      </c>
      <c r="B128" s="18"/>
      <c r="C128" s="186" t="s">
        <v>1978</v>
      </c>
      <c r="D128" s="187">
        <v>45628</v>
      </c>
      <c r="E128" s="172" t="s">
        <v>1979</v>
      </c>
      <c r="F128" s="329" t="s">
        <v>1854</v>
      </c>
      <c r="G128" s="262" t="s">
        <v>1560</v>
      </c>
      <c r="H128" s="29"/>
      <c r="I128" s="325"/>
      <c r="J128" s="413"/>
      <c r="K128" s="334">
        <v>7178189</v>
      </c>
      <c r="L128" s="157"/>
      <c r="M128" s="161"/>
      <c r="N128" s="24"/>
      <c r="O128" s="169"/>
      <c r="P128" s="157"/>
      <c r="Q128" s="157"/>
      <c r="R128" s="161"/>
      <c r="S128" s="24"/>
      <c r="T128" s="24"/>
      <c r="U128" s="25"/>
      <c r="V128" s="24"/>
      <c r="W128" s="24"/>
      <c r="X128" s="24"/>
      <c r="Y128" s="25"/>
      <c r="Z128" s="24"/>
      <c r="AA128" s="24"/>
      <c r="AB128" s="24"/>
      <c r="AC128" s="25"/>
      <c r="AD128" s="24"/>
      <c r="AE128" s="24"/>
      <c r="AF128" s="334">
        <v>7178189</v>
      </c>
      <c r="AG128" s="25">
        <f t="shared" si="43"/>
        <v>7178189</v>
      </c>
      <c r="AH128" s="25">
        <f t="shared" si="44"/>
        <v>7178189</v>
      </c>
      <c r="AI128" s="26">
        <f t="shared" si="45"/>
        <v>0</v>
      </c>
      <c r="AJ128" s="27">
        <f t="shared" si="46"/>
        <v>1.4609591438817586E-2</v>
      </c>
    </row>
    <row r="129" spans="1:36" ht="12.75" customHeight="1" outlineLevel="1" x14ac:dyDescent="0.25">
      <c r="A129" s="18">
        <v>14</v>
      </c>
      <c r="B129" s="18"/>
      <c r="C129" s="186" t="s">
        <v>1971</v>
      </c>
      <c r="D129" s="182">
        <v>45628</v>
      </c>
      <c r="E129" s="172" t="s">
        <v>1980</v>
      </c>
      <c r="F129" s="329" t="s">
        <v>1854</v>
      </c>
      <c r="G129" s="262" t="s">
        <v>1560</v>
      </c>
      <c r="H129" s="29"/>
      <c r="I129" s="325"/>
      <c r="J129" s="413"/>
      <c r="K129" s="334">
        <v>2610251</v>
      </c>
      <c r="L129" s="157"/>
      <c r="M129" s="161"/>
      <c r="N129" s="24"/>
      <c r="O129" s="169"/>
      <c r="P129" s="157"/>
      <c r="Q129" s="157"/>
      <c r="R129" s="161"/>
      <c r="S129" s="24"/>
      <c r="T129" s="24"/>
      <c r="U129" s="25"/>
      <c r="V129" s="24"/>
      <c r="W129" s="24"/>
      <c r="X129" s="24"/>
      <c r="Y129" s="25"/>
      <c r="Z129" s="24"/>
      <c r="AA129" s="24"/>
      <c r="AB129" s="24"/>
      <c r="AC129" s="25"/>
      <c r="AD129" s="24"/>
      <c r="AE129" s="24"/>
      <c r="AF129" s="334">
        <v>2610251</v>
      </c>
      <c r="AG129" s="25">
        <f t="shared" si="43"/>
        <v>2610251</v>
      </c>
      <c r="AH129" s="25">
        <f t="shared" si="44"/>
        <v>2610251</v>
      </c>
      <c r="AI129" s="26">
        <f t="shared" si="45"/>
        <v>0</v>
      </c>
      <c r="AJ129" s="27">
        <f t="shared" si="46"/>
        <v>5.3125796301497557E-3</v>
      </c>
    </row>
    <row r="130" spans="1:36" ht="12.75" customHeight="1" outlineLevel="1" x14ac:dyDescent="0.25">
      <c r="A130" s="18">
        <v>15</v>
      </c>
      <c r="B130" s="18"/>
      <c r="C130" s="186" t="s">
        <v>1981</v>
      </c>
      <c r="D130" s="187">
        <v>45628</v>
      </c>
      <c r="E130" s="172" t="s">
        <v>995</v>
      </c>
      <c r="F130" s="329" t="s">
        <v>1854</v>
      </c>
      <c r="G130" s="262" t="s">
        <v>1560</v>
      </c>
      <c r="H130" s="29"/>
      <c r="I130" s="325"/>
      <c r="J130" s="413"/>
      <c r="K130" s="334">
        <v>3262814</v>
      </c>
      <c r="L130" s="157"/>
      <c r="M130" s="161"/>
      <c r="N130" s="24"/>
      <c r="O130" s="169"/>
      <c r="P130" s="157"/>
      <c r="Q130" s="157"/>
      <c r="R130" s="161"/>
      <c r="S130" s="24"/>
      <c r="T130" s="24"/>
      <c r="U130" s="25"/>
      <c r="V130" s="24"/>
      <c r="W130" s="24"/>
      <c r="X130" s="24"/>
      <c r="Y130" s="25"/>
      <c r="Z130" s="24"/>
      <c r="AA130" s="24"/>
      <c r="AB130" s="24"/>
      <c r="AC130" s="25"/>
      <c r="AD130" s="24"/>
      <c r="AE130" s="24"/>
      <c r="AF130" s="334">
        <v>3262814</v>
      </c>
      <c r="AG130" s="25">
        <f t="shared" si="43"/>
        <v>3262814</v>
      </c>
      <c r="AH130" s="25">
        <f t="shared" si="44"/>
        <v>3262814</v>
      </c>
      <c r="AI130" s="26">
        <f t="shared" si="45"/>
        <v>0</v>
      </c>
      <c r="AJ130" s="27">
        <f t="shared" si="46"/>
        <v>6.640725046506043E-3</v>
      </c>
    </row>
    <row r="131" spans="1:36" ht="12.75" customHeight="1" outlineLevel="1" x14ac:dyDescent="0.25">
      <c r="A131" s="18">
        <v>16</v>
      </c>
      <c r="B131" s="18"/>
      <c r="C131" s="186" t="s">
        <v>1982</v>
      </c>
      <c r="D131" s="182">
        <v>45637</v>
      </c>
      <c r="E131" s="172" t="s">
        <v>1983</v>
      </c>
      <c r="F131" s="329" t="s">
        <v>1854</v>
      </c>
      <c r="G131" s="262" t="s">
        <v>1560</v>
      </c>
      <c r="H131" s="29"/>
      <c r="I131" s="325"/>
      <c r="J131" s="413"/>
      <c r="K131" s="334">
        <v>2610251</v>
      </c>
      <c r="L131" s="157"/>
      <c r="M131" s="161"/>
      <c r="N131" s="24"/>
      <c r="O131" s="169"/>
      <c r="P131" s="157"/>
      <c r="Q131" s="157"/>
      <c r="R131" s="161"/>
      <c r="S131" s="24"/>
      <c r="T131" s="24"/>
      <c r="U131" s="25"/>
      <c r="V131" s="24"/>
      <c r="W131" s="24"/>
      <c r="X131" s="24"/>
      <c r="Y131" s="25"/>
      <c r="Z131" s="24"/>
      <c r="AA131" s="24"/>
      <c r="AB131" s="24"/>
      <c r="AC131" s="25"/>
      <c r="AD131" s="24"/>
      <c r="AE131" s="24"/>
      <c r="AF131" s="334">
        <v>2610251</v>
      </c>
      <c r="AG131" s="25">
        <f t="shared" si="43"/>
        <v>2610251</v>
      </c>
      <c r="AH131" s="25">
        <f t="shared" si="44"/>
        <v>2610251</v>
      </c>
      <c r="AI131" s="26">
        <f t="shared" si="45"/>
        <v>0</v>
      </c>
      <c r="AJ131" s="27">
        <f t="shared" si="46"/>
        <v>5.3125796301497557E-3</v>
      </c>
    </row>
    <row r="132" spans="1:36" ht="12.75" customHeight="1" outlineLevel="1" x14ac:dyDescent="0.25">
      <c r="A132" s="18">
        <v>17</v>
      </c>
      <c r="B132" s="18"/>
      <c r="C132" s="186" t="s">
        <v>1984</v>
      </c>
      <c r="D132" s="187">
        <v>45628</v>
      </c>
      <c r="E132" s="172" t="s">
        <v>1985</v>
      </c>
      <c r="F132" s="329" t="s">
        <v>1854</v>
      </c>
      <c r="G132" s="262" t="s">
        <v>1560</v>
      </c>
      <c r="H132" s="29"/>
      <c r="I132" s="325"/>
      <c r="J132" s="413"/>
      <c r="K132" s="334">
        <v>1957688</v>
      </c>
      <c r="L132" s="157"/>
      <c r="M132" s="161"/>
      <c r="N132" s="24"/>
      <c r="O132" s="169"/>
      <c r="P132" s="157"/>
      <c r="Q132" s="157"/>
      <c r="R132" s="161"/>
      <c r="S132" s="24"/>
      <c r="T132" s="24"/>
      <c r="U132" s="25"/>
      <c r="V132" s="24"/>
      <c r="W132" s="24"/>
      <c r="X132" s="24"/>
      <c r="Y132" s="25"/>
      <c r="Z132" s="24"/>
      <c r="AA132" s="24"/>
      <c r="AB132" s="24"/>
      <c r="AC132" s="25"/>
      <c r="AD132" s="24"/>
      <c r="AE132" s="24"/>
      <c r="AF132" s="334">
        <v>1957688</v>
      </c>
      <c r="AG132" s="25">
        <f t="shared" si="43"/>
        <v>1957688</v>
      </c>
      <c r="AH132" s="25">
        <f t="shared" si="44"/>
        <v>1957688</v>
      </c>
      <c r="AI132" s="26">
        <f t="shared" si="45"/>
        <v>0</v>
      </c>
      <c r="AJ132" s="27">
        <f t="shared" si="46"/>
        <v>3.9844342137934684E-3</v>
      </c>
    </row>
    <row r="133" spans="1:36" ht="12.75" customHeight="1" outlineLevel="1" x14ac:dyDescent="0.25">
      <c r="A133" s="18">
        <v>18</v>
      </c>
      <c r="B133" s="18"/>
      <c r="C133" s="186" t="s">
        <v>1986</v>
      </c>
      <c r="D133" s="187">
        <v>45643</v>
      </c>
      <c r="E133" s="172" t="s">
        <v>1987</v>
      </c>
      <c r="F133" s="329" t="s">
        <v>1854</v>
      </c>
      <c r="G133" s="262" t="s">
        <v>1560</v>
      </c>
      <c r="H133" s="29"/>
      <c r="I133" s="325"/>
      <c r="J133" s="413"/>
      <c r="K133" s="334">
        <v>2936532</v>
      </c>
      <c r="L133" s="157"/>
      <c r="M133" s="161"/>
      <c r="N133" s="24"/>
      <c r="O133" s="169"/>
      <c r="P133" s="157"/>
      <c r="Q133" s="157"/>
      <c r="R133" s="161"/>
      <c r="S133" s="24"/>
      <c r="T133" s="24"/>
      <c r="U133" s="25"/>
      <c r="V133" s="24"/>
      <c r="W133" s="24"/>
      <c r="X133" s="24"/>
      <c r="Y133" s="25"/>
      <c r="Z133" s="24"/>
      <c r="AA133" s="24"/>
      <c r="AB133" s="24"/>
      <c r="AC133" s="25"/>
      <c r="AD133" s="24"/>
      <c r="AE133" s="24"/>
      <c r="AF133" s="334">
        <v>2936532</v>
      </c>
      <c r="AG133" s="25">
        <f t="shared" si="43"/>
        <v>2936532</v>
      </c>
      <c r="AH133" s="25">
        <f t="shared" si="44"/>
        <v>2936532</v>
      </c>
      <c r="AI133" s="26">
        <f t="shared" si="45"/>
        <v>0</v>
      </c>
      <c r="AJ133" s="27">
        <f t="shared" si="46"/>
        <v>5.9766513206902022E-3</v>
      </c>
    </row>
    <row r="134" spans="1:36" ht="12.75" customHeight="1" outlineLevel="1" x14ac:dyDescent="0.25">
      <c r="A134" s="18">
        <v>19</v>
      </c>
      <c r="B134" s="19"/>
      <c r="C134" s="186" t="s">
        <v>1988</v>
      </c>
      <c r="D134" s="337">
        <v>45628</v>
      </c>
      <c r="E134" s="172" t="s">
        <v>1989</v>
      </c>
      <c r="F134" s="329" t="s">
        <v>1854</v>
      </c>
      <c r="G134" s="262" t="s">
        <v>1560</v>
      </c>
      <c r="H134" s="29"/>
      <c r="I134" s="325"/>
      <c r="J134" s="413"/>
      <c r="K134" s="334">
        <v>3915376</v>
      </c>
      <c r="L134" s="157"/>
      <c r="M134" s="161"/>
      <c r="N134" s="24"/>
      <c r="O134" s="169"/>
      <c r="P134" s="157"/>
      <c r="Q134" s="157"/>
      <c r="R134" s="161"/>
      <c r="S134" s="24"/>
      <c r="T134" s="24"/>
      <c r="U134" s="25"/>
      <c r="V134" s="24"/>
      <c r="W134" s="24"/>
      <c r="X134" s="24"/>
      <c r="Y134" s="25"/>
      <c r="Z134" s="24"/>
      <c r="AA134" s="24"/>
      <c r="AB134" s="24"/>
      <c r="AC134" s="25"/>
      <c r="AD134" s="24"/>
      <c r="AE134" s="24"/>
      <c r="AF134" s="334">
        <v>3915376</v>
      </c>
      <c r="AG134" s="25">
        <f t="shared" si="43"/>
        <v>3915376</v>
      </c>
      <c r="AH134" s="25">
        <f t="shared" si="44"/>
        <v>3915376</v>
      </c>
      <c r="AI134" s="26">
        <f t="shared" si="45"/>
        <v>0</v>
      </c>
      <c r="AJ134" s="27">
        <f t="shared" si="46"/>
        <v>7.9688684275869368E-3</v>
      </c>
    </row>
    <row r="135" spans="1:36" ht="12.75" customHeight="1" outlineLevel="1" x14ac:dyDescent="0.25">
      <c r="A135" s="18">
        <v>20</v>
      </c>
      <c r="B135" s="19"/>
      <c r="C135" s="186" t="s">
        <v>1990</v>
      </c>
      <c r="D135" s="41">
        <v>45645</v>
      </c>
      <c r="E135" s="172" t="s">
        <v>1680</v>
      </c>
      <c r="F135" s="329" t="s">
        <v>1854</v>
      </c>
      <c r="G135" s="262" t="s">
        <v>1560</v>
      </c>
      <c r="H135" s="29"/>
      <c r="I135" s="325"/>
      <c r="J135" s="413"/>
      <c r="K135" s="334">
        <v>9788440</v>
      </c>
      <c r="L135" s="157"/>
      <c r="M135" s="161"/>
      <c r="N135" s="24"/>
      <c r="O135" s="169"/>
      <c r="P135" s="157"/>
      <c r="Q135" s="157"/>
      <c r="R135" s="161"/>
      <c r="S135" s="24"/>
      <c r="T135" s="24"/>
      <c r="U135" s="25"/>
      <c r="V135" s="24"/>
      <c r="W135" s="24"/>
      <c r="X135" s="24"/>
      <c r="Y135" s="25"/>
      <c r="Z135" s="24"/>
      <c r="AA135" s="24"/>
      <c r="AB135" s="24"/>
      <c r="AC135" s="25"/>
      <c r="AD135" s="24"/>
      <c r="AE135" s="24"/>
      <c r="AF135" s="334">
        <v>9788440</v>
      </c>
      <c r="AG135" s="25">
        <f t="shared" si="43"/>
        <v>9788440</v>
      </c>
      <c r="AH135" s="25">
        <f t="shared" si="44"/>
        <v>9788440</v>
      </c>
      <c r="AI135" s="26">
        <f t="shared" si="45"/>
        <v>0</v>
      </c>
      <c r="AJ135" s="27">
        <f t="shared" si="46"/>
        <v>1.9922171068967341E-2</v>
      </c>
    </row>
    <row r="136" spans="1:36" s="37" customFormat="1" ht="12.75" customHeight="1" x14ac:dyDescent="0.25">
      <c r="A136" s="376" t="s">
        <v>63</v>
      </c>
      <c r="B136" s="377"/>
      <c r="C136" s="378"/>
      <c r="D136" s="378"/>
      <c r="E136" s="378"/>
      <c r="F136" s="378"/>
      <c r="G136" s="378"/>
      <c r="H136" s="378"/>
      <c r="I136" s="379"/>
      <c r="J136" s="162">
        <f>SUM(J116:J117)</f>
        <v>70150487</v>
      </c>
      <c r="K136" s="162">
        <f>SUM(K116:K135)</f>
        <v>70150487</v>
      </c>
      <c r="L136" s="146"/>
      <c r="M136" s="33">
        <f>SUM(M116:M117)</f>
        <v>0</v>
      </c>
      <c r="N136" s="33">
        <f>SUM(N116:N117)</f>
        <v>0</v>
      </c>
      <c r="O136" s="33">
        <f>SUM(O116:O117)</f>
        <v>0</v>
      </c>
      <c r="P136" s="163"/>
      <c r="Q136" s="164"/>
      <c r="R136" s="33">
        <f t="shared" ref="R136:AE136" si="47">SUM(R116:R117)</f>
        <v>0</v>
      </c>
      <c r="S136" s="33">
        <f t="shared" si="47"/>
        <v>0</v>
      </c>
      <c r="T136" s="33">
        <f t="shared" si="47"/>
        <v>0</v>
      </c>
      <c r="U136" s="33">
        <f t="shared" si="47"/>
        <v>0</v>
      </c>
      <c r="V136" s="33">
        <f t="shared" si="47"/>
        <v>0</v>
      </c>
      <c r="W136" s="33">
        <f t="shared" si="47"/>
        <v>0</v>
      </c>
      <c r="X136" s="33">
        <f t="shared" si="47"/>
        <v>0</v>
      </c>
      <c r="Y136" s="33">
        <f t="shared" si="47"/>
        <v>0</v>
      </c>
      <c r="Z136" s="33">
        <f t="shared" si="47"/>
        <v>0</v>
      </c>
      <c r="AA136" s="33">
        <f t="shared" si="47"/>
        <v>0</v>
      </c>
      <c r="AB136" s="33">
        <f t="shared" si="47"/>
        <v>0</v>
      </c>
      <c r="AC136" s="33">
        <f t="shared" si="47"/>
        <v>0</v>
      </c>
      <c r="AD136" s="33">
        <f t="shared" si="47"/>
        <v>0</v>
      </c>
      <c r="AE136" s="33">
        <f t="shared" si="47"/>
        <v>0</v>
      </c>
      <c r="AF136" s="33">
        <f>SUM(AF116:AF135)</f>
        <v>70150487</v>
      </c>
      <c r="AG136" s="33">
        <f t="shared" ref="AG136:AH136" si="48">SUM(AG116:AG135)</f>
        <v>70150487</v>
      </c>
      <c r="AH136" s="33">
        <f t="shared" si="48"/>
        <v>70150487</v>
      </c>
      <c r="AI136" s="36">
        <f>IF(ISERROR(AH136/J136),0,AH136/J136)</f>
        <v>1</v>
      </c>
      <c r="AJ136" s="36">
        <f>IF(ISERROR(AH136/$AH$198),0,AH136/$AH$198)</f>
        <v>0.14277556000602443</v>
      </c>
    </row>
    <row r="137" spans="1:36" ht="12.75" customHeight="1" x14ac:dyDescent="0.25">
      <c r="A137" s="383" t="s">
        <v>64</v>
      </c>
      <c r="B137" s="384"/>
      <c r="C137" s="384"/>
      <c r="D137" s="384"/>
      <c r="E137" s="385"/>
      <c r="F137" s="9"/>
      <c r="G137" s="10"/>
      <c r="H137" s="168"/>
      <c r="I137" s="168"/>
      <c r="J137" s="331"/>
      <c r="K137" s="13"/>
      <c r="L137" s="14"/>
      <c r="M137" s="15"/>
      <c r="N137" s="15"/>
      <c r="O137" s="15"/>
      <c r="P137" s="10"/>
      <c r="Q137" s="16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7"/>
      <c r="AJ137" s="17"/>
    </row>
    <row r="138" spans="1:36" ht="20.25" customHeight="1" outlineLevel="1" x14ac:dyDescent="0.25">
      <c r="A138" s="18">
        <v>1</v>
      </c>
      <c r="B138" s="19"/>
      <c r="C138" s="40" t="s">
        <v>1991</v>
      </c>
      <c r="D138" s="41">
        <v>45653</v>
      </c>
      <c r="E138" s="56" t="s">
        <v>1992</v>
      </c>
      <c r="F138" s="329" t="s">
        <v>1854</v>
      </c>
      <c r="G138" s="262" t="s">
        <v>1560</v>
      </c>
      <c r="H138" s="235"/>
      <c r="I138" s="235"/>
      <c r="J138" s="426">
        <v>29039037</v>
      </c>
      <c r="K138" s="334">
        <v>3675827</v>
      </c>
      <c r="L138" s="58"/>
      <c r="M138" s="47"/>
      <c r="N138" s="48"/>
      <c r="O138" s="47"/>
      <c r="P138" s="49"/>
      <c r="Q138" s="49"/>
      <c r="R138" s="24">
        <v>0</v>
      </c>
      <c r="S138" s="24">
        <v>0</v>
      </c>
      <c r="T138" s="24">
        <v>0</v>
      </c>
      <c r="U138" s="25">
        <f>SUM(R138:T138)</f>
        <v>0</v>
      </c>
      <c r="V138" s="24">
        <v>0</v>
      </c>
      <c r="W138" s="24">
        <v>0</v>
      </c>
      <c r="X138" s="24">
        <v>0</v>
      </c>
      <c r="Y138" s="25">
        <f>SUM(V138:X138)</f>
        <v>0</v>
      </c>
      <c r="Z138" s="24">
        <v>0</v>
      </c>
      <c r="AA138" s="24">
        <v>0</v>
      </c>
      <c r="AB138" s="24">
        <v>0</v>
      </c>
      <c r="AC138" s="25">
        <f>SUM(Z138:AB138)</f>
        <v>0</v>
      </c>
      <c r="AD138" s="24">
        <v>0</v>
      </c>
      <c r="AE138" s="24">
        <v>0</v>
      </c>
      <c r="AF138" s="334">
        <v>3675827</v>
      </c>
      <c r="AG138" s="25">
        <f>SUM(AD138:AF138)</f>
        <v>3675827</v>
      </c>
      <c r="AH138" s="25">
        <f>SUM(U138,Y138,AC138,AG138)</f>
        <v>3675827</v>
      </c>
      <c r="AI138" s="26">
        <f>IF(ISERROR(AH138/J138),0,AH138/J138)</f>
        <v>0.12658226235257045</v>
      </c>
      <c r="AJ138" s="27">
        <f>IF(ISERROR(AH138/$AH$198),"-",AH138/$AH$198)</f>
        <v>7.4813202424420045E-3</v>
      </c>
    </row>
    <row r="139" spans="1:36" ht="12.75" customHeight="1" outlineLevel="1" x14ac:dyDescent="0.25">
      <c r="A139" s="18">
        <v>2</v>
      </c>
      <c r="B139" s="19"/>
      <c r="C139" s="40" t="s">
        <v>1993</v>
      </c>
      <c r="D139" s="343">
        <v>45653</v>
      </c>
      <c r="E139" s="56" t="s">
        <v>497</v>
      </c>
      <c r="F139" s="329" t="s">
        <v>1854</v>
      </c>
      <c r="G139" s="262" t="s">
        <v>1560</v>
      </c>
      <c r="H139" s="158"/>
      <c r="I139" s="158"/>
      <c r="J139" s="427"/>
      <c r="K139" s="334">
        <v>3675827</v>
      </c>
      <c r="L139" s="342"/>
      <c r="M139" s="24"/>
      <c r="N139" s="24"/>
      <c r="O139" s="24"/>
      <c r="P139" s="333"/>
      <c r="Q139" s="333"/>
      <c r="R139" s="24"/>
      <c r="S139" s="24"/>
      <c r="T139" s="24"/>
      <c r="U139" s="25">
        <f>SUM(R139:T139)</f>
        <v>0</v>
      </c>
      <c r="V139" s="24"/>
      <c r="W139" s="24"/>
      <c r="X139" s="24"/>
      <c r="Y139" s="25">
        <f>SUM(V139:X139)</f>
        <v>0</v>
      </c>
      <c r="Z139" s="24"/>
      <c r="AA139" s="24"/>
      <c r="AB139" s="24"/>
      <c r="AC139" s="25">
        <f>SUM(Z139:AB139)</f>
        <v>0</v>
      </c>
      <c r="AD139" s="24"/>
      <c r="AE139" s="24"/>
      <c r="AF139" s="334">
        <v>3675827</v>
      </c>
      <c r="AG139" s="25">
        <f>SUM(AD139:AF139)</f>
        <v>3675827</v>
      </c>
      <c r="AH139" s="25">
        <f>SUM(U139,Y139,AC139,AG139)</f>
        <v>3675827</v>
      </c>
      <c r="AI139" s="26">
        <f>IF(ISERROR(AH139/J139),0,AH139/J139)</f>
        <v>0</v>
      </c>
      <c r="AJ139" s="27">
        <f>IF(ISERROR(AH139/$AH$198),"-",AH139/$AH$198)</f>
        <v>7.4813202424420045E-3</v>
      </c>
    </row>
    <row r="140" spans="1:36" ht="12.75" customHeight="1" outlineLevel="1" x14ac:dyDescent="0.25">
      <c r="A140" s="18">
        <v>3</v>
      </c>
      <c r="B140" s="19"/>
      <c r="C140" s="40" t="s">
        <v>1994</v>
      </c>
      <c r="D140" s="41">
        <v>45653</v>
      </c>
      <c r="E140" s="56" t="s">
        <v>469</v>
      </c>
      <c r="F140" s="329" t="s">
        <v>1854</v>
      </c>
      <c r="G140" s="262" t="s">
        <v>1560</v>
      </c>
      <c r="H140" s="158"/>
      <c r="I140" s="158"/>
      <c r="J140" s="427"/>
      <c r="K140" s="334">
        <v>2573080</v>
      </c>
      <c r="L140" s="157"/>
      <c r="M140" s="161"/>
      <c r="N140" s="24"/>
      <c r="O140" s="169"/>
      <c r="P140" s="157"/>
      <c r="Q140" s="157"/>
      <c r="R140" s="161"/>
      <c r="S140" s="24"/>
      <c r="T140" s="24"/>
      <c r="U140" s="25"/>
      <c r="V140" s="24"/>
      <c r="W140" s="24"/>
      <c r="X140" s="24"/>
      <c r="Y140" s="25"/>
      <c r="Z140" s="24"/>
      <c r="AA140" s="24"/>
      <c r="AB140" s="24"/>
      <c r="AC140" s="25"/>
      <c r="AD140" s="24"/>
      <c r="AE140" s="24"/>
      <c r="AF140" s="334">
        <v>2573080</v>
      </c>
      <c r="AG140" s="25">
        <f t="shared" ref="AG140:AG145" si="49">SUM(AD140:AF140)</f>
        <v>2573080</v>
      </c>
      <c r="AH140" s="25">
        <f t="shared" ref="AH140:AH145" si="50">SUM(U140,Y140,AC140,AG140)</f>
        <v>2573080</v>
      </c>
      <c r="AI140" s="26">
        <f t="shared" ref="AI140:AI145" si="51">IF(ISERROR(AH140/J140),0,AH140/J140)</f>
        <v>0</v>
      </c>
      <c r="AJ140" s="27">
        <f t="shared" ref="AJ140:AJ145" si="52">IF(ISERROR(AH140/$AH$198),"-",AH140/$AH$198)</f>
        <v>5.2369264085123362E-3</v>
      </c>
    </row>
    <row r="141" spans="1:36" ht="12.75" customHeight="1" outlineLevel="1" x14ac:dyDescent="0.25">
      <c r="A141" s="18">
        <v>4</v>
      </c>
      <c r="B141" s="19"/>
      <c r="C141" s="40" t="s">
        <v>1995</v>
      </c>
      <c r="D141" s="343">
        <v>45653</v>
      </c>
      <c r="E141" s="56" t="s">
        <v>1996</v>
      </c>
      <c r="F141" s="329" t="s">
        <v>1854</v>
      </c>
      <c r="G141" s="262" t="s">
        <v>1560</v>
      </c>
      <c r="H141" s="158"/>
      <c r="I141" s="158"/>
      <c r="J141" s="427"/>
      <c r="K141" s="334">
        <v>4410993</v>
      </c>
      <c r="L141" s="157"/>
      <c r="M141" s="161"/>
      <c r="N141" s="24"/>
      <c r="O141" s="169"/>
      <c r="P141" s="157"/>
      <c r="Q141" s="157"/>
      <c r="R141" s="161"/>
      <c r="S141" s="24"/>
      <c r="T141" s="24"/>
      <c r="U141" s="25"/>
      <c r="V141" s="24"/>
      <c r="W141" s="24"/>
      <c r="X141" s="24"/>
      <c r="Y141" s="25"/>
      <c r="Z141" s="24"/>
      <c r="AA141" s="24"/>
      <c r="AB141" s="24"/>
      <c r="AC141" s="25"/>
      <c r="AD141" s="24"/>
      <c r="AE141" s="24"/>
      <c r="AF141" s="334">
        <v>4410993</v>
      </c>
      <c r="AG141" s="25">
        <f t="shared" si="49"/>
        <v>4410993</v>
      </c>
      <c r="AH141" s="25">
        <f t="shared" si="50"/>
        <v>4410993</v>
      </c>
      <c r="AI141" s="26">
        <f t="shared" si="51"/>
        <v>0</v>
      </c>
      <c r="AJ141" s="27">
        <f t="shared" si="52"/>
        <v>8.9775855120956417E-3</v>
      </c>
    </row>
    <row r="142" spans="1:36" ht="12.75" customHeight="1" outlineLevel="1" x14ac:dyDescent="0.25">
      <c r="A142" s="18">
        <v>5</v>
      </c>
      <c r="B142" s="19"/>
      <c r="C142" s="40" t="s">
        <v>1997</v>
      </c>
      <c r="D142" s="41">
        <v>45653</v>
      </c>
      <c r="E142" s="56" t="s">
        <v>491</v>
      </c>
      <c r="F142" s="329" t="s">
        <v>1854</v>
      </c>
      <c r="G142" s="262" t="s">
        <v>1560</v>
      </c>
      <c r="H142" s="158"/>
      <c r="I142" s="158"/>
      <c r="J142" s="427"/>
      <c r="K142" s="334">
        <v>5513741</v>
      </c>
      <c r="L142" s="157"/>
      <c r="M142" s="161"/>
      <c r="N142" s="24"/>
      <c r="O142" s="169"/>
      <c r="P142" s="157"/>
      <c r="Q142" s="157"/>
      <c r="R142" s="161"/>
      <c r="S142" s="24"/>
      <c r="T142" s="24"/>
      <c r="U142" s="25"/>
      <c r="V142" s="24"/>
      <c r="W142" s="24"/>
      <c r="X142" s="24"/>
      <c r="Y142" s="25"/>
      <c r="Z142" s="24"/>
      <c r="AA142" s="24"/>
      <c r="AB142" s="24"/>
      <c r="AC142" s="25"/>
      <c r="AD142" s="24"/>
      <c r="AE142" s="24"/>
      <c r="AF142" s="334">
        <v>5513741</v>
      </c>
      <c r="AG142" s="25">
        <f t="shared" si="49"/>
        <v>5513741</v>
      </c>
      <c r="AH142" s="25">
        <f t="shared" si="50"/>
        <v>5513741</v>
      </c>
      <c r="AI142" s="26">
        <f t="shared" si="51"/>
        <v>0</v>
      </c>
      <c r="AJ142" s="27">
        <f t="shared" si="52"/>
        <v>1.1221981381300703E-2</v>
      </c>
    </row>
    <row r="143" spans="1:36" ht="12.75" customHeight="1" outlineLevel="1" x14ac:dyDescent="0.25">
      <c r="A143" s="18">
        <v>6</v>
      </c>
      <c r="B143" s="19"/>
      <c r="C143" s="40" t="s">
        <v>1998</v>
      </c>
      <c r="D143" s="343">
        <v>45653</v>
      </c>
      <c r="E143" s="56" t="s">
        <v>467</v>
      </c>
      <c r="F143" s="329" t="s">
        <v>1854</v>
      </c>
      <c r="G143" s="262" t="s">
        <v>1560</v>
      </c>
      <c r="H143" s="158"/>
      <c r="I143" s="158"/>
      <c r="J143" s="427"/>
      <c r="K143" s="334">
        <v>3675827</v>
      </c>
      <c r="L143" s="157"/>
      <c r="M143" s="161"/>
      <c r="N143" s="24"/>
      <c r="O143" s="169"/>
      <c r="P143" s="157"/>
      <c r="Q143" s="157"/>
      <c r="R143" s="161"/>
      <c r="S143" s="24"/>
      <c r="T143" s="24"/>
      <c r="U143" s="25"/>
      <c r="V143" s="24"/>
      <c r="W143" s="24"/>
      <c r="X143" s="24"/>
      <c r="Y143" s="25"/>
      <c r="Z143" s="24"/>
      <c r="AA143" s="24"/>
      <c r="AB143" s="24"/>
      <c r="AC143" s="25"/>
      <c r="AD143" s="24"/>
      <c r="AE143" s="24"/>
      <c r="AF143" s="334">
        <v>3675827</v>
      </c>
      <c r="AG143" s="25">
        <f t="shared" si="49"/>
        <v>3675827</v>
      </c>
      <c r="AH143" s="25">
        <f t="shared" si="50"/>
        <v>3675827</v>
      </c>
      <c r="AI143" s="26">
        <f t="shared" si="51"/>
        <v>0</v>
      </c>
      <c r="AJ143" s="27">
        <f t="shared" si="52"/>
        <v>7.4813202424420045E-3</v>
      </c>
    </row>
    <row r="144" spans="1:36" ht="12.75" customHeight="1" outlineLevel="1" x14ac:dyDescent="0.25">
      <c r="A144" s="18">
        <v>7</v>
      </c>
      <c r="B144" s="19"/>
      <c r="C144" s="40" t="s">
        <v>1999</v>
      </c>
      <c r="D144" s="41">
        <v>45653</v>
      </c>
      <c r="E144" s="56" t="s">
        <v>2000</v>
      </c>
      <c r="F144" s="329" t="s">
        <v>1854</v>
      </c>
      <c r="G144" s="262" t="s">
        <v>1560</v>
      </c>
      <c r="H144" s="158"/>
      <c r="I144" s="158"/>
      <c r="J144" s="427"/>
      <c r="K144" s="334">
        <v>3675827</v>
      </c>
      <c r="L144" s="157"/>
      <c r="M144" s="161"/>
      <c r="N144" s="24"/>
      <c r="O144" s="169"/>
      <c r="P144" s="157"/>
      <c r="Q144" s="157"/>
      <c r="R144" s="161"/>
      <c r="S144" s="24"/>
      <c r="T144" s="24"/>
      <c r="U144" s="25"/>
      <c r="V144" s="24"/>
      <c r="W144" s="24"/>
      <c r="X144" s="24"/>
      <c r="Y144" s="25"/>
      <c r="Z144" s="24"/>
      <c r="AA144" s="24"/>
      <c r="AB144" s="24"/>
      <c r="AC144" s="25"/>
      <c r="AD144" s="24"/>
      <c r="AE144" s="24"/>
      <c r="AF144" s="334">
        <v>3675827</v>
      </c>
      <c r="AG144" s="25">
        <f t="shared" si="49"/>
        <v>3675827</v>
      </c>
      <c r="AH144" s="25">
        <f t="shared" si="50"/>
        <v>3675827</v>
      </c>
      <c r="AI144" s="26">
        <f t="shared" si="51"/>
        <v>0</v>
      </c>
      <c r="AJ144" s="27">
        <f t="shared" si="52"/>
        <v>7.4813202424420045E-3</v>
      </c>
    </row>
    <row r="145" spans="1:36" ht="12.75" customHeight="1" outlineLevel="1" x14ac:dyDescent="0.25">
      <c r="A145" s="18">
        <v>8</v>
      </c>
      <c r="B145" s="19"/>
      <c r="C145" s="40" t="s">
        <v>2001</v>
      </c>
      <c r="D145" s="343">
        <v>45653</v>
      </c>
      <c r="E145" s="56" t="s">
        <v>2002</v>
      </c>
      <c r="F145" s="329" t="s">
        <v>1854</v>
      </c>
      <c r="G145" s="262" t="s">
        <v>1560</v>
      </c>
      <c r="H145" s="158"/>
      <c r="I145" s="158"/>
      <c r="J145" s="428"/>
      <c r="K145" s="334">
        <v>1837915</v>
      </c>
      <c r="L145" s="157"/>
      <c r="M145" s="161"/>
      <c r="N145" s="24"/>
      <c r="O145" s="169"/>
      <c r="P145" s="157"/>
      <c r="Q145" s="157"/>
      <c r="R145" s="161"/>
      <c r="S145" s="24"/>
      <c r="T145" s="24"/>
      <c r="U145" s="25"/>
      <c r="V145" s="24"/>
      <c r="W145" s="24"/>
      <c r="X145" s="24"/>
      <c r="Y145" s="25"/>
      <c r="Z145" s="24"/>
      <c r="AA145" s="24"/>
      <c r="AB145" s="24"/>
      <c r="AC145" s="25"/>
      <c r="AD145" s="24"/>
      <c r="AE145" s="24"/>
      <c r="AF145" s="334">
        <v>1837915</v>
      </c>
      <c r="AG145" s="25">
        <f t="shared" si="49"/>
        <v>1837915</v>
      </c>
      <c r="AH145" s="25">
        <f t="shared" si="50"/>
        <v>1837915</v>
      </c>
      <c r="AI145" s="26">
        <f t="shared" si="51"/>
        <v>0</v>
      </c>
      <c r="AJ145" s="27">
        <f t="shared" si="52"/>
        <v>3.7406631741340921E-3</v>
      </c>
    </row>
    <row r="146" spans="1:36" s="37" customFormat="1" ht="12.75" customHeight="1" x14ac:dyDescent="0.25">
      <c r="A146" s="376" t="s">
        <v>65</v>
      </c>
      <c r="B146" s="377"/>
      <c r="C146" s="378"/>
      <c r="D146" s="378"/>
      <c r="E146" s="378"/>
      <c r="F146" s="378"/>
      <c r="G146" s="378"/>
      <c r="H146" s="377"/>
      <c r="I146" s="405"/>
      <c r="J146" s="162">
        <f>SUM(J138:J139)</f>
        <v>29039037</v>
      </c>
      <c r="K146" s="33">
        <f>SUM(K138:K145)</f>
        <v>29039037</v>
      </c>
      <c r="L146" s="146"/>
      <c r="M146" s="33">
        <f>SUM(M138:M139)</f>
        <v>0</v>
      </c>
      <c r="N146" s="33">
        <f>SUM(N138:N139)</f>
        <v>0</v>
      </c>
      <c r="O146" s="33">
        <f>SUM(O138:O139)</f>
        <v>0</v>
      </c>
      <c r="P146" s="163"/>
      <c r="Q146" s="164"/>
      <c r="R146" s="33">
        <f t="shared" ref="R146:AE146" si="53">SUM(R138:R139)</f>
        <v>0</v>
      </c>
      <c r="S146" s="33">
        <f t="shared" si="53"/>
        <v>0</v>
      </c>
      <c r="T146" s="33">
        <f t="shared" si="53"/>
        <v>0</v>
      </c>
      <c r="U146" s="33">
        <f t="shared" si="53"/>
        <v>0</v>
      </c>
      <c r="V146" s="33">
        <f t="shared" si="53"/>
        <v>0</v>
      </c>
      <c r="W146" s="33">
        <f t="shared" si="53"/>
        <v>0</v>
      </c>
      <c r="X146" s="33">
        <f t="shared" si="53"/>
        <v>0</v>
      </c>
      <c r="Y146" s="33">
        <f t="shared" si="53"/>
        <v>0</v>
      </c>
      <c r="Z146" s="33">
        <f t="shared" si="53"/>
        <v>0</v>
      </c>
      <c r="AA146" s="33">
        <f t="shared" si="53"/>
        <v>0</v>
      </c>
      <c r="AB146" s="33">
        <f t="shared" si="53"/>
        <v>0</v>
      </c>
      <c r="AC146" s="33">
        <f t="shared" si="53"/>
        <v>0</v>
      </c>
      <c r="AD146" s="33">
        <f t="shared" si="53"/>
        <v>0</v>
      </c>
      <c r="AE146" s="33">
        <f t="shared" si="53"/>
        <v>0</v>
      </c>
      <c r="AF146" s="33">
        <f>SUM(AF138:AF145)</f>
        <v>29039037</v>
      </c>
      <c r="AG146" s="33">
        <f t="shared" ref="AG146:AH146" si="54">SUM(AG138:AG145)</f>
        <v>29039037</v>
      </c>
      <c r="AH146" s="33">
        <f t="shared" si="54"/>
        <v>29039037</v>
      </c>
      <c r="AI146" s="36">
        <f>IF(ISERROR(AH146/J146),0,AH146/J146)</f>
        <v>1</v>
      </c>
      <c r="AJ146" s="36">
        <f>IF(ISERROR(AH146/$AH$198),0,AH146/$AH$198)</f>
        <v>5.9102437445810792E-2</v>
      </c>
    </row>
    <row r="147" spans="1:36" ht="12.75" customHeight="1" x14ac:dyDescent="0.25">
      <c r="A147" s="383" t="s">
        <v>66</v>
      </c>
      <c r="B147" s="384"/>
      <c r="C147" s="384"/>
      <c r="D147" s="384"/>
      <c r="E147" s="385"/>
      <c r="F147" s="9"/>
      <c r="G147" s="10"/>
      <c r="H147" s="11"/>
      <c r="I147" s="11"/>
      <c r="J147" s="12"/>
      <c r="K147" s="13"/>
      <c r="L147" s="14"/>
      <c r="M147" s="15"/>
      <c r="N147" s="15"/>
      <c r="O147" s="15"/>
      <c r="P147" s="10"/>
      <c r="Q147" s="16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7"/>
      <c r="AJ147" s="17"/>
    </row>
    <row r="148" spans="1:36" ht="18" customHeight="1" outlineLevel="1" x14ac:dyDescent="0.25">
      <c r="A148" s="19">
        <v>1</v>
      </c>
      <c r="B148" s="46"/>
      <c r="C148" s="46" t="s">
        <v>2003</v>
      </c>
      <c r="D148" s="44">
        <v>45656</v>
      </c>
      <c r="E148" s="59" t="s">
        <v>2004</v>
      </c>
      <c r="F148" s="329" t="s">
        <v>1854</v>
      </c>
      <c r="G148" s="262" t="s">
        <v>1560</v>
      </c>
      <c r="H148" s="55"/>
      <c r="I148" s="55"/>
      <c r="J148" s="381">
        <v>4881168</v>
      </c>
      <c r="K148" s="334">
        <v>1650983</v>
      </c>
      <c r="L148" s="61"/>
      <c r="M148" s="62"/>
      <c r="N148" s="62"/>
      <c r="O148" s="10"/>
      <c r="P148" s="10"/>
      <c r="Q148" s="10"/>
      <c r="R148" s="63"/>
      <c r="S148" s="63"/>
      <c r="T148" s="63"/>
      <c r="U148" s="25">
        <f>SUM(R148:T148)</f>
        <v>0</v>
      </c>
      <c r="V148" s="24"/>
      <c r="W148" s="24"/>
      <c r="X148" s="24"/>
      <c r="Y148" s="25">
        <f>SUM(V148:X148)</f>
        <v>0</v>
      </c>
      <c r="Z148" s="24"/>
      <c r="AA148" s="24"/>
      <c r="AB148" s="24"/>
      <c r="AC148" s="25">
        <f>SUM(Z148:AB148)</f>
        <v>0</v>
      </c>
      <c r="AD148" s="24"/>
      <c r="AE148" s="24"/>
      <c r="AF148" s="334">
        <v>1650983</v>
      </c>
      <c r="AG148" s="25">
        <f>SUM(AD148:AF148)</f>
        <v>1650983</v>
      </c>
      <c r="AH148" s="25">
        <f>SUM(U148,Y148,AC148,AG148)</f>
        <v>1650983</v>
      </c>
      <c r="AI148" s="26">
        <f>IF(ISERROR(AH148/J148),0,AH148/J148)</f>
        <v>0.33823523386205923</v>
      </c>
      <c r="AJ148" s="27">
        <f>IF(ISERROR(AH148/$AH$198),"-",AH148/$AH$198)</f>
        <v>3.36020507434861E-3</v>
      </c>
    </row>
    <row r="149" spans="1:36" ht="12.75" customHeight="1" outlineLevel="1" x14ac:dyDescent="0.25">
      <c r="A149" s="19">
        <v>2</v>
      </c>
      <c r="B149" s="19"/>
      <c r="C149" s="46" t="s">
        <v>2003</v>
      </c>
      <c r="D149" s="29">
        <v>45656</v>
      </c>
      <c r="E149" s="59" t="s">
        <v>2005</v>
      </c>
      <c r="F149" s="329" t="s">
        <v>1854</v>
      </c>
      <c r="G149" s="262" t="s">
        <v>1560</v>
      </c>
      <c r="H149" s="29"/>
      <c r="I149" s="29"/>
      <c r="J149" s="395"/>
      <c r="K149" s="334">
        <v>1794547</v>
      </c>
      <c r="L149" s="30"/>
      <c r="M149" s="24"/>
      <c r="N149" s="24"/>
      <c r="O149" s="24"/>
      <c r="P149" s="30"/>
      <c r="Q149" s="30"/>
      <c r="R149" s="24"/>
      <c r="S149" s="24"/>
      <c r="T149" s="24"/>
      <c r="U149" s="25">
        <f>SUM(R149:T149)</f>
        <v>0</v>
      </c>
      <c r="V149" s="24"/>
      <c r="W149" s="24"/>
      <c r="X149" s="24"/>
      <c r="Y149" s="25">
        <f>SUM(V149:X149)</f>
        <v>0</v>
      </c>
      <c r="Z149" s="24"/>
      <c r="AA149" s="24"/>
      <c r="AB149" s="24"/>
      <c r="AC149" s="25">
        <f>SUM(Z149:AB149)</f>
        <v>0</v>
      </c>
      <c r="AD149" s="24"/>
      <c r="AE149" s="24"/>
      <c r="AF149" s="334">
        <v>1794547</v>
      </c>
      <c r="AG149" s="25">
        <f>SUM(AD149:AF149)</f>
        <v>1794547</v>
      </c>
      <c r="AH149" s="25">
        <f>SUM(U149,Y149,AC149,AG149)</f>
        <v>1794547</v>
      </c>
      <c r="AI149" s="26">
        <f>IF(ISERROR(AH149/J149),0,AH149/J149)</f>
        <v>0</v>
      </c>
      <c r="AJ149" s="27">
        <f>IF(ISERROR(AH149/$AH$198),"-",AH149/$AH$198)</f>
        <v>3.6523973508855484E-3</v>
      </c>
    </row>
    <row r="150" spans="1:36" ht="12.75" customHeight="1" outlineLevel="1" x14ac:dyDescent="0.25">
      <c r="A150" s="19">
        <v>3</v>
      </c>
      <c r="B150" s="46"/>
      <c r="C150" s="46" t="s">
        <v>2003</v>
      </c>
      <c r="D150" s="44">
        <v>45656</v>
      </c>
      <c r="E150" s="59" t="s">
        <v>2006</v>
      </c>
      <c r="F150" s="329" t="s">
        <v>1854</v>
      </c>
      <c r="G150" s="262" t="s">
        <v>1560</v>
      </c>
      <c r="H150" s="29"/>
      <c r="I150" s="29"/>
      <c r="J150" s="382"/>
      <c r="K150" s="334">
        <v>1435638</v>
      </c>
      <c r="L150" s="279"/>
      <c r="M150" s="24"/>
      <c r="N150" s="24"/>
      <c r="O150" s="24"/>
      <c r="P150" s="279"/>
      <c r="Q150" s="279"/>
      <c r="R150" s="24"/>
      <c r="S150" s="24"/>
      <c r="T150" s="24"/>
      <c r="U150" s="25"/>
      <c r="V150" s="24"/>
      <c r="W150" s="24"/>
      <c r="X150" s="24"/>
      <c r="Y150" s="25"/>
      <c r="Z150" s="24"/>
      <c r="AA150" s="24"/>
      <c r="AB150" s="24"/>
      <c r="AC150" s="25"/>
      <c r="AD150" s="24"/>
      <c r="AE150" s="24"/>
      <c r="AF150" s="334">
        <v>1435638</v>
      </c>
      <c r="AG150" s="25">
        <f>SUM(AD150:AF150)</f>
        <v>1435638</v>
      </c>
      <c r="AH150" s="25">
        <f>SUM(U150,Y150,AC150,AG150)</f>
        <v>1435638</v>
      </c>
      <c r="AI150" s="26">
        <f>IF(ISERROR(AH150/J150),0,AH150/J150)</f>
        <v>0</v>
      </c>
      <c r="AJ150" s="27">
        <f>IF(ISERROR(AH150/$AH$198),"-",AH150/$AH$198)</f>
        <v>2.9219186948185958E-3</v>
      </c>
    </row>
    <row r="151" spans="1:36" s="37" customFormat="1" ht="12.75" customHeight="1" x14ac:dyDescent="0.25">
      <c r="A151" s="356" t="s">
        <v>67</v>
      </c>
      <c r="B151" s="356"/>
      <c r="C151" s="356"/>
      <c r="D151" s="356"/>
      <c r="E151" s="356"/>
      <c r="F151" s="356"/>
      <c r="G151" s="356"/>
      <c r="H151" s="356"/>
      <c r="I151" s="356"/>
      <c r="J151" s="33">
        <f>J148</f>
        <v>4881168</v>
      </c>
      <c r="K151" s="33">
        <f>SUM(K148:K150)</f>
        <v>4881168</v>
      </c>
      <c r="L151" s="32"/>
      <c r="M151" s="33">
        <f>SUM(M148:M149)</f>
        <v>0</v>
      </c>
      <c r="N151" s="33">
        <f>SUM(N148:N149)</f>
        <v>0</v>
      </c>
      <c r="O151" s="33">
        <f>SUM(O148:O149)</f>
        <v>0</v>
      </c>
      <c r="P151" s="34"/>
      <c r="Q151" s="35"/>
      <c r="R151" s="33">
        <f t="shared" ref="R151:AE151" si="55">SUM(R148:R149)</f>
        <v>0</v>
      </c>
      <c r="S151" s="33">
        <f t="shared" si="55"/>
        <v>0</v>
      </c>
      <c r="T151" s="33">
        <f t="shared" si="55"/>
        <v>0</v>
      </c>
      <c r="U151" s="33">
        <f t="shared" si="55"/>
        <v>0</v>
      </c>
      <c r="V151" s="33">
        <f t="shared" si="55"/>
        <v>0</v>
      </c>
      <c r="W151" s="33">
        <f t="shared" si="55"/>
        <v>0</v>
      </c>
      <c r="X151" s="33">
        <f t="shared" si="55"/>
        <v>0</v>
      </c>
      <c r="Y151" s="33">
        <f t="shared" si="55"/>
        <v>0</v>
      </c>
      <c r="Z151" s="33">
        <f t="shared" si="55"/>
        <v>0</v>
      </c>
      <c r="AA151" s="33">
        <f t="shared" si="55"/>
        <v>0</v>
      </c>
      <c r="AB151" s="33">
        <f t="shared" si="55"/>
        <v>0</v>
      </c>
      <c r="AC151" s="33">
        <f t="shared" si="55"/>
        <v>0</v>
      </c>
      <c r="AD151" s="33">
        <f t="shared" si="55"/>
        <v>0</v>
      </c>
      <c r="AE151" s="33">
        <f t="shared" si="55"/>
        <v>0</v>
      </c>
      <c r="AF151" s="33">
        <f>SUM(AF148:AF150)</f>
        <v>4881168</v>
      </c>
      <c r="AG151" s="33">
        <f t="shared" ref="AG151" si="56">SUM(AG148:AG150)</f>
        <v>4881168</v>
      </c>
      <c r="AH151" s="33">
        <f>SUM(AH148:AH150)</f>
        <v>4881168</v>
      </c>
      <c r="AI151" s="36">
        <f>IF(ISERROR(AH151/J151),0,AH151/J151)</f>
        <v>1</v>
      </c>
      <c r="AJ151" s="36">
        <f>IF(ISERROR(AH151/$AH$198),0,AH151/$AH$198)</f>
        <v>9.9345211200527542E-3</v>
      </c>
    </row>
    <row r="152" spans="1:36" ht="12.75" customHeight="1" x14ac:dyDescent="0.25">
      <c r="A152" s="388" t="s">
        <v>68</v>
      </c>
      <c r="B152" s="389"/>
      <c r="C152" s="389"/>
      <c r="D152" s="389"/>
      <c r="E152" s="390"/>
      <c r="F152" s="66"/>
      <c r="G152" s="67"/>
      <c r="H152" s="68"/>
      <c r="I152" s="68"/>
      <c r="J152" s="12"/>
      <c r="K152" s="13"/>
      <c r="L152" s="14"/>
      <c r="M152" s="15"/>
      <c r="N152" s="15"/>
      <c r="O152" s="15"/>
      <c r="P152" s="10"/>
      <c r="Q152" s="16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7"/>
      <c r="AJ152" s="17"/>
    </row>
    <row r="153" spans="1:36" ht="12.75" customHeight="1" outlineLevel="1" x14ac:dyDescent="0.25">
      <c r="A153" s="18">
        <v>1</v>
      </c>
      <c r="B153" s="19"/>
      <c r="C153" s="20" t="s">
        <v>2007</v>
      </c>
      <c r="D153" s="21">
        <v>45652</v>
      </c>
      <c r="E153" s="59" t="s">
        <v>529</v>
      </c>
      <c r="F153" s="329" t="s">
        <v>1854</v>
      </c>
      <c r="G153" s="262" t="s">
        <v>1560</v>
      </c>
      <c r="H153" s="21"/>
      <c r="I153" s="21"/>
      <c r="J153" s="381">
        <v>13997469</v>
      </c>
      <c r="K153" s="331">
        <v>13997469</v>
      </c>
      <c r="L153" s="22"/>
      <c r="M153" s="24"/>
      <c r="N153" s="24"/>
      <c r="O153" s="24"/>
      <c r="P153" s="22"/>
      <c r="Q153" s="22"/>
      <c r="R153" s="24"/>
      <c r="S153" s="24"/>
      <c r="T153" s="24"/>
      <c r="U153" s="25">
        <f>SUM(R153:T153)</f>
        <v>0</v>
      </c>
      <c r="V153" s="24"/>
      <c r="W153" s="24"/>
      <c r="X153" s="24"/>
      <c r="Y153" s="25">
        <f>SUM(V153:X153)</f>
        <v>0</v>
      </c>
      <c r="Z153" s="24"/>
      <c r="AA153" s="24"/>
      <c r="AB153" s="24"/>
      <c r="AC153" s="25">
        <f>SUM(Z153:AB153)</f>
        <v>0</v>
      </c>
      <c r="AD153" s="24"/>
      <c r="AE153" s="24"/>
      <c r="AF153" s="331">
        <v>13997469</v>
      </c>
      <c r="AG153" s="25">
        <f>SUM(AD153:AF153)</f>
        <v>13997469</v>
      </c>
      <c r="AH153" s="25">
        <f>SUM(U153,Y153,AC153,AG153)</f>
        <v>13997469</v>
      </c>
      <c r="AI153" s="26">
        <f>IF(ISERROR(AH153/J153),0,AH153/J153)</f>
        <v>1</v>
      </c>
      <c r="AJ153" s="27">
        <f>IF(ISERROR(AH153/$AH$198),"-",AH153/$AH$198)</f>
        <v>2.8488704221568219E-2</v>
      </c>
    </row>
    <row r="154" spans="1:36" ht="12.75" customHeight="1" outlineLevel="1" x14ac:dyDescent="0.25">
      <c r="A154" s="18"/>
      <c r="B154" s="19"/>
      <c r="C154" s="28"/>
      <c r="D154" s="29"/>
      <c r="E154" s="30"/>
      <c r="F154" s="30"/>
      <c r="G154" s="30"/>
      <c r="H154" s="29"/>
      <c r="I154" s="29"/>
      <c r="J154" s="382"/>
      <c r="K154" s="330"/>
      <c r="L154" s="30"/>
      <c r="M154" s="24"/>
      <c r="N154" s="24"/>
      <c r="O154" s="24"/>
      <c r="P154" s="30"/>
      <c r="Q154" s="30"/>
      <c r="R154" s="24"/>
      <c r="S154" s="24"/>
      <c r="T154" s="24"/>
      <c r="U154" s="25">
        <f>SUM(R154:T154)</f>
        <v>0</v>
      </c>
      <c r="V154" s="24"/>
      <c r="W154" s="24"/>
      <c r="X154" s="24"/>
      <c r="Y154" s="25">
        <f>SUM(V154:X154)</f>
        <v>0</v>
      </c>
      <c r="Z154" s="24"/>
      <c r="AA154" s="24"/>
      <c r="AB154" s="24"/>
      <c r="AC154" s="25">
        <f>SUM(Z154:AB154)</f>
        <v>0</v>
      </c>
      <c r="AD154" s="24"/>
      <c r="AE154" s="24"/>
      <c r="AF154" s="24"/>
      <c r="AG154" s="25">
        <f>SUM(AD154:AF154)</f>
        <v>0</v>
      </c>
      <c r="AH154" s="25">
        <f>SUM(U154,Y154,AC154,AG154)</f>
        <v>0</v>
      </c>
      <c r="AI154" s="26">
        <f>IF(ISERROR(AH154/J154),0,AH154/J154)</f>
        <v>0</v>
      </c>
      <c r="AJ154" s="27">
        <f>IF(ISERROR(AH154/$AH$198),"-",AH154/$AH$198)</f>
        <v>0</v>
      </c>
    </row>
    <row r="155" spans="1:36" s="37" customFormat="1" ht="12.75" customHeight="1" x14ac:dyDescent="0.25">
      <c r="A155" s="376" t="s">
        <v>69</v>
      </c>
      <c r="B155" s="378"/>
      <c r="C155" s="378"/>
      <c r="D155" s="378"/>
      <c r="E155" s="378"/>
      <c r="F155" s="378"/>
      <c r="G155" s="378"/>
      <c r="H155" s="378"/>
      <c r="I155" s="379"/>
      <c r="J155" s="33">
        <f>SUM(J153:J154)</f>
        <v>13997469</v>
      </c>
      <c r="K155" s="33">
        <f>SUM(K153:K154)</f>
        <v>13997469</v>
      </c>
      <c r="L155" s="32"/>
      <c r="M155" s="33">
        <f>SUM(M153:M154)</f>
        <v>0</v>
      </c>
      <c r="N155" s="33">
        <f>SUM(N153:N154)</f>
        <v>0</v>
      </c>
      <c r="O155" s="33">
        <f>SUM(O153:O154)</f>
        <v>0</v>
      </c>
      <c r="P155" s="34"/>
      <c r="Q155" s="35"/>
      <c r="R155" s="33">
        <f t="shared" ref="R155:AH155" si="57">SUM(R153:R154)</f>
        <v>0</v>
      </c>
      <c r="S155" s="33">
        <f t="shared" si="57"/>
        <v>0</v>
      </c>
      <c r="T155" s="33">
        <f t="shared" si="57"/>
        <v>0</v>
      </c>
      <c r="U155" s="33">
        <f t="shared" si="57"/>
        <v>0</v>
      </c>
      <c r="V155" s="33">
        <f t="shared" si="57"/>
        <v>0</v>
      </c>
      <c r="W155" s="33">
        <f t="shared" si="57"/>
        <v>0</v>
      </c>
      <c r="X155" s="33">
        <f t="shared" si="57"/>
        <v>0</v>
      </c>
      <c r="Y155" s="33">
        <f t="shared" si="57"/>
        <v>0</v>
      </c>
      <c r="Z155" s="33">
        <f t="shared" si="57"/>
        <v>0</v>
      </c>
      <c r="AA155" s="33">
        <f t="shared" si="57"/>
        <v>0</v>
      </c>
      <c r="AB155" s="33">
        <f t="shared" si="57"/>
        <v>0</v>
      </c>
      <c r="AC155" s="33">
        <f t="shared" si="57"/>
        <v>0</v>
      </c>
      <c r="AD155" s="33">
        <f t="shared" si="57"/>
        <v>0</v>
      </c>
      <c r="AE155" s="33">
        <f t="shared" si="57"/>
        <v>0</v>
      </c>
      <c r="AF155" s="33">
        <f t="shared" si="57"/>
        <v>13997469</v>
      </c>
      <c r="AG155" s="33">
        <f t="shared" si="57"/>
        <v>13997469</v>
      </c>
      <c r="AH155" s="33">
        <f t="shared" si="57"/>
        <v>13997469</v>
      </c>
      <c r="AI155" s="36">
        <f>IF(ISERROR(AH155/J155),0,AH155/J155)</f>
        <v>1</v>
      </c>
      <c r="AJ155" s="36">
        <f>IF(ISERROR(AH155/$AH$198),0,AH155/$AH$198)</f>
        <v>2.8488704221568219E-2</v>
      </c>
    </row>
    <row r="156" spans="1:36" ht="12.75" customHeight="1" x14ac:dyDescent="0.25">
      <c r="A156" s="383" t="s">
        <v>70</v>
      </c>
      <c r="B156" s="384"/>
      <c r="C156" s="384"/>
      <c r="D156" s="384"/>
      <c r="E156" s="385"/>
      <c r="F156" s="9"/>
      <c r="G156" s="10"/>
      <c r="H156" s="11"/>
      <c r="I156" s="11"/>
      <c r="J156" s="331"/>
      <c r="K156" s="179"/>
      <c r="L156" s="180"/>
      <c r="M156" s="15"/>
      <c r="N156" s="15"/>
      <c r="O156" s="15"/>
      <c r="P156" s="10"/>
      <c r="Q156" s="16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7"/>
      <c r="AJ156" s="17"/>
    </row>
    <row r="157" spans="1:36" ht="12.75" customHeight="1" outlineLevel="1" x14ac:dyDescent="0.25">
      <c r="A157" s="18">
        <v>1</v>
      </c>
      <c r="B157" s="19"/>
      <c r="C157" s="20" t="s">
        <v>2008</v>
      </c>
      <c r="D157" s="343">
        <v>45650</v>
      </c>
      <c r="E157" s="22" t="s">
        <v>2009</v>
      </c>
      <c r="F157" s="329" t="s">
        <v>1854</v>
      </c>
      <c r="G157" s="262" t="s">
        <v>1560</v>
      </c>
      <c r="H157" s="21"/>
      <c r="I157" s="326"/>
      <c r="J157" s="426">
        <v>20555723</v>
      </c>
      <c r="K157" s="331">
        <v>2936532</v>
      </c>
      <c r="L157" s="157"/>
      <c r="M157" s="161"/>
      <c r="N157" s="24"/>
      <c r="O157" s="24"/>
      <c r="P157" s="22"/>
      <c r="Q157" s="22"/>
      <c r="R157" s="24"/>
      <c r="S157" s="24"/>
      <c r="T157" s="24"/>
      <c r="U157" s="25">
        <f>SUM(R157:T157)</f>
        <v>0</v>
      </c>
      <c r="V157" s="24"/>
      <c r="W157" s="24"/>
      <c r="X157" s="24"/>
      <c r="Y157" s="25">
        <f>SUM(V157:X157)</f>
        <v>0</v>
      </c>
      <c r="Z157" s="24"/>
      <c r="AA157" s="24"/>
      <c r="AB157" s="24"/>
      <c r="AC157" s="25">
        <f>SUM(Z157:AB157)</f>
        <v>0</v>
      </c>
      <c r="AD157" s="24"/>
      <c r="AE157" s="24"/>
      <c r="AF157" s="331">
        <v>2936532</v>
      </c>
      <c r="AG157" s="25">
        <f>SUM(AD157:AF157)</f>
        <v>2936532</v>
      </c>
      <c r="AH157" s="25">
        <f>SUM(U157,Y157,AC157,AG157)</f>
        <v>2936532</v>
      </c>
      <c r="AI157" s="26">
        <f>IF(ISERROR(AH157/J157),0,AH157/J157)</f>
        <v>0.14285714980689321</v>
      </c>
      <c r="AJ157" s="27">
        <f>IF(ISERROR(AH157/$AH$198),"-",AH157/$AH$198)</f>
        <v>5.9766513206902022E-3</v>
      </c>
    </row>
    <row r="158" spans="1:36" ht="12.75" customHeight="1" outlineLevel="1" x14ac:dyDescent="0.25">
      <c r="A158" s="18">
        <v>2</v>
      </c>
      <c r="B158" s="19"/>
      <c r="C158" s="20" t="s">
        <v>2010</v>
      </c>
      <c r="D158" s="343">
        <v>45650</v>
      </c>
      <c r="E158" s="22" t="s">
        <v>2011</v>
      </c>
      <c r="F158" s="329" t="s">
        <v>1854</v>
      </c>
      <c r="G158" s="262" t="s">
        <v>1560</v>
      </c>
      <c r="H158" s="178"/>
      <c r="I158" s="339"/>
      <c r="J158" s="427"/>
      <c r="K158" s="331">
        <v>2936532</v>
      </c>
      <c r="L158" s="157"/>
      <c r="M158" s="161"/>
      <c r="N158" s="24"/>
      <c r="O158" s="24"/>
      <c r="P158" s="333"/>
      <c r="Q158" s="333"/>
      <c r="R158" s="24"/>
      <c r="S158" s="24"/>
      <c r="T158" s="24"/>
      <c r="U158" s="25">
        <f>SUM(R158:T158)</f>
        <v>0</v>
      </c>
      <c r="V158" s="24"/>
      <c r="W158" s="24"/>
      <c r="X158" s="24"/>
      <c r="Y158" s="25">
        <f>SUM(V158:X158)</f>
        <v>0</v>
      </c>
      <c r="Z158" s="24"/>
      <c r="AA158" s="24"/>
      <c r="AB158" s="24"/>
      <c r="AC158" s="25">
        <f>SUM(Z158:AB158)</f>
        <v>0</v>
      </c>
      <c r="AD158" s="24"/>
      <c r="AE158" s="24"/>
      <c r="AF158" s="331">
        <v>2936532</v>
      </c>
      <c r="AG158" s="25">
        <f>SUM(AD158:AF158)</f>
        <v>2936532</v>
      </c>
      <c r="AH158" s="25">
        <f>SUM(U158,Y158,AC158,AG158)</f>
        <v>2936532</v>
      </c>
      <c r="AI158" s="26">
        <f>IF(ISERROR(AH158/J158),0,AH158/J158)</f>
        <v>0</v>
      </c>
      <c r="AJ158" s="27">
        <f>IF(ISERROR(AH158/$AH$198),"-",AH158/$AH$198)</f>
        <v>5.9766513206902022E-3</v>
      </c>
    </row>
    <row r="159" spans="1:36" ht="12.75" customHeight="1" outlineLevel="1" x14ac:dyDescent="0.25">
      <c r="A159" s="18">
        <v>3</v>
      </c>
      <c r="B159" s="19"/>
      <c r="C159" s="20" t="s">
        <v>2012</v>
      </c>
      <c r="D159" s="343">
        <v>45650</v>
      </c>
      <c r="E159" s="22" t="s">
        <v>2013</v>
      </c>
      <c r="F159" s="329" t="s">
        <v>1854</v>
      </c>
      <c r="G159" s="262" t="s">
        <v>1560</v>
      </c>
      <c r="H159" s="158"/>
      <c r="I159" s="158"/>
      <c r="J159" s="423"/>
      <c r="K159" s="331">
        <v>3262813</v>
      </c>
      <c r="L159" s="157"/>
      <c r="M159" s="161"/>
      <c r="N159" s="24"/>
      <c r="O159" s="169"/>
      <c r="P159" s="157"/>
      <c r="Q159" s="157"/>
      <c r="R159" s="161"/>
      <c r="S159" s="24"/>
      <c r="T159" s="24"/>
      <c r="U159" s="25">
        <f t="shared" ref="U159:U164" si="58">SUM(R159:T159)</f>
        <v>0</v>
      </c>
      <c r="V159" s="24"/>
      <c r="W159" s="24"/>
      <c r="X159" s="24"/>
      <c r="Y159" s="25">
        <f t="shared" ref="Y159:Y164" si="59">SUM(V159:X159)</f>
        <v>0</v>
      </c>
      <c r="Z159" s="24"/>
      <c r="AA159" s="24"/>
      <c r="AB159" s="24"/>
      <c r="AC159" s="25">
        <f t="shared" ref="AC159:AC164" si="60">SUM(Z159:AB159)</f>
        <v>0</v>
      </c>
      <c r="AD159" s="24"/>
      <c r="AE159" s="24"/>
      <c r="AF159" s="331">
        <v>3262813</v>
      </c>
      <c r="AG159" s="25">
        <f t="shared" ref="AG159:AG164" si="61">SUM(AD159:AF159)</f>
        <v>3262813</v>
      </c>
      <c r="AH159" s="25">
        <f t="shared" ref="AH159:AH164" si="62">SUM(U159,Y159,AC159,AG159)</f>
        <v>3262813</v>
      </c>
      <c r="AI159" s="26">
        <f t="shared" ref="AI159:AI164" si="63">IF(ISERROR(AH159/J159),0,AH159/J159)</f>
        <v>0</v>
      </c>
      <c r="AJ159" s="27">
        <f t="shared" ref="AJ159:AJ164" si="64">IF(ISERROR(AH159/$AH$198),"-",AH159/$AH$198)</f>
        <v>6.6407230112306495E-3</v>
      </c>
    </row>
    <row r="160" spans="1:36" ht="12.75" customHeight="1" outlineLevel="1" x14ac:dyDescent="0.25">
      <c r="A160" s="18">
        <v>4</v>
      </c>
      <c r="B160" s="19"/>
      <c r="C160" s="344" t="s">
        <v>2014</v>
      </c>
      <c r="D160" s="345">
        <v>45650</v>
      </c>
      <c r="E160" s="346" t="s">
        <v>2015</v>
      </c>
      <c r="F160" s="329" t="s">
        <v>1854</v>
      </c>
      <c r="G160" s="262" t="s">
        <v>1560</v>
      </c>
      <c r="H160" s="158"/>
      <c r="I160" s="158"/>
      <c r="J160" s="423"/>
      <c r="K160" s="331">
        <v>1957688</v>
      </c>
      <c r="L160" s="157"/>
      <c r="M160" s="161"/>
      <c r="N160" s="24"/>
      <c r="O160" s="169"/>
      <c r="P160" s="157"/>
      <c r="Q160" s="157"/>
      <c r="R160" s="161"/>
      <c r="S160" s="24"/>
      <c r="T160" s="24"/>
      <c r="U160" s="25">
        <f t="shared" si="58"/>
        <v>0</v>
      </c>
      <c r="V160" s="24"/>
      <c r="W160" s="24"/>
      <c r="X160" s="24"/>
      <c r="Y160" s="25">
        <f t="shared" si="59"/>
        <v>0</v>
      </c>
      <c r="Z160" s="24"/>
      <c r="AA160" s="24"/>
      <c r="AB160" s="24"/>
      <c r="AC160" s="25">
        <f t="shared" si="60"/>
        <v>0</v>
      </c>
      <c r="AD160" s="24"/>
      <c r="AE160" s="24"/>
      <c r="AF160" s="331">
        <v>1957688</v>
      </c>
      <c r="AG160" s="25">
        <f t="shared" si="61"/>
        <v>1957688</v>
      </c>
      <c r="AH160" s="25">
        <f t="shared" si="62"/>
        <v>1957688</v>
      </c>
      <c r="AI160" s="26">
        <f t="shared" si="63"/>
        <v>0</v>
      </c>
      <c r="AJ160" s="27">
        <f t="shared" si="64"/>
        <v>3.9844342137934684E-3</v>
      </c>
    </row>
    <row r="161" spans="1:36" ht="12.75" customHeight="1" outlineLevel="1" x14ac:dyDescent="0.25">
      <c r="A161" s="18">
        <v>5</v>
      </c>
      <c r="B161" s="19"/>
      <c r="C161" s="344" t="s">
        <v>2016</v>
      </c>
      <c r="D161" s="345">
        <v>45650</v>
      </c>
      <c r="E161" s="346" t="s">
        <v>1757</v>
      </c>
      <c r="F161" s="329" t="s">
        <v>1854</v>
      </c>
      <c r="G161" s="262" t="s">
        <v>1560</v>
      </c>
      <c r="H161" s="158"/>
      <c r="I161" s="158"/>
      <c r="J161" s="423"/>
      <c r="K161" s="331">
        <v>1957688</v>
      </c>
      <c r="L161" s="157"/>
      <c r="M161" s="161"/>
      <c r="N161" s="24"/>
      <c r="O161" s="169"/>
      <c r="P161" s="157"/>
      <c r="Q161" s="157"/>
      <c r="R161" s="161"/>
      <c r="S161" s="24"/>
      <c r="T161" s="24"/>
      <c r="U161" s="25">
        <f t="shared" si="58"/>
        <v>0</v>
      </c>
      <c r="V161" s="24"/>
      <c r="W161" s="24"/>
      <c r="X161" s="24"/>
      <c r="Y161" s="25">
        <f t="shared" si="59"/>
        <v>0</v>
      </c>
      <c r="Z161" s="24"/>
      <c r="AA161" s="24"/>
      <c r="AB161" s="24"/>
      <c r="AC161" s="25">
        <f t="shared" si="60"/>
        <v>0</v>
      </c>
      <c r="AD161" s="24"/>
      <c r="AE161" s="24"/>
      <c r="AF161" s="331">
        <v>1957688</v>
      </c>
      <c r="AG161" s="25">
        <f t="shared" si="61"/>
        <v>1957688</v>
      </c>
      <c r="AH161" s="25">
        <f t="shared" si="62"/>
        <v>1957688</v>
      </c>
      <c r="AI161" s="26">
        <f t="shared" si="63"/>
        <v>0</v>
      </c>
      <c r="AJ161" s="27">
        <f t="shared" si="64"/>
        <v>3.9844342137934684E-3</v>
      </c>
    </row>
    <row r="162" spans="1:36" ht="12.75" customHeight="1" outlineLevel="1" x14ac:dyDescent="0.25">
      <c r="A162" s="18">
        <v>6</v>
      </c>
      <c r="B162" s="19"/>
      <c r="C162" s="344" t="s">
        <v>2017</v>
      </c>
      <c r="D162" s="345">
        <v>45650</v>
      </c>
      <c r="E162" s="346" t="s">
        <v>1516</v>
      </c>
      <c r="F162" s="329" t="s">
        <v>1854</v>
      </c>
      <c r="G162" s="262" t="s">
        <v>1560</v>
      </c>
      <c r="H162" s="158"/>
      <c r="I162" s="158"/>
      <c r="J162" s="423"/>
      <c r="K162" s="331">
        <v>2610251</v>
      </c>
      <c r="L162" s="157"/>
      <c r="M162" s="161"/>
      <c r="N162" s="24"/>
      <c r="O162" s="169"/>
      <c r="P162" s="157"/>
      <c r="Q162" s="157"/>
      <c r="R162" s="161"/>
      <c r="S162" s="24"/>
      <c r="T162" s="24"/>
      <c r="U162" s="25">
        <f t="shared" si="58"/>
        <v>0</v>
      </c>
      <c r="V162" s="24"/>
      <c r="W162" s="24"/>
      <c r="X162" s="24"/>
      <c r="Y162" s="25">
        <f t="shared" si="59"/>
        <v>0</v>
      </c>
      <c r="Z162" s="24"/>
      <c r="AA162" s="24"/>
      <c r="AB162" s="24"/>
      <c r="AC162" s="25">
        <f t="shared" si="60"/>
        <v>0</v>
      </c>
      <c r="AD162" s="24"/>
      <c r="AE162" s="24"/>
      <c r="AF162" s="331">
        <v>2610251</v>
      </c>
      <c r="AG162" s="25">
        <f t="shared" si="61"/>
        <v>2610251</v>
      </c>
      <c r="AH162" s="25">
        <f t="shared" si="62"/>
        <v>2610251</v>
      </c>
      <c r="AI162" s="26">
        <f t="shared" si="63"/>
        <v>0</v>
      </c>
      <c r="AJ162" s="27">
        <f t="shared" si="64"/>
        <v>5.3125796301497557E-3</v>
      </c>
    </row>
    <row r="163" spans="1:36" ht="12.75" customHeight="1" outlineLevel="1" x14ac:dyDescent="0.25">
      <c r="A163" s="18">
        <v>7</v>
      </c>
      <c r="B163" s="19"/>
      <c r="C163" s="20" t="s">
        <v>2018</v>
      </c>
      <c r="D163" s="343">
        <v>45653</v>
      </c>
      <c r="E163" s="22" t="s">
        <v>531</v>
      </c>
      <c r="F163" s="329" t="s">
        <v>1854</v>
      </c>
      <c r="G163" s="262" t="s">
        <v>1560</v>
      </c>
      <c r="H163" s="158"/>
      <c r="I163" s="158"/>
      <c r="J163" s="423"/>
      <c r="K163" s="331">
        <v>2610251</v>
      </c>
      <c r="L163" s="157"/>
      <c r="M163" s="161"/>
      <c r="N163" s="24"/>
      <c r="O163" s="169"/>
      <c r="P163" s="157"/>
      <c r="Q163" s="157"/>
      <c r="R163" s="161"/>
      <c r="S163" s="24"/>
      <c r="T163" s="24"/>
      <c r="U163" s="25">
        <f t="shared" si="58"/>
        <v>0</v>
      </c>
      <c r="V163" s="24"/>
      <c r="W163" s="24"/>
      <c r="X163" s="24"/>
      <c r="Y163" s="25">
        <f t="shared" si="59"/>
        <v>0</v>
      </c>
      <c r="Z163" s="24"/>
      <c r="AA163" s="24"/>
      <c r="AB163" s="24"/>
      <c r="AC163" s="25">
        <f t="shared" si="60"/>
        <v>0</v>
      </c>
      <c r="AD163" s="24"/>
      <c r="AE163" s="24"/>
      <c r="AF163" s="331">
        <v>2610251</v>
      </c>
      <c r="AG163" s="25">
        <f t="shared" si="61"/>
        <v>2610251</v>
      </c>
      <c r="AH163" s="25">
        <f t="shared" si="62"/>
        <v>2610251</v>
      </c>
      <c r="AI163" s="26">
        <f t="shared" si="63"/>
        <v>0</v>
      </c>
      <c r="AJ163" s="27">
        <f t="shared" si="64"/>
        <v>5.3125796301497557E-3</v>
      </c>
    </row>
    <row r="164" spans="1:36" ht="12.75" customHeight="1" outlineLevel="1" x14ac:dyDescent="0.25">
      <c r="A164" s="18">
        <v>8</v>
      </c>
      <c r="B164" s="19"/>
      <c r="C164" s="20" t="s">
        <v>2019</v>
      </c>
      <c r="D164" s="343">
        <v>45653</v>
      </c>
      <c r="E164" s="22" t="s">
        <v>2020</v>
      </c>
      <c r="F164" s="329" t="s">
        <v>1854</v>
      </c>
      <c r="G164" s="262" t="s">
        <v>1560</v>
      </c>
      <c r="H164" s="158"/>
      <c r="I164" s="158"/>
      <c r="J164" s="423"/>
      <c r="K164" s="331">
        <v>2283968</v>
      </c>
      <c r="L164" s="157"/>
      <c r="M164" s="161"/>
      <c r="N164" s="24"/>
      <c r="O164" s="169"/>
      <c r="P164" s="157"/>
      <c r="Q164" s="157"/>
      <c r="R164" s="161"/>
      <c r="S164" s="24"/>
      <c r="T164" s="24"/>
      <c r="U164" s="25">
        <f t="shared" si="58"/>
        <v>0</v>
      </c>
      <c r="V164" s="24"/>
      <c r="W164" s="24"/>
      <c r="X164" s="24"/>
      <c r="Y164" s="25">
        <f t="shared" si="59"/>
        <v>0</v>
      </c>
      <c r="Z164" s="24"/>
      <c r="AA164" s="24"/>
      <c r="AB164" s="24"/>
      <c r="AC164" s="25">
        <f t="shared" si="60"/>
        <v>0</v>
      </c>
      <c r="AD164" s="24"/>
      <c r="AE164" s="24"/>
      <c r="AF164" s="331">
        <v>2283968</v>
      </c>
      <c r="AG164" s="25">
        <f t="shared" si="61"/>
        <v>2283968</v>
      </c>
      <c r="AH164" s="25">
        <f t="shared" si="62"/>
        <v>2283968</v>
      </c>
      <c r="AI164" s="26">
        <f t="shared" si="63"/>
        <v>0</v>
      </c>
      <c r="AJ164" s="27">
        <f t="shared" si="64"/>
        <v>4.6485038690585222E-3</v>
      </c>
    </row>
    <row r="165" spans="1:36" s="37" customFormat="1" ht="12.75" customHeight="1" x14ac:dyDescent="0.25">
      <c r="A165" s="376" t="s">
        <v>71</v>
      </c>
      <c r="B165" s="378"/>
      <c r="C165" s="378"/>
      <c r="D165" s="378"/>
      <c r="E165" s="378"/>
      <c r="F165" s="378"/>
      <c r="G165" s="378"/>
      <c r="H165" s="377"/>
      <c r="I165" s="405"/>
      <c r="J165" s="162">
        <f>SUM(J157:J158)</f>
        <v>20555723</v>
      </c>
      <c r="K165" s="162">
        <f>SUM(K157:K164)</f>
        <v>20555723</v>
      </c>
      <c r="L165" s="146"/>
      <c r="M165" s="33">
        <f>SUM(M157:M158)</f>
        <v>0</v>
      </c>
      <c r="N165" s="33">
        <f>SUM(N157:N158)</f>
        <v>0</v>
      </c>
      <c r="O165" s="33">
        <f>SUM(O157:O158)</f>
        <v>0</v>
      </c>
      <c r="P165" s="163"/>
      <c r="Q165" s="164"/>
      <c r="R165" s="33">
        <f t="shared" ref="R165:AE165" si="65">SUM(R157:R158)</f>
        <v>0</v>
      </c>
      <c r="S165" s="33">
        <f t="shared" si="65"/>
        <v>0</v>
      </c>
      <c r="T165" s="33">
        <f t="shared" si="65"/>
        <v>0</v>
      </c>
      <c r="U165" s="33">
        <f t="shared" si="65"/>
        <v>0</v>
      </c>
      <c r="V165" s="33">
        <f t="shared" si="65"/>
        <v>0</v>
      </c>
      <c r="W165" s="33">
        <f t="shared" si="65"/>
        <v>0</v>
      </c>
      <c r="X165" s="33">
        <f t="shared" si="65"/>
        <v>0</v>
      </c>
      <c r="Y165" s="33">
        <f t="shared" si="65"/>
        <v>0</v>
      </c>
      <c r="Z165" s="33">
        <f t="shared" si="65"/>
        <v>0</v>
      </c>
      <c r="AA165" s="33">
        <f t="shared" si="65"/>
        <v>0</v>
      </c>
      <c r="AB165" s="33">
        <f t="shared" si="65"/>
        <v>0</v>
      </c>
      <c r="AC165" s="33">
        <f t="shared" si="65"/>
        <v>0</v>
      </c>
      <c r="AD165" s="33">
        <f t="shared" si="65"/>
        <v>0</v>
      </c>
      <c r="AE165" s="33">
        <f t="shared" si="65"/>
        <v>0</v>
      </c>
      <c r="AF165" s="33">
        <f t="shared" ref="AF165:AG165" si="66">SUM(AF157:AF164)</f>
        <v>20555723</v>
      </c>
      <c r="AG165" s="33">
        <f t="shared" si="66"/>
        <v>20555723</v>
      </c>
      <c r="AH165" s="33">
        <f>SUM(AH157:AH164)</f>
        <v>20555723</v>
      </c>
      <c r="AI165" s="36">
        <f>IF(ISERROR(AH165/J165),0,AH165/J165)</f>
        <v>1</v>
      </c>
      <c r="AJ165" s="36">
        <f>IF(ISERROR(AH165/$AH$198),0,AH165/$AH$198)</f>
        <v>4.1836557209556022E-2</v>
      </c>
    </row>
    <row r="166" spans="1:36" ht="12.75" customHeight="1" x14ac:dyDescent="0.25">
      <c r="A166" s="383" t="s">
        <v>550</v>
      </c>
      <c r="B166" s="384"/>
      <c r="C166" s="384"/>
      <c r="D166" s="384"/>
      <c r="E166" s="385"/>
      <c r="F166" s="9"/>
      <c r="G166" s="10"/>
      <c r="H166" s="168"/>
      <c r="I166" s="168"/>
      <c r="J166" s="12"/>
      <c r="K166" s="179"/>
      <c r="L166" s="180"/>
      <c r="M166" s="15"/>
      <c r="N166" s="15"/>
      <c r="O166" s="15"/>
      <c r="P166" s="10"/>
      <c r="Q166" s="16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7"/>
      <c r="AJ166" s="17"/>
    </row>
    <row r="167" spans="1:36" ht="12.75" customHeight="1" outlineLevel="1" x14ac:dyDescent="0.25">
      <c r="A167" s="18">
        <v>1</v>
      </c>
      <c r="B167" s="19"/>
      <c r="C167" s="20" t="s">
        <v>2021</v>
      </c>
      <c r="D167" s="21">
        <v>45646</v>
      </c>
      <c r="E167" s="22" t="s">
        <v>2022</v>
      </c>
      <c r="F167" s="329" t="s">
        <v>1854</v>
      </c>
      <c r="G167" s="262" t="s">
        <v>1560</v>
      </c>
      <c r="H167" s="158"/>
      <c r="I167" s="158"/>
      <c r="J167" s="398">
        <v>53510138</v>
      </c>
      <c r="K167" s="331">
        <v>2610251</v>
      </c>
      <c r="L167" s="329"/>
      <c r="M167" s="161"/>
      <c r="N167" s="24"/>
      <c r="O167" s="24"/>
      <c r="P167" s="22"/>
      <c r="Q167" s="22"/>
      <c r="R167" s="24"/>
      <c r="S167" s="24"/>
      <c r="T167" s="24"/>
      <c r="U167" s="25">
        <f>SUM(R167:T167)</f>
        <v>0</v>
      </c>
      <c r="V167" s="24"/>
      <c r="W167" s="24"/>
      <c r="X167" s="24"/>
      <c r="Y167" s="25">
        <f>SUM(V167:X167)</f>
        <v>0</v>
      </c>
      <c r="Z167" s="24"/>
      <c r="AA167" s="24"/>
      <c r="AB167" s="24"/>
      <c r="AC167" s="25">
        <f>SUM(Z167:AB167)</f>
        <v>0</v>
      </c>
      <c r="AD167" s="24"/>
      <c r="AE167" s="24"/>
      <c r="AF167" s="331">
        <v>2610251</v>
      </c>
      <c r="AG167" s="25">
        <f>SUM(AD167:AF167)</f>
        <v>2610251</v>
      </c>
      <c r="AH167" s="25">
        <f>SUM(U167,Y167,AC167,AG167)</f>
        <v>2610251</v>
      </c>
      <c r="AI167" s="26">
        <f>IF(ISERROR(AH167/J167),0,AH167/J167)</f>
        <v>4.878049464196859E-2</v>
      </c>
      <c r="AJ167" s="27">
        <f>IF(ISERROR(AH167/$AH$198),"-",AH167/$AH$198)</f>
        <v>5.3125796301497557E-3</v>
      </c>
    </row>
    <row r="168" spans="1:36" ht="12.75" customHeight="1" outlineLevel="1" x14ac:dyDescent="0.25">
      <c r="A168" s="18">
        <v>2</v>
      </c>
      <c r="B168" s="19"/>
      <c r="C168" s="20" t="s">
        <v>2023</v>
      </c>
      <c r="D168" s="21">
        <v>45649</v>
      </c>
      <c r="E168" s="22" t="s">
        <v>2024</v>
      </c>
      <c r="F168" s="329" t="s">
        <v>1854</v>
      </c>
      <c r="G168" s="262" t="s">
        <v>1560</v>
      </c>
      <c r="H168" s="158"/>
      <c r="I168" s="158"/>
      <c r="J168" s="399"/>
      <c r="K168" s="331">
        <v>4567939</v>
      </c>
      <c r="L168" s="329"/>
      <c r="M168" s="161"/>
      <c r="N168" s="24"/>
      <c r="O168" s="24"/>
      <c r="P168" s="333"/>
      <c r="Q168" s="333"/>
      <c r="R168" s="24"/>
      <c r="S168" s="24"/>
      <c r="T168" s="24"/>
      <c r="U168" s="25">
        <f>SUM(R168:T168)</f>
        <v>0</v>
      </c>
      <c r="V168" s="24"/>
      <c r="W168" s="24"/>
      <c r="X168" s="24"/>
      <c r="Y168" s="25">
        <f>SUM(V168:X168)</f>
        <v>0</v>
      </c>
      <c r="Z168" s="24"/>
      <c r="AA168" s="24"/>
      <c r="AB168" s="24"/>
      <c r="AC168" s="25">
        <f>SUM(Z168:AB168)</f>
        <v>0</v>
      </c>
      <c r="AD168" s="24"/>
      <c r="AE168" s="24"/>
      <c r="AF168" s="331">
        <v>4567939</v>
      </c>
      <c r="AG168" s="25">
        <f>SUM(AD168:AF168)</f>
        <v>4567939</v>
      </c>
      <c r="AH168" s="25">
        <f>SUM(U168,Y168,AC168,AG168)</f>
        <v>4567939</v>
      </c>
      <c r="AI168" s="26">
        <f t="shared" ref="AI168:AI176" si="67">IF(ISERROR(AH168/J168),0,AH168/J168)</f>
        <v>0</v>
      </c>
      <c r="AJ168" s="27">
        <f>IF(ISERROR(AH168/$AH$198),"-",AH168/$AH$198)</f>
        <v>9.2970138439432241E-3</v>
      </c>
    </row>
    <row r="169" spans="1:36" ht="12.75" customHeight="1" outlineLevel="1" x14ac:dyDescent="0.25">
      <c r="A169" s="18">
        <v>3</v>
      </c>
      <c r="B169" s="19"/>
      <c r="C169" s="20" t="s">
        <v>2025</v>
      </c>
      <c r="D169" s="21">
        <v>45645</v>
      </c>
      <c r="E169" s="22" t="s">
        <v>2026</v>
      </c>
      <c r="F169" s="329" t="s">
        <v>1854</v>
      </c>
      <c r="G169" s="262" t="s">
        <v>1560</v>
      </c>
      <c r="H169" s="158"/>
      <c r="I169" s="158"/>
      <c r="J169" s="399"/>
      <c r="K169" s="331">
        <v>3915376</v>
      </c>
      <c r="L169" s="329"/>
      <c r="M169" s="161"/>
      <c r="N169" s="24"/>
      <c r="O169" s="169"/>
      <c r="P169" s="157"/>
      <c r="Q169" s="157"/>
      <c r="R169" s="161"/>
      <c r="S169" s="24"/>
      <c r="T169" s="24"/>
      <c r="U169" s="25">
        <f t="shared" ref="U169:U185" si="68">SUM(R169:T169)</f>
        <v>0</v>
      </c>
      <c r="V169" s="24"/>
      <c r="W169" s="24"/>
      <c r="X169" s="24"/>
      <c r="Y169" s="25">
        <f t="shared" ref="Y169:Y185" si="69">SUM(V169:X169)</f>
        <v>0</v>
      </c>
      <c r="Z169" s="24"/>
      <c r="AA169" s="24"/>
      <c r="AB169" s="24"/>
      <c r="AC169" s="25">
        <f t="shared" ref="AC169:AC185" si="70">SUM(Z169:AB169)</f>
        <v>0</v>
      </c>
      <c r="AD169" s="24"/>
      <c r="AE169" s="24"/>
      <c r="AF169" s="331">
        <v>3915376</v>
      </c>
      <c r="AG169" s="25">
        <f t="shared" ref="AG169:AG185" si="71">SUM(AD169:AF169)</f>
        <v>3915376</v>
      </c>
      <c r="AH169" s="25">
        <f t="shared" ref="AH169:AH185" si="72">SUM(U169,Y169,AC169,AG169)</f>
        <v>3915376</v>
      </c>
      <c r="AI169" s="26">
        <f t="shared" si="67"/>
        <v>0</v>
      </c>
      <c r="AJ169" s="27">
        <f t="shared" ref="AJ169:AJ185" si="73">IF(ISERROR(AH169/$AH$198),"-",AH169/$AH$198)</f>
        <v>7.9688684275869368E-3</v>
      </c>
    </row>
    <row r="170" spans="1:36" ht="12.75" customHeight="1" outlineLevel="1" x14ac:dyDescent="0.25">
      <c r="A170" s="18">
        <v>4</v>
      </c>
      <c r="B170" s="19"/>
      <c r="C170" s="20" t="s">
        <v>2027</v>
      </c>
      <c r="D170" s="21">
        <v>45646</v>
      </c>
      <c r="E170" s="22" t="s">
        <v>2028</v>
      </c>
      <c r="F170" s="329" t="s">
        <v>1854</v>
      </c>
      <c r="G170" s="262" t="s">
        <v>1560</v>
      </c>
      <c r="H170" s="158"/>
      <c r="I170" s="158"/>
      <c r="J170" s="399"/>
      <c r="K170" s="331">
        <v>2610251</v>
      </c>
      <c r="L170" s="329"/>
      <c r="M170" s="161"/>
      <c r="N170" s="24"/>
      <c r="O170" s="169"/>
      <c r="P170" s="157"/>
      <c r="Q170" s="157"/>
      <c r="R170" s="161"/>
      <c r="S170" s="24"/>
      <c r="T170" s="24"/>
      <c r="U170" s="25">
        <f t="shared" si="68"/>
        <v>0</v>
      </c>
      <c r="V170" s="24"/>
      <c r="W170" s="24"/>
      <c r="X170" s="24"/>
      <c r="Y170" s="25">
        <f t="shared" si="69"/>
        <v>0</v>
      </c>
      <c r="Z170" s="24"/>
      <c r="AA170" s="24"/>
      <c r="AB170" s="24"/>
      <c r="AC170" s="25">
        <f t="shared" si="70"/>
        <v>0</v>
      </c>
      <c r="AD170" s="24"/>
      <c r="AE170" s="24"/>
      <c r="AF170" s="331">
        <v>2610251</v>
      </c>
      <c r="AG170" s="25">
        <f t="shared" si="71"/>
        <v>2610251</v>
      </c>
      <c r="AH170" s="25">
        <f t="shared" si="72"/>
        <v>2610251</v>
      </c>
      <c r="AI170" s="26">
        <f t="shared" si="67"/>
        <v>0</v>
      </c>
      <c r="AJ170" s="27">
        <f t="shared" si="73"/>
        <v>5.3125796301497557E-3</v>
      </c>
    </row>
    <row r="171" spans="1:36" ht="12.75" customHeight="1" outlineLevel="1" x14ac:dyDescent="0.25">
      <c r="A171" s="18">
        <v>5</v>
      </c>
      <c r="B171" s="19"/>
      <c r="C171" s="20" t="s">
        <v>2029</v>
      </c>
      <c r="D171" s="21">
        <v>45646</v>
      </c>
      <c r="E171" s="22" t="s">
        <v>2030</v>
      </c>
      <c r="F171" s="329" t="s">
        <v>1854</v>
      </c>
      <c r="G171" s="262" t="s">
        <v>1560</v>
      </c>
      <c r="H171" s="158"/>
      <c r="I171" s="158"/>
      <c r="J171" s="399"/>
      <c r="K171" s="331">
        <v>3915376</v>
      </c>
      <c r="L171" s="329"/>
      <c r="M171" s="161"/>
      <c r="N171" s="24"/>
      <c r="O171" s="169"/>
      <c r="P171" s="157"/>
      <c r="Q171" s="157"/>
      <c r="R171" s="161"/>
      <c r="S171" s="24"/>
      <c r="T171" s="24"/>
      <c r="U171" s="25">
        <f t="shared" si="68"/>
        <v>0</v>
      </c>
      <c r="V171" s="24"/>
      <c r="W171" s="24"/>
      <c r="X171" s="24"/>
      <c r="Y171" s="25">
        <f t="shared" si="69"/>
        <v>0</v>
      </c>
      <c r="Z171" s="24"/>
      <c r="AA171" s="24"/>
      <c r="AB171" s="24"/>
      <c r="AC171" s="25">
        <f t="shared" si="70"/>
        <v>0</v>
      </c>
      <c r="AD171" s="24"/>
      <c r="AE171" s="24"/>
      <c r="AF171" s="331">
        <v>3915376</v>
      </c>
      <c r="AG171" s="25">
        <f t="shared" si="71"/>
        <v>3915376</v>
      </c>
      <c r="AH171" s="25">
        <f t="shared" si="72"/>
        <v>3915376</v>
      </c>
      <c r="AI171" s="26">
        <f t="shared" si="67"/>
        <v>0</v>
      </c>
      <c r="AJ171" s="27">
        <f t="shared" si="73"/>
        <v>7.9688684275869368E-3</v>
      </c>
    </row>
    <row r="172" spans="1:36" ht="12.75" customHeight="1" outlineLevel="1" x14ac:dyDescent="0.25">
      <c r="A172" s="18">
        <v>6</v>
      </c>
      <c r="B172" s="19"/>
      <c r="C172" s="20" t="s">
        <v>2031</v>
      </c>
      <c r="D172" s="21">
        <v>45645</v>
      </c>
      <c r="E172" s="22" t="s">
        <v>2032</v>
      </c>
      <c r="F172" s="329" t="s">
        <v>1854</v>
      </c>
      <c r="G172" s="262" t="s">
        <v>1560</v>
      </c>
      <c r="H172" s="158"/>
      <c r="I172" s="158"/>
      <c r="J172" s="399"/>
      <c r="K172" s="331">
        <v>1305125</v>
      </c>
      <c r="L172" s="329"/>
      <c r="M172" s="161"/>
      <c r="N172" s="24"/>
      <c r="O172" s="169"/>
      <c r="P172" s="157"/>
      <c r="Q172" s="157"/>
      <c r="R172" s="161"/>
      <c r="S172" s="24"/>
      <c r="T172" s="24"/>
      <c r="U172" s="25">
        <f t="shared" si="68"/>
        <v>0</v>
      </c>
      <c r="V172" s="24"/>
      <c r="W172" s="24"/>
      <c r="X172" s="24"/>
      <c r="Y172" s="25">
        <f t="shared" si="69"/>
        <v>0</v>
      </c>
      <c r="Z172" s="24"/>
      <c r="AA172" s="24"/>
      <c r="AB172" s="24"/>
      <c r="AC172" s="25">
        <f t="shared" si="70"/>
        <v>0</v>
      </c>
      <c r="AD172" s="24"/>
      <c r="AE172" s="24"/>
      <c r="AF172" s="331">
        <v>1305125</v>
      </c>
      <c r="AG172" s="25">
        <f t="shared" si="71"/>
        <v>1305125</v>
      </c>
      <c r="AH172" s="25">
        <f t="shared" si="72"/>
        <v>1305125</v>
      </c>
      <c r="AI172" s="26">
        <f t="shared" si="67"/>
        <v>0</v>
      </c>
      <c r="AJ172" s="27">
        <f t="shared" si="73"/>
        <v>2.6562887974371811E-3</v>
      </c>
    </row>
    <row r="173" spans="1:36" ht="12.75" customHeight="1" outlineLevel="1" x14ac:dyDescent="0.25">
      <c r="A173" s="18">
        <v>7</v>
      </c>
      <c r="B173" s="19"/>
      <c r="C173" s="20" t="s">
        <v>2033</v>
      </c>
      <c r="D173" s="21">
        <v>45646</v>
      </c>
      <c r="E173" s="22" t="s">
        <v>2034</v>
      </c>
      <c r="F173" s="329" t="s">
        <v>1854</v>
      </c>
      <c r="G173" s="262" t="s">
        <v>1560</v>
      </c>
      <c r="H173" s="158"/>
      <c r="I173" s="158"/>
      <c r="J173" s="399"/>
      <c r="K173" s="331">
        <v>2283968</v>
      </c>
      <c r="L173" s="329"/>
      <c r="M173" s="161"/>
      <c r="N173" s="24"/>
      <c r="O173" s="169"/>
      <c r="P173" s="157"/>
      <c r="Q173" s="157"/>
      <c r="R173" s="161"/>
      <c r="S173" s="24"/>
      <c r="T173" s="24"/>
      <c r="U173" s="25">
        <f t="shared" si="68"/>
        <v>0</v>
      </c>
      <c r="V173" s="24"/>
      <c r="W173" s="24"/>
      <c r="X173" s="24"/>
      <c r="Y173" s="25">
        <f t="shared" si="69"/>
        <v>0</v>
      </c>
      <c r="Z173" s="24"/>
      <c r="AA173" s="24"/>
      <c r="AB173" s="24"/>
      <c r="AC173" s="25">
        <f t="shared" si="70"/>
        <v>0</v>
      </c>
      <c r="AD173" s="24"/>
      <c r="AE173" s="24"/>
      <c r="AF173" s="331">
        <v>2283968</v>
      </c>
      <c r="AG173" s="25">
        <f t="shared" si="71"/>
        <v>2283968</v>
      </c>
      <c r="AH173" s="25">
        <f t="shared" si="72"/>
        <v>2283968</v>
      </c>
      <c r="AI173" s="26">
        <f t="shared" si="67"/>
        <v>0</v>
      </c>
      <c r="AJ173" s="27">
        <f t="shared" si="73"/>
        <v>4.6485038690585222E-3</v>
      </c>
    </row>
    <row r="174" spans="1:36" ht="12.75" customHeight="1" outlineLevel="1" x14ac:dyDescent="0.25">
      <c r="A174" s="18">
        <v>8</v>
      </c>
      <c r="B174" s="19"/>
      <c r="C174" s="20" t="s">
        <v>2035</v>
      </c>
      <c r="D174" s="21">
        <v>45649</v>
      </c>
      <c r="E174" s="22" t="s">
        <v>2036</v>
      </c>
      <c r="F174" s="329" t="s">
        <v>1854</v>
      </c>
      <c r="G174" s="262" t="s">
        <v>1560</v>
      </c>
      <c r="H174" s="158"/>
      <c r="I174" s="158"/>
      <c r="J174" s="399"/>
      <c r="K174" s="331">
        <v>1305125</v>
      </c>
      <c r="L174" s="329"/>
      <c r="M174" s="161"/>
      <c r="N174" s="24"/>
      <c r="O174" s="169"/>
      <c r="P174" s="157"/>
      <c r="Q174" s="157"/>
      <c r="R174" s="161"/>
      <c r="S174" s="24"/>
      <c r="T174" s="24"/>
      <c r="U174" s="25">
        <f t="shared" si="68"/>
        <v>0</v>
      </c>
      <c r="V174" s="24"/>
      <c r="W174" s="24"/>
      <c r="X174" s="24"/>
      <c r="Y174" s="25">
        <f t="shared" si="69"/>
        <v>0</v>
      </c>
      <c r="Z174" s="24"/>
      <c r="AA174" s="24"/>
      <c r="AB174" s="24"/>
      <c r="AC174" s="25">
        <f t="shared" si="70"/>
        <v>0</v>
      </c>
      <c r="AD174" s="24"/>
      <c r="AE174" s="24"/>
      <c r="AF174" s="331">
        <v>1305125</v>
      </c>
      <c r="AG174" s="25">
        <f t="shared" si="71"/>
        <v>1305125</v>
      </c>
      <c r="AH174" s="25">
        <f t="shared" si="72"/>
        <v>1305125</v>
      </c>
      <c r="AI174" s="26">
        <f t="shared" si="67"/>
        <v>0</v>
      </c>
      <c r="AJ174" s="27">
        <f t="shared" si="73"/>
        <v>2.6562887974371811E-3</v>
      </c>
    </row>
    <row r="175" spans="1:36" ht="12.75" customHeight="1" outlineLevel="1" x14ac:dyDescent="0.25">
      <c r="A175" s="18">
        <v>9</v>
      </c>
      <c r="B175" s="19"/>
      <c r="C175" s="20" t="s">
        <v>2037</v>
      </c>
      <c r="D175" s="21">
        <v>45646</v>
      </c>
      <c r="E175" s="22" t="s">
        <v>2038</v>
      </c>
      <c r="F175" s="329" t="s">
        <v>1854</v>
      </c>
      <c r="G175" s="262" t="s">
        <v>1560</v>
      </c>
      <c r="H175" s="158"/>
      <c r="I175" s="158"/>
      <c r="J175" s="399"/>
      <c r="K175" s="331">
        <v>3915376</v>
      </c>
      <c r="L175" s="329"/>
      <c r="M175" s="161"/>
      <c r="N175" s="24"/>
      <c r="O175" s="169"/>
      <c r="P175" s="157"/>
      <c r="Q175" s="157"/>
      <c r="R175" s="161"/>
      <c r="S175" s="24"/>
      <c r="T175" s="24"/>
      <c r="U175" s="25">
        <f t="shared" si="68"/>
        <v>0</v>
      </c>
      <c r="V175" s="24"/>
      <c r="W175" s="24"/>
      <c r="X175" s="24"/>
      <c r="Y175" s="25">
        <f t="shared" si="69"/>
        <v>0</v>
      </c>
      <c r="Z175" s="24"/>
      <c r="AA175" s="24"/>
      <c r="AB175" s="24"/>
      <c r="AC175" s="25">
        <f t="shared" si="70"/>
        <v>0</v>
      </c>
      <c r="AD175" s="24"/>
      <c r="AE175" s="24"/>
      <c r="AF175" s="331">
        <v>3915376</v>
      </c>
      <c r="AG175" s="25">
        <f t="shared" si="71"/>
        <v>3915376</v>
      </c>
      <c r="AH175" s="25">
        <f t="shared" si="72"/>
        <v>3915376</v>
      </c>
      <c r="AI175" s="26">
        <f t="shared" si="67"/>
        <v>0</v>
      </c>
      <c r="AJ175" s="27">
        <f t="shared" si="73"/>
        <v>7.9688684275869368E-3</v>
      </c>
    </row>
    <row r="176" spans="1:36" ht="12.75" customHeight="1" outlineLevel="1" x14ac:dyDescent="0.25">
      <c r="A176" s="18">
        <v>10</v>
      </c>
      <c r="B176" s="19"/>
      <c r="C176" s="20" t="s">
        <v>2039</v>
      </c>
      <c r="D176" s="21">
        <v>45646</v>
      </c>
      <c r="E176" s="22" t="s">
        <v>2040</v>
      </c>
      <c r="F176" s="329" t="s">
        <v>1854</v>
      </c>
      <c r="G176" s="262" t="s">
        <v>1560</v>
      </c>
      <c r="H176" s="158"/>
      <c r="I176" s="158"/>
      <c r="J176" s="399"/>
      <c r="K176" s="331">
        <v>1957688</v>
      </c>
      <c r="L176" s="329"/>
      <c r="M176" s="161"/>
      <c r="N176" s="24"/>
      <c r="O176" s="169"/>
      <c r="P176" s="157"/>
      <c r="Q176" s="157"/>
      <c r="R176" s="161"/>
      <c r="S176" s="24"/>
      <c r="T176" s="24"/>
      <c r="U176" s="25">
        <f t="shared" si="68"/>
        <v>0</v>
      </c>
      <c r="V176" s="24"/>
      <c r="W176" s="24"/>
      <c r="X176" s="24"/>
      <c r="Y176" s="25">
        <f t="shared" si="69"/>
        <v>0</v>
      </c>
      <c r="Z176" s="24"/>
      <c r="AA176" s="24"/>
      <c r="AB176" s="24"/>
      <c r="AC176" s="25">
        <f t="shared" si="70"/>
        <v>0</v>
      </c>
      <c r="AD176" s="24"/>
      <c r="AE176" s="24"/>
      <c r="AF176" s="331">
        <v>1957688</v>
      </c>
      <c r="AG176" s="25">
        <f t="shared" si="71"/>
        <v>1957688</v>
      </c>
      <c r="AH176" s="25">
        <f t="shared" si="72"/>
        <v>1957688</v>
      </c>
      <c r="AI176" s="26">
        <f t="shared" si="67"/>
        <v>0</v>
      </c>
      <c r="AJ176" s="27">
        <f t="shared" si="73"/>
        <v>3.9844342137934684E-3</v>
      </c>
    </row>
    <row r="177" spans="1:36" ht="12.75" customHeight="1" outlineLevel="1" x14ac:dyDescent="0.25">
      <c r="A177" s="18">
        <v>11</v>
      </c>
      <c r="B177" s="19"/>
      <c r="C177" s="20" t="s">
        <v>2041</v>
      </c>
      <c r="D177" s="21">
        <v>45649</v>
      </c>
      <c r="E177" s="22" t="s">
        <v>2042</v>
      </c>
      <c r="F177" s="329" t="s">
        <v>1854</v>
      </c>
      <c r="G177" s="262" t="s">
        <v>1560</v>
      </c>
      <c r="H177" s="158"/>
      <c r="I177" s="158"/>
      <c r="J177" s="399"/>
      <c r="K177" s="331">
        <v>2610251</v>
      </c>
      <c r="L177" s="329"/>
      <c r="M177" s="161"/>
      <c r="N177" s="24"/>
      <c r="O177" s="169"/>
      <c r="P177" s="157"/>
      <c r="Q177" s="157"/>
      <c r="R177" s="161"/>
      <c r="S177" s="24"/>
      <c r="T177" s="24"/>
      <c r="U177" s="25">
        <f t="shared" si="68"/>
        <v>0</v>
      </c>
      <c r="V177" s="24"/>
      <c r="W177" s="24"/>
      <c r="X177" s="24"/>
      <c r="Y177" s="25">
        <f t="shared" si="69"/>
        <v>0</v>
      </c>
      <c r="Z177" s="24"/>
      <c r="AA177" s="24"/>
      <c r="AB177" s="24"/>
      <c r="AC177" s="25">
        <f t="shared" si="70"/>
        <v>0</v>
      </c>
      <c r="AD177" s="24"/>
      <c r="AE177" s="24"/>
      <c r="AF177" s="331">
        <v>2610251</v>
      </c>
      <c r="AG177" s="25">
        <f t="shared" si="71"/>
        <v>2610251</v>
      </c>
      <c r="AH177" s="25">
        <f t="shared" si="72"/>
        <v>2610251</v>
      </c>
      <c r="AI177" s="26">
        <f t="shared" ref="AI177:AI185" si="74">IF(ISERROR(AH177/J177),0,AH177/J177)</f>
        <v>0</v>
      </c>
      <c r="AJ177" s="27">
        <f t="shared" si="73"/>
        <v>5.3125796301497557E-3</v>
      </c>
    </row>
    <row r="178" spans="1:36" ht="12.75" customHeight="1" outlineLevel="1" x14ac:dyDescent="0.25">
      <c r="A178" s="18">
        <v>12</v>
      </c>
      <c r="B178" s="19"/>
      <c r="C178" s="20" t="s">
        <v>2043</v>
      </c>
      <c r="D178" s="21">
        <v>45646</v>
      </c>
      <c r="E178" s="22" t="s">
        <v>2044</v>
      </c>
      <c r="F178" s="329" t="s">
        <v>1854</v>
      </c>
      <c r="G178" s="262" t="s">
        <v>1560</v>
      </c>
      <c r="H178" s="158"/>
      <c r="I178" s="158"/>
      <c r="J178" s="399"/>
      <c r="K178" s="331">
        <v>2610251</v>
      </c>
      <c r="L178" s="329"/>
      <c r="M178" s="161"/>
      <c r="N178" s="24"/>
      <c r="O178" s="169"/>
      <c r="P178" s="157"/>
      <c r="Q178" s="157"/>
      <c r="R178" s="161"/>
      <c r="S178" s="24"/>
      <c r="T178" s="24"/>
      <c r="U178" s="25">
        <f t="shared" si="68"/>
        <v>0</v>
      </c>
      <c r="V178" s="24"/>
      <c r="W178" s="24"/>
      <c r="X178" s="24"/>
      <c r="Y178" s="25">
        <f t="shared" si="69"/>
        <v>0</v>
      </c>
      <c r="Z178" s="24"/>
      <c r="AA178" s="24"/>
      <c r="AB178" s="24"/>
      <c r="AC178" s="25">
        <f t="shared" si="70"/>
        <v>0</v>
      </c>
      <c r="AD178" s="24"/>
      <c r="AE178" s="24"/>
      <c r="AF178" s="331">
        <v>2610251</v>
      </c>
      <c r="AG178" s="25">
        <f t="shared" si="71"/>
        <v>2610251</v>
      </c>
      <c r="AH178" s="25">
        <f t="shared" si="72"/>
        <v>2610251</v>
      </c>
      <c r="AI178" s="26">
        <f t="shared" si="74"/>
        <v>0</v>
      </c>
      <c r="AJ178" s="27">
        <f t="shared" si="73"/>
        <v>5.3125796301497557E-3</v>
      </c>
    </row>
    <row r="179" spans="1:36" ht="12.75" customHeight="1" outlineLevel="1" x14ac:dyDescent="0.25">
      <c r="A179" s="18">
        <v>13</v>
      </c>
      <c r="B179" s="19"/>
      <c r="C179" s="20" t="s">
        <v>2045</v>
      </c>
      <c r="D179" s="21">
        <v>45646</v>
      </c>
      <c r="E179" s="22" t="s">
        <v>2046</v>
      </c>
      <c r="F179" s="329" t="s">
        <v>1854</v>
      </c>
      <c r="G179" s="262" t="s">
        <v>1560</v>
      </c>
      <c r="H179" s="158"/>
      <c r="I179" s="158"/>
      <c r="J179" s="399"/>
      <c r="K179" s="331">
        <v>2610251</v>
      </c>
      <c r="L179" s="329"/>
      <c r="M179" s="161"/>
      <c r="N179" s="24"/>
      <c r="O179" s="169"/>
      <c r="P179" s="157"/>
      <c r="Q179" s="157"/>
      <c r="R179" s="161"/>
      <c r="S179" s="24"/>
      <c r="T179" s="24"/>
      <c r="U179" s="25">
        <f t="shared" si="68"/>
        <v>0</v>
      </c>
      <c r="V179" s="24"/>
      <c r="W179" s="24"/>
      <c r="X179" s="24"/>
      <c r="Y179" s="25">
        <f t="shared" si="69"/>
        <v>0</v>
      </c>
      <c r="Z179" s="24"/>
      <c r="AA179" s="24"/>
      <c r="AB179" s="24"/>
      <c r="AC179" s="25">
        <f t="shared" si="70"/>
        <v>0</v>
      </c>
      <c r="AD179" s="24"/>
      <c r="AE179" s="24"/>
      <c r="AF179" s="331">
        <v>2610251</v>
      </c>
      <c r="AG179" s="25">
        <f t="shared" si="71"/>
        <v>2610251</v>
      </c>
      <c r="AH179" s="25">
        <f t="shared" si="72"/>
        <v>2610251</v>
      </c>
      <c r="AI179" s="26">
        <f t="shared" si="74"/>
        <v>0</v>
      </c>
      <c r="AJ179" s="27">
        <f t="shared" si="73"/>
        <v>5.3125796301497557E-3</v>
      </c>
    </row>
    <row r="180" spans="1:36" ht="12.75" customHeight="1" outlineLevel="1" x14ac:dyDescent="0.25">
      <c r="A180" s="18">
        <v>14</v>
      </c>
      <c r="B180" s="19"/>
      <c r="C180" s="20" t="s">
        <v>2047</v>
      </c>
      <c r="D180" s="21">
        <v>45646</v>
      </c>
      <c r="E180" s="22" t="s">
        <v>2048</v>
      </c>
      <c r="F180" s="329" t="s">
        <v>1854</v>
      </c>
      <c r="G180" s="262" t="s">
        <v>1560</v>
      </c>
      <c r="H180" s="158"/>
      <c r="I180" s="158"/>
      <c r="J180" s="399"/>
      <c r="K180" s="331">
        <v>1957688</v>
      </c>
      <c r="L180" s="329"/>
      <c r="M180" s="161"/>
      <c r="N180" s="24"/>
      <c r="O180" s="169"/>
      <c r="P180" s="157"/>
      <c r="Q180" s="157"/>
      <c r="R180" s="161"/>
      <c r="S180" s="24"/>
      <c r="T180" s="24"/>
      <c r="U180" s="25">
        <f t="shared" si="68"/>
        <v>0</v>
      </c>
      <c r="V180" s="24"/>
      <c r="W180" s="24"/>
      <c r="X180" s="24"/>
      <c r="Y180" s="25">
        <f t="shared" si="69"/>
        <v>0</v>
      </c>
      <c r="Z180" s="24"/>
      <c r="AA180" s="24"/>
      <c r="AB180" s="24"/>
      <c r="AC180" s="25">
        <f t="shared" si="70"/>
        <v>0</v>
      </c>
      <c r="AD180" s="24"/>
      <c r="AE180" s="24"/>
      <c r="AF180" s="331">
        <v>1957688</v>
      </c>
      <c r="AG180" s="25">
        <f t="shared" si="71"/>
        <v>1957688</v>
      </c>
      <c r="AH180" s="25">
        <f t="shared" si="72"/>
        <v>1957688</v>
      </c>
      <c r="AI180" s="26">
        <f t="shared" si="74"/>
        <v>0</v>
      </c>
      <c r="AJ180" s="27">
        <f t="shared" si="73"/>
        <v>3.9844342137934684E-3</v>
      </c>
    </row>
    <row r="181" spans="1:36" ht="12.75" customHeight="1" outlineLevel="1" x14ac:dyDescent="0.25">
      <c r="A181" s="18">
        <v>15</v>
      </c>
      <c r="B181" s="19"/>
      <c r="C181" s="20" t="s">
        <v>2049</v>
      </c>
      <c r="D181" s="21">
        <v>45646</v>
      </c>
      <c r="E181" s="22" t="s">
        <v>2050</v>
      </c>
      <c r="F181" s="329" t="s">
        <v>1854</v>
      </c>
      <c r="G181" s="262" t="s">
        <v>1560</v>
      </c>
      <c r="H181" s="158"/>
      <c r="I181" s="158"/>
      <c r="J181" s="399"/>
      <c r="K181" s="331">
        <v>3262813</v>
      </c>
      <c r="L181" s="329"/>
      <c r="M181" s="161"/>
      <c r="N181" s="24"/>
      <c r="O181" s="169"/>
      <c r="P181" s="157"/>
      <c r="Q181" s="157"/>
      <c r="R181" s="161"/>
      <c r="S181" s="24"/>
      <c r="T181" s="24"/>
      <c r="U181" s="25">
        <f t="shared" si="68"/>
        <v>0</v>
      </c>
      <c r="V181" s="24"/>
      <c r="W181" s="24"/>
      <c r="X181" s="24"/>
      <c r="Y181" s="25">
        <f t="shared" si="69"/>
        <v>0</v>
      </c>
      <c r="Z181" s="24"/>
      <c r="AA181" s="24"/>
      <c r="AB181" s="24"/>
      <c r="AC181" s="25">
        <f t="shared" si="70"/>
        <v>0</v>
      </c>
      <c r="AD181" s="24"/>
      <c r="AE181" s="24"/>
      <c r="AF181" s="331">
        <v>3262813</v>
      </c>
      <c r="AG181" s="25">
        <f t="shared" si="71"/>
        <v>3262813</v>
      </c>
      <c r="AH181" s="25">
        <f t="shared" si="72"/>
        <v>3262813</v>
      </c>
      <c r="AI181" s="26">
        <f t="shared" si="74"/>
        <v>0</v>
      </c>
      <c r="AJ181" s="27">
        <f t="shared" si="73"/>
        <v>6.6407230112306495E-3</v>
      </c>
    </row>
    <row r="182" spans="1:36" ht="12.75" customHeight="1" outlineLevel="1" x14ac:dyDescent="0.25">
      <c r="A182" s="18">
        <v>16</v>
      </c>
      <c r="B182" s="19"/>
      <c r="C182" s="20" t="s">
        <v>2051</v>
      </c>
      <c r="D182" s="21">
        <v>45646</v>
      </c>
      <c r="E182" s="22" t="s">
        <v>2052</v>
      </c>
      <c r="F182" s="329" t="s">
        <v>1854</v>
      </c>
      <c r="G182" s="262" t="s">
        <v>1560</v>
      </c>
      <c r="H182" s="158"/>
      <c r="I182" s="158"/>
      <c r="J182" s="399"/>
      <c r="K182" s="331">
        <v>1305125</v>
      </c>
      <c r="L182" s="329"/>
      <c r="M182" s="161"/>
      <c r="N182" s="24"/>
      <c r="O182" s="169"/>
      <c r="P182" s="157"/>
      <c r="Q182" s="157"/>
      <c r="R182" s="161"/>
      <c r="S182" s="24"/>
      <c r="T182" s="24"/>
      <c r="U182" s="25">
        <f t="shared" si="68"/>
        <v>0</v>
      </c>
      <c r="V182" s="24"/>
      <c r="W182" s="24"/>
      <c r="X182" s="24"/>
      <c r="Y182" s="25">
        <f t="shared" si="69"/>
        <v>0</v>
      </c>
      <c r="Z182" s="24"/>
      <c r="AA182" s="24"/>
      <c r="AB182" s="24"/>
      <c r="AC182" s="25">
        <f t="shared" si="70"/>
        <v>0</v>
      </c>
      <c r="AD182" s="24"/>
      <c r="AE182" s="24"/>
      <c r="AF182" s="331">
        <v>1305125</v>
      </c>
      <c r="AG182" s="25">
        <f t="shared" si="71"/>
        <v>1305125</v>
      </c>
      <c r="AH182" s="25">
        <f t="shared" si="72"/>
        <v>1305125</v>
      </c>
      <c r="AI182" s="26">
        <f t="shared" si="74"/>
        <v>0</v>
      </c>
      <c r="AJ182" s="27">
        <f t="shared" si="73"/>
        <v>2.6562887974371811E-3</v>
      </c>
    </row>
    <row r="183" spans="1:36" ht="12.75" customHeight="1" outlineLevel="1" x14ac:dyDescent="0.25">
      <c r="A183" s="18">
        <v>17</v>
      </c>
      <c r="B183" s="19"/>
      <c r="C183" s="20" t="s">
        <v>2053</v>
      </c>
      <c r="D183" s="21">
        <v>45649</v>
      </c>
      <c r="E183" s="22" t="s">
        <v>2054</v>
      </c>
      <c r="F183" s="329" t="s">
        <v>1854</v>
      </c>
      <c r="G183" s="262" t="s">
        <v>1560</v>
      </c>
      <c r="H183" s="158"/>
      <c r="I183" s="158"/>
      <c r="J183" s="399"/>
      <c r="K183" s="331">
        <v>4567939</v>
      </c>
      <c r="L183" s="329"/>
      <c r="M183" s="161"/>
      <c r="N183" s="24"/>
      <c r="O183" s="169"/>
      <c r="P183" s="157"/>
      <c r="Q183" s="157"/>
      <c r="R183" s="161"/>
      <c r="S183" s="24"/>
      <c r="T183" s="24"/>
      <c r="U183" s="25">
        <f t="shared" si="68"/>
        <v>0</v>
      </c>
      <c r="V183" s="24"/>
      <c r="W183" s="24"/>
      <c r="X183" s="24"/>
      <c r="Y183" s="25">
        <f t="shared" si="69"/>
        <v>0</v>
      </c>
      <c r="Z183" s="24"/>
      <c r="AA183" s="24"/>
      <c r="AB183" s="24"/>
      <c r="AC183" s="25">
        <f t="shared" si="70"/>
        <v>0</v>
      </c>
      <c r="AD183" s="24"/>
      <c r="AE183" s="24"/>
      <c r="AF183" s="331">
        <v>4567939</v>
      </c>
      <c r="AG183" s="25">
        <f t="shared" si="71"/>
        <v>4567939</v>
      </c>
      <c r="AH183" s="25">
        <f t="shared" si="72"/>
        <v>4567939</v>
      </c>
      <c r="AI183" s="26">
        <f t="shared" si="74"/>
        <v>0</v>
      </c>
      <c r="AJ183" s="27">
        <f t="shared" si="73"/>
        <v>9.2970138439432241E-3</v>
      </c>
    </row>
    <row r="184" spans="1:36" ht="12.75" customHeight="1" outlineLevel="1" x14ac:dyDescent="0.25">
      <c r="A184" s="18">
        <v>18</v>
      </c>
      <c r="B184" s="19"/>
      <c r="C184" s="20" t="s">
        <v>2055</v>
      </c>
      <c r="D184" s="21">
        <v>45646</v>
      </c>
      <c r="E184" s="22" t="s">
        <v>2056</v>
      </c>
      <c r="F184" s="329" t="s">
        <v>1854</v>
      </c>
      <c r="G184" s="262" t="s">
        <v>1560</v>
      </c>
      <c r="H184" s="158"/>
      <c r="I184" s="158"/>
      <c r="J184" s="399"/>
      <c r="K184" s="331">
        <v>1957688</v>
      </c>
      <c r="L184" s="329"/>
      <c r="M184" s="161"/>
      <c r="N184" s="24"/>
      <c r="O184" s="169"/>
      <c r="P184" s="157"/>
      <c r="Q184" s="157"/>
      <c r="R184" s="161"/>
      <c r="S184" s="24"/>
      <c r="T184" s="24"/>
      <c r="U184" s="25">
        <f t="shared" si="68"/>
        <v>0</v>
      </c>
      <c r="V184" s="24"/>
      <c r="W184" s="24"/>
      <c r="X184" s="24"/>
      <c r="Y184" s="25">
        <f t="shared" si="69"/>
        <v>0</v>
      </c>
      <c r="Z184" s="24"/>
      <c r="AA184" s="24"/>
      <c r="AB184" s="24"/>
      <c r="AC184" s="25">
        <f t="shared" si="70"/>
        <v>0</v>
      </c>
      <c r="AD184" s="24"/>
      <c r="AE184" s="24"/>
      <c r="AF184" s="331">
        <v>1957688</v>
      </c>
      <c r="AG184" s="25">
        <f t="shared" si="71"/>
        <v>1957688</v>
      </c>
      <c r="AH184" s="25">
        <f t="shared" si="72"/>
        <v>1957688</v>
      </c>
      <c r="AI184" s="26">
        <f t="shared" si="74"/>
        <v>0</v>
      </c>
      <c r="AJ184" s="27">
        <f t="shared" si="73"/>
        <v>3.9844342137934684E-3</v>
      </c>
    </row>
    <row r="185" spans="1:36" ht="12.75" customHeight="1" outlineLevel="1" x14ac:dyDescent="0.25">
      <c r="A185" s="18">
        <v>19</v>
      </c>
      <c r="B185" s="19"/>
      <c r="C185" s="20" t="s">
        <v>2057</v>
      </c>
      <c r="D185" s="21">
        <v>45646</v>
      </c>
      <c r="E185" s="22" t="s">
        <v>2058</v>
      </c>
      <c r="F185" s="329" t="s">
        <v>1854</v>
      </c>
      <c r="G185" s="262" t="s">
        <v>1560</v>
      </c>
      <c r="H185" s="158"/>
      <c r="I185" s="158"/>
      <c r="J185" s="425"/>
      <c r="K185" s="331">
        <v>4241657</v>
      </c>
      <c r="L185" s="329"/>
      <c r="M185" s="161"/>
      <c r="N185" s="24"/>
      <c r="O185" s="169"/>
      <c r="P185" s="157"/>
      <c r="Q185" s="157"/>
      <c r="R185" s="161"/>
      <c r="S185" s="24"/>
      <c r="T185" s="24"/>
      <c r="U185" s="25">
        <f t="shared" si="68"/>
        <v>0</v>
      </c>
      <c r="V185" s="24"/>
      <c r="W185" s="24"/>
      <c r="X185" s="24"/>
      <c r="Y185" s="25">
        <f t="shared" si="69"/>
        <v>0</v>
      </c>
      <c r="Z185" s="24"/>
      <c r="AA185" s="24"/>
      <c r="AB185" s="24"/>
      <c r="AC185" s="25">
        <f t="shared" si="70"/>
        <v>0</v>
      </c>
      <c r="AD185" s="24"/>
      <c r="AE185" s="24"/>
      <c r="AF185" s="331">
        <v>4241657</v>
      </c>
      <c r="AG185" s="25">
        <f t="shared" si="71"/>
        <v>4241657</v>
      </c>
      <c r="AH185" s="25">
        <f t="shared" si="72"/>
        <v>4241657</v>
      </c>
      <c r="AI185" s="26">
        <f t="shared" si="74"/>
        <v>0</v>
      </c>
      <c r="AJ185" s="27">
        <f t="shared" si="73"/>
        <v>8.6329401181273833E-3</v>
      </c>
    </row>
    <row r="186" spans="1:36" s="37" customFormat="1" ht="12.75" customHeight="1" x14ac:dyDescent="0.25">
      <c r="A186" s="376" t="s">
        <v>588</v>
      </c>
      <c r="B186" s="378"/>
      <c r="C186" s="378"/>
      <c r="D186" s="378"/>
      <c r="E186" s="378"/>
      <c r="F186" s="378"/>
      <c r="G186" s="378"/>
      <c r="H186" s="377"/>
      <c r="I186" s="405"/>
      <c r="J186" s="33">
        <f>SUM(J167:J168)</f>
        <v>53510138</v>
      </c>
      <c r="K186" s="162">
        <f>SUM(K167:K185)</f>
        <v>53510138</v>
      </c>
      <c r="L186" s="146"/>
      <c r="M186" s="33">
        <f>SUM(M167:M168)</f>
        <v>0</v>
      </c>
      <c r="N186" s="33">
        <f>SUM(N167:N168)</f>
        <v>0</v>
      </c>
      <c r="O186" s="33">
        <f>SUM(O167:O168)</f>
        <v>0</v>
      </c>
      <c r="P186" s="163"/>
      <c r="Q186" s="164"/>
      <c r="R186" s="33">
        <f t="shared" ref="R186:AE186" si="75">SUM(R167:R168)</f>
        <v>0</v>
      </c>
      <c r="S186" s="33">
        <f t="shared" si="75"/>
        <v>0</v>
      </c>
      <c r="T186" s="33">
        <f t="shared" si="75"/>
        <v>0</v>
      </c>
      <c r="U186" s="33">
        <f t="shared" si="75"/>
        <v>0</v>
      </c>
      <c r="V186" s="33">
        <f t="shared" si="75"/>
        <v>0</v>
      </c>
      <c r="W186" s="33">
        <f t="shared" si="75"/>
        <v>0</v>
      </c>
      <c r="X186" s="33">
        <f t="shared" si="75"/>
        <v>0</v>
      </c>
      <c r="Y186" s="33">
        <f t="shared" si="75"/>
        <v>0</v>
      </c>
      <c r="Z186" s="33">
        <f t="shared" si="75"/>
        <v>0</v>
      </c>
      <c r="AA186" s="33">
        <f t="shared" si="75"/>
        <v>0</v>
      </c>
      <c r="AB186" s="33">
        <f t="shared" si="75"/>
        <v>0</v>
      </c>
      <c r="AC186" s="33">
        <f t="shared" si="75"/>
        <v>0</v>
      </c>
      <c r="AD186" s="33">
        <f t="shared" si="75"/>
        <v>0</v>
      </c>
      <c r="AE186" s="33">
        <f t="shared" si="75"/>
        <v>0</v>
      </c>
      <c r="AF186" s="33">
        <f>SUM(AF167:AF185)</f>
        <v>53510138</v>
      </c>
      <c r="AG186" s="33">
        <f t="shared" ref="AG186" si="76">SUM(AG167:AG185)</f>
        <v>53510138</v>
      </c>
      <c r="AH186" s="33">
        <f>SUM(AH167:AH185)</f>
        <v>53510138</v>
      </c>
      <c r="AI186" s="36">
        <f>IF(ISERROR(AH186/J186),0,AH186/J186)</f>
        <v>1</v>
      </c>
      <c r="AJ186" s="36">
        <f>IF(ISERROR(AH186/$AH$198),0,AH186/$AH$198)</f>
        <v>0.10890786715350453</v>
      </c>
    </row>
    <row r="187" spans="1:36" ht="12.75" customHeight="1" x14ac:dyDescent="0.25">
      <c r="A187" s="383" t="s">
        <v>74</v>
      </c>
      <c r="B187" s="384"/>
      <c r="C187" s="384"/>
      <c r="D187" s="384"/>
      <c r="E187" s="385"/>
      <c r="F187" s="9"/>
      <c r="G187" s="10"/>
      <c r="H187" s="11"/>
      <c r="I187" s="11"/>
      <c r="J187" s="331"/>
      <c r="K187" s="13"/>
      <c r="L187" s="14"/>
      <c r="M187" s="15"/>
      <c r="N187" s="15"/>
      <c r="O187" s="15"/>
      <c r="P187" s="10"/>
      <c r="Q187" s="16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7"/>
      <c r="AJ187" s="17"/>
    </row>
    <row r="188" spans="1:36" ht="12.75" customHeight="1" outlineLevel="1" x14ac:dyDescent="0.25">
      <c r="A188" s="18">
        <v>1</v>
      </c>
      <c r="B188" s="19"/>
      <c r="C188" s="20" t="s">
        <v>2059</v>
      </c>
      <c r="D188" s="343">
        <v>45653</v>
      </c>
      <c r="E188" s="22" t="s">
        <v>2060</v>
      </c>
      <c r="F188" s="329" t="s">
        <v>1854</v>
      </c>
      <c r="G188" s="262" t="s">
        <v>1560</v>
      </c>
      <c r="H188" s="21"/>
      <c r="I188" s="326"/>
      <c r="J188" s="426">
        <v>19576880</v>
      </c>
      <c r="K188" s="341">
        <v>3589095</v>
      </c>
      <c r="L188" s="22"/>
      <c r="M188" s="24"/>
      <c r="N188" s="24"/>
      <c r="O188" s="24"/>
      <c r="P188" s="22"/>
      <c r="Q188" s="22"/>
      <c r="R188" s="24"/>
      <c r="S188" s="24"/>
      <c r="T188" s="24"/>
      <c r="U188" s="25">
        <f>SUM(R188:T188)</f>
        <v>0</v>
      </c>
      <c r="V188" s="24"/>
      <c r="W188" s="24"/>
      <c r="X188" s="24"/>
      <c r="Y188" s="25">
        <f>SUM(V188:X188)</f>
        <v>0</v>
      </c>
      <c r="Z188" s="24"/>
      <c r="AA188" s="24"/>
      <c r="AB188" s="24"/>
      <c r="AC188" s="25">
        <f>SUM(Z188:AB188)</f>
        <v>0</v>
      </c>
      <c r="AD188" s="24"/>
      <c r="AE188" s="24"/>
      <c r="AF188" s="331">
        <v>3589095</v>
      </c>
      <c r="AG188" s="25">
        <f>SUM(AD188:AF188)</f>
        <v>3589095</v>
      </c>
      <c r="AH188" s="25">
        <f>SUM(U188,Y188,AC188,AG188)</f>
        <v>3589095</v>
      </c>
      <c r="AI188" s="26">
        <f>IF(ISERROR(AH188/J188),0,AH188/J188)</f>
        <v>0.18333335036022083</v>
      </c>
      <c r="AJ188" s="27">
        <f>IF(ISERROR(AH188/$AH$198),"-",AH188/$AH$198)</f>
        <v>7.3047967370464895E-3</v>
      </c>
    </row>
    <row r="189" spans="1:36" ht="12.75" customHeight="1" outlineLevel="1" x14ac:dyDescent="0.25">
      <c r="A189" s="18">
        <v>2</v>
      </c>
      <c r="B189" s="19"/>
      <c r="C189" s="20" t="s">
        <v>2061</v>
      </c>
      <c r="D189" s="105">
        <v>45653</v>
      </c>
      <c r="E189" s="22" t="s">
        <v>2062</v>
      </c>
      <c r="F189" s="329" t="s">
        <v>1854</v>
      </c>
      <c r="G189" s="262" t="s">
        <v>1560</v>
      </c>
      <c r="H189" s="29"/>
      <c r="I189" s="325"/>
      <c r="J189" s="427"/>
      <c r="K189" s="341">
        <v>5873064</v>
      </c>
      <c r="L189" s="30"/>
      <c r="M189" s="24"/>
      <c r="N189" s="24"/>
      <c r="O189" s="24"/>
      <c r="P189" s="333"/>
      <c r="Q189" s="333"/>
      <c r="R189" s="24"/>
      <c r="S189" s="24"/>
      <c r="T189" s="24"/>
      <c r="U189" s="25">
        <f>SUM(R189:T189)</f>
        <v>0</v>
      </c>
      <c r="V189" s="24"/>
      <c r="W189" s="24"/>
      <c r="X189" s="24"/>
      <c r="Y189" s="25">
        <f>SUM(V189:X189)</f>
        <v>0</v>
      </c>
      <c r="Z189" s="24"/>
      <c r="AA189" s="24"/>
      <c r="AB189" s="24"/>
      <c r="AC189" s="25">
        <f>SUM(Z189:AB189)</f>
        <v>0</v>
      </c>
      <c r="AD189" s="24"/>
      <c r="AE189" s="24"/>
      <c r="AF189" s="331">
        <v>5873064</v>
      </c>
      <c r="AG189" s="25">
        <f t="shared" ref="AG189:AG192" si="77">SUM(AD189:AF189)</f>
        <v>5873064</v>
      </c>
      <c r="AH189" s="25">
        <f t="shared" ref="AH189:AH192" si="78">SUM(U189,Y189,AC189,AG189)</f>
        <v>5873064</v>
      </c>
      <c r="AI189" s="26">
        <f t="shared" ref="AI189:AI192" si="79">IF(ISERROR(AH189/J189),0,AH189/J189)</f>
        <v>0</v>
      </c>
      <c r="AJ189" s="27">
        <f t="shared" ref="AJ189:AJ192" si="80">IF(ISERROR(AH189/$AH$198),"-",AH189/$AH$198)</f>
        <v>1.1953302641380404E-2</v>
      </c>
    </row>
    <row r="190" spans="1:36" ht="12.75" customHeight="1" outlineLevel="1" x14ac:dyDescent="0.25">
      <c r="A190" s="18">
        <v>3</v>
      </c>
      <c r="B190" s="19"/>
      <c r="C190" s="20" t="s">
        <v>2063</v>
      </c>
      <c r="D190" s="343">
        <v>45649</v>
      </c>
      <c r="E190" s="22" t="s">
        <v>2064</v>
      </c>
      <c r="F190" s="329" t="s">
        <v>1854</v>
      </c>
      <c r="G190" s="262" t="s">
        <v>1560</v>
      </c>
      <c r="H190" s="21"/>
      <c r="I190" s="326"/>
      <c r="J190" s="427"/>
      <c r="K190" s="341">
        <v>2283969</v>
      </c>
      <c r="L190" s="22"/>
      <c r="M190" s="24"/>
      <c r="N190" s="24"/>
      <c r="O190" s="169"/>
      <c r="P190" s="157"/>
      <c r="Q190" s="157"/>
      <c r="R190" s="161"/>
      <c r="S190" s="24"/>
      <c r="T190" s="24"/>
      <c r="U190" s="25">
        <f>SUM(R190:T190)</f>
        <v>0</v>
      </c>
      <c r="V190" s="24"/>
      <c r="W190" s="24"/>
      <c r="X190" s="24"/>
      <c r="Y190" s="25">
        <f>SUM(V190:X190)</f>
        <v>0</v>
      </c>
      <c r="Z190" s="24"/>
      <c r="AA190" s="24"/>
      <c r="AB190" s="24"/>
      <c r="AC190" s="25">
        <f>SUM(Z190:AB190)</f>
        <v>0</v>
      </c>
      <c r="AD190" s="24"/>
      <c r="AE190" s="24"/>
      <c r="AF190" s="331">
        <v>2283969</v>
      </c>
      <c r="AG190" s="25">
        <f t="shared" si="77"/>
        <v>2283969</v>
      </c>
      <c r="AH190" s="25">
        <f t="shared" si="78"/>
        <v>2283969</v>
      </c>
      <c r="AI190" s="26">
        <f t="shared" si="79"/>
        <v>0</v>
      </c>
      <c r="AJ190" s="27">
        <f t="shared" si="80"/>
        <v>4.6485059043339157E-3</v>
      </c>
    </row>
    <row r="191" spans="1:36" ht="12.75" customHeight="1" outlineLevel="1" x14ac:dyDescent="0.25">
      <c r="A191" s="18">
        <v>4</v>
      </c>
      <c r="B191" s="19"/>
      <c r="C191" s="20" t="s">
        <v>2065</v>
      </c>
      <c r="D191" s="191">
        <v>45649</v>
      </c>
      <c r="E191" s="22" t="s">
        <v>2066</v>
      </c>
      <c r="F191" s="329" t="s">
        <v>1854</v>
      </c>
      <c r="G191" s="262" t="s">
        <v>1560</v>
      </c>
      <c r="H191" s="178"/>
      <c r="I191" s="339"/>
      <c r="J191" s="427"/>
      <c r="K191" s="341">
        <v>4241657</v>
      </c>
      <c r="L191" s="333"/>
      <c r="M191" s="126"/>
      <c r="N191" s="126"/>
      <c r="O191" s="340"/>
      <c r="P191" s="224"/>
      <c r="Q191" s="157"/>
      <c r="R191" s="161"/>
      <c r="S191" s="24"/>
      <c r="T191" s="24"/>
      <c r="U191" s="25">
        <f>SUM(R191:T191)</f>
        <v>0</v>
      </c>
      <c r="V191" s="24"/>
      <c r="W191" s="24"/>
      <c r="X191" s="24"/>
      <c r="Y191" s="25">
        <f>SUM(V191:X191)</f>
        <v>0</v>
      </c>
      <c r="Z191" s="24"/>
      <c r="AA191" s="24"/>
      <c r="AB191" s="24"/>
      <c r="AC191" s="25">
        <f>SUM(Z191:AB191)</f>
        <v>0</v>
      </c>
      <c r="AD191" s="24"/>
      <c r="AE191" s="24"/>
      <c r="AF191" s="331">
        <v>4241657</v>
      </c>
      <c r="AG191" s="25">
        <f t="shared" si="77"/>
        <v>4241657</v>
      </c>
      <c r="AH191" s="25">
        <f t="shared" si="78"/>
        <v>4241657</v>
      </c>
      <c r="AI191" s="26">
        <f t="shared" si="79"/>
        <v>0</v>
      </c>
      <c r="AJ191" s="27">
        <f t="shared" si="80"/>
        <v>8.6329401181273833E-3</v>
      </c>
    </row>
    <row r="192" spans="1:36" ht="12.75" customHeight="1" outlineLevel="1" x14ac:dyDescent="0.25">
      <c r="A192" s="18">
        <v>5</v>
      </c>
      <c r="B192" s="115"/>
      <c r="C192" s="20" t="s">
        <v>2067</v>
      </c>
      <c r="D192" s="182">
        <v>45649</v>
      </c>
      <c r="E192" s="22" t="s">
        <v>2068</v>
      </c>
      <c r="F192" s="329" t="s">
        <v>1854</v>
      </c>
      <c r="G192" s="262" t="s">
        <v>1560</v>
      </c>
      <c r="H192" s="158"/>
      <c r="I192" s="158"/>
      <c r="J192" s="428"/>
      <c r="K192" s="341">
        <v>3589095</v>
      </c>
      <c r="L192" s="157"/>
      <c r="M192" s="159"/>
      <c r="N192" s="159"/>
      <c r="O192" s="159"/>
      <c r="P192" s="157"/>
      <c r="Q192" s="329"/>
      <c r="R192" s="161"/>
      <c r="S192" s="24"/>
      <c r="T192" s="24"/>
      <c r="U192" s="25">
        <f>SUM(R192:T192)</f>
        <v>0</v>
      </c>
      <c r="V192" s="24"/>
      <c r="W192" s="24"/>
      <c r="X192" s="24"/>
      <c r="Y192" s="25">
        <f>SUM(V192:X192)</f>
        <v>0</v>
      </c>
      <c r="Z192" s="24"/>
      <c r="AA192" s="24"/>
      <c r="AB192" s="24"/>
      <c r="AC192" s="25">
        <f>SUM(Z192:AB192)</f>
        <v>0</v>
      </c>
      <c r="AD192" s="24"/>
      <c r="AE192" s="24"/>
      <c r="AF192" s="331">
        <v>3589095</v>
      </c>
      <c r="AG192" s="25">
        <f t="shared" si="77"/>
        <v>3589095</v>
      </c>
      <c r="AH192" s="25">
        <f t="shared" si="78"/>
        <v>3589095</v>
      </c>
      <c r="AI192" s="26">
        <f t="shared" si="79"/>
        <v>0</v>
      </c>
      <c r="AJ192" s="27">
        <f t="shared" si="80"/>
        <v>7.3047967370464895E-3</v>
      </c>
    </row>
    <row r="193" spans="1:36" s="37" customFormat="1" ht="12.75" customHeight="1" x14ac:dyDescent="0.25">
      <c r="A193" s="376" t="s">
        <v>75</v>
      </c>
      <c r="B193" s="378"/>
      <c r="C193" s="377"/>
      <c r="D193" s="377"/>
      <c r="E193" s="377"/>
      <c r="F193" s="377"/>
      <c r="G193" s="377"/>
      <c r="H193" s="377"/>
      <c r="I193" s="405"/>
      <c r="J193" s="162">
        <f>SUM(J188:J192)</f>
        <v>19576880</v>
      </c>
      <c r="K193" s="162">
        <f>SUM(K188:K192)</f>
        <v>19576880</v>
      </c>
      <c r="L193" s="146"/>
      <c r="M193" s="162">
        <f>SUM(M188:M189)</f>
        <v>0</v>
      </c>
      <c r="N193" s="162">
        <f>SUM(N188:N189)</f>
        <v>0</v>
      </c>
      <c r="O193" s="162">
        <f>SUM(O188:O189)</f>
        <v>0</v>
      </c>
      <c r="P193" s="163"/>
      <c r="Q193" s="164"/>
      <c r="R193" s="33">
        <f t="shared" ref="R193:AE193" si="81">SUM(R188:R189)</f>
        <v>0</v>
      </c>
      <c r="S193" s="33">
        <f t="shared" si="81"/>
        <v>0</v>
      </c>
      <c r="T193" s="33">
        <f t="shared" si="81"/>
        <v>0</v>
      </c>
      <c r="U193" s="33">
        <f t="shared" si="81"/>
        <v>0</v>
      </c>
      <c r="V193" s="33">
        <f t="shared" si="81"/>
        <v>0</v>
      </c>
      <c r="W193" s="33">
        <f t="shared" si="81"/>
        <v>0</v>
      </c>
      <c r="X193" s="33">
        <f t="shared" si="81"/>
        <v>0</v>
      </c>
      <c r="Y193" s="33">
        <f t="shared" si="81"/>
        <v>0</v>
      </c>
      <c r="Z193" s="33">
        <f t="shared" si="81"/>
        <v>0</v>
      </c>
      <c r="AA193" s="33">
        <f t="shared" si="81"/>
        <v>0</v>
      </c>
      <c r="AB193" s="33">
        <f t="shared" si="81"/>
        <v>0</v>
      </c>
      <c r="AC193" s="33">
        <f t="shared" si="81"/>
        <v>0</v>
      </c>
      <c r="AD193" s="33">
        <f t="shared" si="81"/>
        <v>0</v>
      </c>
      <c r="AE193" s="33">
        <f t="shared" si="81"/>
        <v>0</v>
      </c>
      <c r="AF193" s="33">
        <f>SUM(AF188:AF192)</f>
        <v>19576880</v>
      </c>
      <c r="AG193" s="33">
        <f t="shared" ref="AG193:AH193" si="82">SUM(AG188:AG192)</f>
        <v>19576880</v>
      </c>
      <c r="AH193" s="33">
        <f t="shared" si="82"/>
        <v>19576880</v>
      </c>
      <c r="AI193" s="36">
        <f>IF(ISERROR(AH193/J193),0,AH193/J193)</f>
        <v>1</v>
      </c>
      <c r="AJ193" s="36">
        <f>IF(ISERROR(AH193/$AH$198),0,AH193/$AH$198)</f>
        <v>3.9844342137934682E-2</v>
      </c>
    </row>
    <row r="194" spans="1:36" ht="12.75" customHeight="1" x14ac:dyDescent="0.25">
      <c r="A194" s="383" t="s">
        <v>76</v>
      </c>
      <c r="B194" s="384"/>
      <c r="C194" s="384"/>
      <c r="D194" s="384"/>
      <c r="E194" s="385"/>
      <c r="F194" s="9"/>
      <c r="G194" s="10"/>
      <c r="H194" s="11"/>
      <c r="I194" s="11"/>
      <c r="J194" s="381"/>
      <c r="K194" s="13"/>
      <c r="L194" s="14"/>
      <c r="M194" s="15"/>
      <c r="N194" s="15"/>
      <c r="O194" s="15"/>
      <c r="P194" s="10"/>
      <c r="Q194" s="16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7"/>
      <c r="AJ194" s="17"/>
    </row>
    <row r="195" spans="1:36" ht="24.95" customHeight="1" outlineLevel="1" x14ac:dyDescent="0.25">
      <c r="A195" s="19">
        <v>1</v>
      </c>
      <c r="B195" s="19"/>
      <c r="C195" s="50"/>
      <c r="D195" s="51"/>
      <c r="E195" s="69"/>
      <c r="F195" s="70"/>
      <c r="G195" s="71"/>
      <c r="H195" s="53"/>
      <c r="I195" s="55"/>
      <c r="J195" s="395"/>
      <c r="K195" s="72"/>
      <c r="L195" s="59"/>
      <c r="M195" s="47"/>
      <c r="N195" s="73"/>
      <c r="O195" s="47"/>
      <c r="P195" s="74"/>
      <c r="Q195" s="74"/>
      <c r="R195" s="24"/>
      <c r="S195" s="24"/>
      <c r="T195" s="24"/>
      <c r="U195" s="25">
        <f>SUM(R195:T195)</f>
        <v>0</v>
      </c>
      <c r="V195" s="24"/>
      <c r="W195" s="24"/>
      <c r="X195" s="24"/>
      <c r="Y195" s="25">
        <f>SUM(V195:X195)</f>
        <v>0</v>
      </c>
      <c r="Z195" s="24"/>
      <c r="AA195" s="24"/>
      <c r="AB195" s="24"/>
      <c r="AC195" s="25">
        <f>SUM(Z195:AB195)</f>
        <v>0</v>
      </c>
      <c r="AD195" s="24"/>
      <c r="AE195" s="24">
        <v>0</v>
      </c>
      <c r="AF195" s="24">
        <v>0</v>
      </c>
      <c r="AG195" s="25">
        <f>SUM(AD195:AF195)</f>
        <v>0</v>
      </c>
      <c r="AH195" s="25">
        <f>SUM(U195,Y195,AC195,AG195)</f>
        <v>0</v>
      </c>
      <c r="AI195" s="26">
        <f>IF(ISERROR(AH195/J194),0,AH195/J194)</f>
        <v>0</v>
      </c>
      <c r="AJ195" s="27">
        <f>IF(ISERROR(AH195/$AH$198),"-",AH195/$AH$198)</f>
        <v>0</v>
      </c>
    </row>
    <row r="196" spans="1:36" ht="15.75" customHeight="1" outlineLevel="1" x14ac:dyDescent="0.25">
      <c r="A196" s="19">
        <v>2</v>
      </c>
      <c r="B196" s="19"/>
      <c r="C196" s="50"/>
      <c r="D196" s="51"/>
      <c r="E196" s="69"/>
      <c r="F196" s="70"/>
      <c r="G196" s="71"/>
      <c r="H196" s="53"/>
      <c r="I196" s="55"/>
      <c r="J196" s="382"/>
      <c r="K196" s="72"/>
      <c r="L196" s="59"/>
      <c r="M196" s="47"/>
      <c r="N196" s="73"/>
      <c r="O196" s="47"/>
      <c r="P196" s="74"/>
      <c r="Q196" s="74"/>
      <c r="R196" s="24"/>
      <c r="S196" s="24"/>
      <c r="T196" s="24"/>
      <c r="U196" s="25">
        <f>SUM(R196:T196)</f>
        <v>0</v>
      </c>
      <c r="V196" s="24"/>
      <c r="W196" s="24"/>
      <c r="X196" s="24"/>
      <c r="Y196" s="25">
        <f>SUM(V196:X196)</f>
        <v>0</v>
      </c>
      <c r="Z196" s="24"/>
      <c r="AA196" s="24"/>
      <c r="AB196" s="24"/>
      <c r="AC196" s="25">
        <f>SUM(Z196:AB196)</f>
        <v>0</v>
      </c>
      <c r="AD196" s="24"/>
      <c r="AE196" s="24">
        <v>0</v>
      </c>
      <c r="AF196" s="24">
        <v>0</v>
      </c>
      <c r="AG196" s="25">
        <f>SUM(AD196:AF196)</f>
        <v>0</v>
      </c>
      <c r="AH196" s="25">
        <f>SUM(U196,Y196,AC196,AG196)</f>
        <v>0</v>
      </c>
      <c r="AI196" s="26">
        <f>IF(ISERROR(AH196/J195),0,AH196/J195)</f>
        <v>0</v>
      </c>
      <c r="AJ196" s="27">
        <f>IF(ISERROR(AH196/$AH$198),"-",AH196/$AH$198)</f>
        <v>0</v>
      </c>
    </row>
    <row r="197" spans="1:36" s="37" customFormat="1" ht="12.75" customHeight="1" x14ac:dyDescent="0.25">
      <c r="A197" s="383" t="s">
        <v>82</v>
      </c>
      <c r="B197" s="384"/>
      <c r="C197" s="384"/>
      <c r="D197" s="384"/>
      <c r="E197" s="385"/>
      <c r="F197" s="383"/>
      <c r="G197" s="384"/>
      <c r="H197" s="384"/>
      <c r="I197" s="384"/>
      <c r="J197" s="75">
        <f>J194</f>
        <v>0</v>
      </c>
      <c r="K197" s="75">
        <f>SUM(K195:K195)</f>
        <v>0</v>
      </c>
      <c r="L197" s="76"/>
      <c r="M197" s="75">
        <f>SUM(M195:M195)</f>
        <v>0</v>
      </c>
      <c r="N197" s="75">
        <f>SUM(N195:N195)</f>
        <v>0</v>
      </c>
      <c r="O197" s="75">
        <f>SUM(O195:O195)</f>
        <v>0</v>
      </c>
      <c r="P197" s="77"/>
      <c r="Q197" s="38"/>
      <c r="R197" s="75">
        <f t="shared" ref="R197:AH197" si="83">SUM(R195:R195)</f>
        <v>0</v>
      </c>
      <c r="S197" s="75">
        <f t="shared" si="83"/>
        <v>0</v>
      </c>
      <c r="T197" s="75">
        <f t="shared" si="83"/>
        <v>0</v>
      </c>
      <c r="U197" s="75">
        <f t="shared" si="83"/>
        <v>0</v>
      </c>
      <c r="V197" s="75">
        <f t="shared" si="83"/>
        <v>0</v>
      </c>
      <c r="W197" s="75">
        <f t="shared" si="83"/>
        <v>0</v>
      </c>
      <c r="X197" s="75">
        <f t="shared" si="83"/>
        <v>0</v>
      </c>
      <c r="Y197" s="75">
        <f t="shared" si="83"/>
        <v>0</v>
      </c>
      <c r="Z197" s="75">
        <f t="shared" si="83"/>
        <v>0</v>
      </c>
      <c r="AA197" s="75">
        <f t="shared" si="83"/>
        <v>0</v>
      </c>
      <c r="AB197" s="75">
        <f t="shared" si="83"/>
        <v>0</v>
      </c>
      <c r="AC197" s="75">
        <f t="shared" si="83"/>
        <v>0</v>
      </c>
      <c r="AD197" s="75">
        <f t="shared" si="83"/>
        <v>0</v>
      </c>
      <c r="AE197" s="75">
        <f t="shared" si="83"/>
        <v>0</v>
      </c>
      <c r="AF197" s="75">
        <f t="shared" si="83"/>
        <v>0</v>
      </c>
      <c r="AG197" s="75">
        <f t="shared" si="83"/>
        <v>0</v>
      </c>
      <c r="AH197" s="75">
        <f t="shared" si="83"/>
        <v>0</v>
      </c>
      <c r="AI197" s="78">
        <f>IF(ISERROR(AH197/J197),0,AH197/J197)</f>
        <v>0</v>
      </c>
      <c r="AJ197" s="78">
        <f>IF(ISERROR(AH197/$AH$198),0,AH197/$AH$198)</f>
        <v>0</v>
      </c>
    </row>
    <row r="198" spans="1:36" s="79" customFormat="1" ht="15" customHeight="1" x14ac:dyDescent="0.25">
      <c r="A198" s="391" t="str">
        <f>"TOTAL ASIG."&amp;" "&amp;$A$5</f>
        <v>TOTAL ASIG. 24-03-997 "Centro para Niños(as) con Cuidadores Principales Temporeras(os)"</v>
      </c>
      <c r="B198" s="392"/>
      <c r="C198" s="392"/>
      <c r="D198" s="392"/>
      <c r="E198" s="392"/>
      <c r="F198" s="392"/>
      <c r="G198" s="392"/>
      <c r="H198" s="392"/>
      <c r="I198" s="393"/>
      <c r="J198" s="33">
        <f>SUM(J11,J15,J19,J27,J49,J76,J100,J114,J136,J146,J151,J155,J165,J186,J193,J197)</f>
        <v>491334000</v>
      </c>
      <c r="K198" s="33">
        <f>+K11+K15+K19+K27+K49+K76+K100+K114+K136+K146+K151+K155+K193+K165+K186+K197</f>
        <v>491334000</v>
      </c>
      <c r="L198" s="32"/>
      <c r="M198" s="33">
        <f>+M11+M15+M19+M27+M49+M76+M100+M114+M136+M146+M151+M155+M193+M165+M186+M197</f>
        <v>0</v>
      </c>
      <c r="N198" s="33">
        <f>+N11+N15+N19+N27+N49+N76+N100+N114+N136+N146+N151+N155+N193+N165+N186+N197</f>
        <v>0</v>
      </c>
      <c r="O198" s="33">
        <f>+O11+O15+O19+O27+O49+O76+O100+O114+O136+O146+O151+O155+O193+O165+O186+O197</f>
        <v>0</v>
      </c>
      <c r="P198" s="34"/>
      <c r="Q198" s="35"/>
      <c r="R198" s="33">
        <f t="shared" ref="R198:AH198" si="84">+R11+R15+R19+R27+R49+R76+R100+R114+R136+R146+R151+R155+R193+R165+R186+R197</f>
        <v>0</v>
      </c>
      <c r="S198" s="33">
        <f t="shared" si="84"/>
        <v>0</v>
      </c>
      <c r="T198" s="33">
        <f t="shared" si="84"/>
        <v>0</v>
      </c>
      <c r="U198" s="33">
        <f t="shared" si="84"/>
        <v>0</v>
      </c>
      <c r="V198" s="33">
        <f t="shared" si="84"/>
        <v>0</v>
      </c>
      <c r="W198" s="33">
        <f t="shared" si="84"/>
        <v>0</v>
      </c>
      <c r="X198" s="33">
        <f t="shared" si="84"/>
        <v>0</v>
      </c>
      <c r="Y198" s="33">
        <f t="shared" si="84"/>
        <v>0</v>
      </c>
      <c r="Z198" s="33">
        <f t="shared" si="84"/>
        <v>0</v>
      </c>
      <c r="AA198" s="33">
        <f t="shared" si="84"/>
        <v>0</v>
      </c>
      <c r="AB198" s="33">
        <f t="shared" si="84"/>
        <v>0</v>
      </c>
      <c r="AC198" s="33">
        <f t="shared" si="84"/>
        <v>0</v>
      </c>
      <c r="AD198" s="33">
        <f t="shared" si="84"/>
        <v>0</v>
      </c>
      <c r="AE198" s="33">
        <f t="shared" si="84"/>
        <v>0</v>
      </c>
      <c r="AF198" s="33">
        <f t="shared" si="84"/>
        <v>491334000</v>
      </c>
      <c r="AG198" s="33">
        <f t="shared" si="84"/>
        <v>491334000</v>
      </c>
      <c r="AH198" s="33">
        <f t="shared" si="84"/>
        <v>491334000</v>
      </c>
      <c r="AI198" s="36">
        <f>IF(ISERROR(AH198/J198),0,AH198/J198)</f>
        <v>1</v>
      </c>
      <c r="AJ198" s="36">
        <f>IF(ISERROR(AH198/$AH$198),0,AH198/$AH$198)</f>
        <v>1</v>
      </c>
    </row>
  </sheetData>
  <mergeCells count="78">
    <mergeCell ref="J167:J185"/>
    <mergeCell ref="J188:J192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J16:J18"/>
    <mergeCell ref="A146:I146"/>
    <mergeCell ref="A77:E77"/>
    <mergeCell ref="A100:I100"/>
    <mergeCell ref="A101:E101"/>
    <mergeCell ref="A114:I114"/>
    <mergeCell ref="A115:E115"/>
    <mergeCell ref="A136:I136"/>
    <mergeCell ref="A137:E137"/>
    <mergeCell ref="J77:J99"/>
    <mergeCell ref="J101:J113"/>
    <mergeCell ref="J116:J135"/>
    <mergeCell ref="A76:I76"/>
    <mergeCell ref="A16:E16"/>
    <mergeCell ref="A19:I19"/>
    <mergeCell ref="A20:E20"/>
    <mergeCell ref="A166:E166"/>
    <mergeCell ref="J148:J150"/>
    <mergeCell ref="J20:J26"/>
    <mergeCell ref="J28:J48"/>
    <mergeCell ref="J50:J75"/>
    <mergeCell ref="A27:I27"/>
    <mergeCell ref="A28:E28"/>
    <mergeCell ref="A49:I49"/>
    <mergeCell ref="A50:E50"/>
    <mergeCell ref="J157:J164"/>
    <mergeCell ref="J194:J196"/>
    <mergeCell ref="J138:J145"/>
    <mergeCell ref="A198:I198"/>
    <mergeCell ref="A187:E187"/>
    <mergeCell ref="A193:I193"/>
    <mergeCell ref="A194:E194"/>
    <mergeCell ref="A197:E197"/>
    <mergeCell ref="F197:I197"/>
    <mergeCell ref="A186:I186"/>
    <mergeCell ref="A147:E147"/>
    <mergeCell ref="A151:I151"/>
    <mergeCell ref="A152:E152"/>
    <mergeCell ref="J153:J154"/>
    <mergeCell ref="A155:I155"/>
    <mergeCell ref="A156:E156"/>
    <mergeCell ref="A165:I165"/>
  </mergeCells>
  <dataValidations count="8">
    <dataValidation type="decimal" allowBlank="1" showInputMessage="1" showErrorMessage="1" errorTitle="Sólo números" error="Sólo ingresar números sin letras_x000a_" sqref="AD167:AE185 M167:N185 R167:T185 Z167:AB185 V167:X185 AD157:AE164 M153:N154 R153:T154 AD148:AE150 Z153:AB154 V153:X154 M138 R138:T145 Z138:AB145 V188:X192 V138:X145 M139:N145 M102:N113 R102:T113 V78:X99 Z102:AB113 V102:X113 M51:N75 R51:T75 Z51:AB75 V51:X75 AD29:AE48 R21:T26 AD195:AF196 Z21:AB26 V21:X26 M21:N26 R13:T14 Z13:AB14 AD13:AF14 V13:X14 M13:N14 Z9:AB10 AD9:AF10 R9:T10 V9:X10 M9:N10 M17:N18 V17:X18 Z17:AB18 AD17:AF18 R17:T18 AD21:AE26 V29:X48 Z29:AB48 M29:M48 R29:T48 Z78:AB99 AD78:AE99 AD51:AE75 R78:T99 M78:N99 M117:N135 AD102:AE113 V116:X135 Z116:AB135 R116:T135 M116 V148:X150 Z148:AB150 AD116:AE135 R148:T150 M148:N150 Z157:AB164 AF154 V157:X164 R157:T164 M157:N164 Z188:AB192 M188:N192 AD188:AF192 R188:T192 M195:M196 V195:X196 Z195:AB196 R195:T196 AD153:AE154 AD138:AE145" xr:uid="{2261C46F-DD36-4853-A662-346809A5FA6C}">
      <formula1>-100000000</formula1>
      <formula2>10000000000</formula2>
    </dataValidation>
    <dataValidation type="textLength" operator="lessThanOrEqual" allowBlank="1" showInputMessage="1" showErrorMessage="1" sqref="K17:K18 K29:K48 AF21:AF26 K9:K10 K21:K26 AF29:AF48 K195:K196 K13:K14" xr:uid="{FE437817-A0DA-4402-9F58-37A4A91A43A1}">
      <formula1>255</formula1>
    </dataValidation>
    <dataValidation type="textLength" operator="lessThanOrEqual" allowBlank="1" showInputMessage="1" showErrorMessage="1" errorTitle="MÁXIMO DE CARACTERES SOBREPASADO" error="Sólo 255 caracteres por celdas" sqref="P188:Q192 P167:Q185 L167:L185 E157:G164 P153:Q154 L153:L154 C148:C150 C153:C154 L139:L145 C188:C192 E188:G192 N138 P138:Q145 P102:Q113 L102:L113 C78:C99 P51:Q75 L51:L75 E51:G75 E29:G48 P21:Q26 L21:L26 E195:G196 P13:Q14 L13:L14 E13:G14 C13:C14 C9:C10 L9:L10 P9:Q10 E9:G10 C17:C18 C102:C113 L17:L18 P17:Q18 P29:Q48 E21:G26 N29:N48 C51:C75 L78:L99 P78:Q99 E102:G113 L117:L135 E17:G18 N116 P116:Q135 P149:Q150 E116:G135 E148:G150 L148:L150 Q148 C157:C164 E153:G154 L157:L164 P157:Q164 C167:C185 N195:N196 P195:Q196 C21:C26 E78:G99 E167:G185 L188:L192 E138:G145" xr:uid="{9EBBD739-DB25-4CC4-B649-AA0BBC8EBE25}">
      <formula1>255</formula1>
    </dataValidation>
    <dataValidation allowBlank="1" showInputMessage="1" showErrorMessage="1" errorTitle="Sólo números" error="Sólo ingresar números sin letras_x000a_" sqref="O187:O192 O166:O185 O152:O154 O137:O145 O101:O113 O50:O75 O20:O26 O12:O14 O8:O10 O16:O18 O28:O48 O77:O99 O115:O135 O147:O150 P148 O156:O164 O194:O196" xr:uid="{AC435119-E904-408B-BC9D-410E895B2635}"/>
    <dataValidation type="date" errorStyle="information" operator="greaterThan" allowBlank="1" showInputMessage="1" showErrorMessage="1" errorTitle="SÓLO FECHAS" error="Las fechas corresponden al presupuesto 2014" sqref="H157:I164 H167:I185 H153:I154 H139:I145 H102:I113 H51:I75 H21:I26 H13:I14 H10:I10 H17:I18 H78:I99 H188:I192 H148:I150 H117:I135" xr:uid="{1610B793-E1B0-4F42-8586-6C04E22363A2}">
      <formula1>42005</formula1>
    </dataValidation>
    <dataValidation type="date" operator="greaterThan" allowBlank="1" showInputMessage="1" showErrorMessage="1" errorTitle="Error en Ingresos de Fechas" error="La fecha debe corresponder al Año 2014." sqref="D167:D185 D157:D164 D153:D154 D188:D192 D78:D99 D21:D26 D148:D150 D13:D14 D9:D10 D17:D18 D51:D75 D102:D113 D129 D117 D131 D119 D121 D123 D125 D127 D139 D141 D143 D145" xr:uid="{93BC8CAD-0B82-4DB9-851B-827A4F36A55F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B98530EA-DE38-4C49-883D-653FF582780C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9EC31A7C-18FF-4B98-BFA3-6FF33AB92B96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A68E3-473A-490E-BA08-8257F0A99F16}">
  <sheetPr>
    <tabColor rgb="FF33CCFF"/>
    <pageSetUpPr fitToPage="1"/>
  </sheetPr>
  <dimension ref="A1:Y24"/>
  <sheetViews>
    <sheetView zoomScaleNormal="100" workbookViewId="0">
      <selection activeCell="AB20" sqref="AB20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hidden="1" customWidth="1"/>
    <col min="5" max="5" width="10.28515625" style="80" hidden="1" customWidth="1"/>
    <col min="6" max="6" width="9.85546875" style="80" hidden="1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</row>
    <row r="2" spans="1:25" s="1" customFormat="1" ht="1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</row>
    <row r="3" spans="1:25" s="1" customFormat="1" ht="15" customHeight="1" x14ac:dyDescent="0.25">
      <c r="A3" s="349" t="s">
        <v>2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</row>
    <row r="4" spans="1:25" s="1" customFormat="1" ht="1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</row>
    <row r="5" spans="1:25" ht="18" customHeight="1" x14ac:dyDescent="0.25">
      <c r="A5" s="367" t="str">
        <f>'24-03-997 Ind. Cuidad. Temp.'!A5:U5</f>
        <v>24-03-997 "Centro para Niños(as) con Cuidadores Principales Temporeras(os)"</v>
      </c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9"/>
    </row>
    <row r="6" spans="1:25" s="80" customFormat="1" x14ac:dyDescent="0.25">
      <c r="A6" s="355" t="s">
        <v>7</v>
      </c>
      <c r="B6" s="362" t="s">
        <v>13</v>
      </c>
      <c r="C6" s="362" t="s">
        <v>83</v>
      </c>
      <c r="D6" s="364" t="s">
        <v>16</v>
      </c>
      <c r="E6" s="365"/>
      <c r="F6" s="366"/>
      <c r="G6" s="353" t="s">
        <v>19</v>
      </c>
      <c r="H6" s="353"/>
      <c r="I6" s="353"/>
      <c r="J6" s="362" t="s">
        <v>20</v>
      </c>
      <c r="K6" s="353" t="s">
        <v>19</v>
      </c>
      <c r="L6" s="353"/>
      <c r="M6" s="353"/>
      <c r="N6" s="362" t="s">
        <v>21</v>
      </c>
      <c r="O6" s="353" t="s">
        <v>19</v>
      </c>
      <c r="P6" s="353"/>
      <c r="Q6" s="353"/>
      <c r="R6" s="362" t="s">
        <v>22</v>
      </c>
      <c r="S6" s="353" t="s">
        <v>19</v>
      </c>
      <c r="T6" s="353"/>
      <c r="U6" s="353"/>
      <c r="V6" s="362" t="s">
        <v>23</v>
      </c>
      <c r="W6" s="362" t="s">
        <v>24</v>
      </c>
      <c r="X6" s="370" t="s">
        <v>84</v>
      </c>
      <c r="Y6" s="370"/>
    </row>
    <row r="7" spans="1:25" s="80" customFormat="1" ht="25.5" x14ac:dyDescent="0.25">
      <c r="A7" s="355"/>
      <c r="B7" s="363"/>
      <c r="C7" s="36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363"/>
      <c r="K7" s="5" t="s">
        <v>35</v>
      </c>
      <c r="L7" s="5" t="s">
        <v>36</v>
      </c>
      <c r="M7" s="5" t="s">
        <v>37</v>
      </c>
      <c r="N7" s="363"/>
      <c r="O7" s="5" t="s">
        <v>38</v>
      </c>
      <c r="P7" s="5" t="s">
        <v>39</v>
      </c>
      <c r="Q7" s="5" t="s">
        <v>40</v>
      </c>
      <c r="R7" s="363"/>
      <c r="S7" s="5" t="s">
        <v>41</v>
      </c>
      <c r="T7" s="5" t="s">
        <v>42</v>
      </c>
      <c r="U7" s="5" t="s">
        <v>43</v>
      </c>
      <c r="V7" s="363"/>
      <c r="W7" s="363"/>
      <c r="X7" s="7" t="s">
        <v>44</v>
      </c>
      <c r="Y7" s="7" t="s">
        <v>85</v>
      </c>
    </row>
    <row r="8" spans="1:25" ht="24.75" customHeight="1" x14ac:dyDescent="0.25">
      <c r="A8" s="85" t="s">
        <v>46</v>
      </c>
      <c r="B8" s="63">
        <f>+'24-03-997 Ind. Cuidad. Temp.'!J11</f>
        <v>0</v>
      </c>
      <c r="C8" s="63">
        <f>+'24-03-997 Ind. Cuidad. Temp.'!K11</f>
        <v>0</v>
      </c>
      <c r="D8" s="63">
        <f>+'24-03-997 Ind. Cuidad. Temp.'!M11</f>
        <v>0</v>
      </c>
      <c r="E8" s="63">
        <f>+'24-03-997 Ind. Cuidad. Temp.'!N11</f>
        <v>0</v>
      </c>
      <c r="F8" s="63">
        <f>+'24-03-997 Ind. Cuidad. Temp.'!O11</f>
        <v>0</v>
      </c>
      <c r="G8" s="63">
        <f>+'24-03-997 Ind. Cuidad. Temp.'!R11</f>
        <v>0</v>
      </c>
      <c r="H8" s="63">
        <f>+'24-03-997 Ind. Cuidad. Temp.'!S11</f>
        <v>0</v>
      </c>
      <c r="I8" s="63">
        <f>+'24-03-997 Ind. Cuidad. Temp.'!T11</f>
        <v>0</v>
      </c>
      <c r="J8" s="63">
        <f>+'24-03-997 Ind. Cuidad. Temp.'!U11</f>
        <v>0</v>
      </c>
      <c r="K8" s="63">
        <f>+'24-03-997 Ind. Cuidad. Temp.'!V11</f>
        <v>0</v>
      </c>
      <c r="L8" s="63">
        <f>+'24-03-997 Ind. Cuidad. Temp.'!W11</f>
        <v>0</v>
      </c>
      <c r="M8" s="63">
        <f>+'24-03-997 Ind. Cuidad. Temp.'!X11</f>
        <v>0</v>
      </c>
      <c r="N8" s="63">
        <f>+'24-03-997 Ind. Cuidad. Temp.'!Y11</f>
        <v>0</v>
      </c>
      <c r="O8" s="63">
        <f>+'24-03-997 Ind. Cuidad. Temp.'!Z11</f>
        <v>0</v>
      </c>
      <c r="P8" s="63">
        <f>+'24-03-997 Ind. Cuidad. Temp.'!AA11</f>
        <v>0</v>
      </c>
      <c r="Q8" s="63">
        <f>+'24-03-997 Ind. Cuidad. Temp.'!AB11</f>
        <v>0</v>
      </c>
      <c r="R8" s="63">
        <f>+'24-03-997 Ind. Cuidad. Temp.'!AC11</f>
        <v>0</v>
      </c>
      <c r="S8" s="63">
        <f>+'24-03-997 Ind. Cuidad. Temp.'!AD11</f>
        <v>0</v>
      </c>
      <c r="T8" s="63">
        <f>+'24-03-997 Ind. Cuidad. Temp.'!AE11</f>
        <v>0</v>
      </c>
      <c r="U8" s="63">
        <f>+'24-03-997 Ind. Cuidad. Temp.'!AF11</f>
        <v>0</v>
      </c>
      <c r="V8" s="63">
        <f>+'24-03-997 Ind. Cuidad. Temp.'!AG11</f>
        <v>0</v>
      </c>
      <c r="W8" s="63">
        <f>+'24-03-997 Ind. Cuidad. Temp.'!AH11</f>
        <v>0</v>
      </c>
      <c r="X8" s="86">
        <f>+'24-03-997 Ind. Cuidad. Temp.'!AI11</f>
        <v>0</v>
      </c>
      <c r="Y8" s="86">
        <f>+'24-03-997 Ind. Cuidad. Temp.'!AJ11</f>
        <v>0</v>
      </c>
    </row>
    <row r="9" spans="1:25" ht="24.75" customHeight="1" x14ac:dyDescent="0.25">
      <c r="A9" s="85" t="s">
        <v>48</v>
      </c>
      <c r="B9" s="63">
        <f>+'24-03-997 Ind. Cuidad. Temp.'!J15</f>
        <v>0</v>
      </c>
      <c r="C9" s="63">
        <f>+'24-03-997 Ind. Cuidad. Temp.'!K15</f>
        <v>0</v>
      </c>
      <c r="D9" s="63">
        <f>+'24-03-997 Ind. Cuidad. Temp.'!M15</f>
        <v>0</v>
      </c>
      <c r="E9" s="63">
        <f>+'24-03-997 Ind. Cuidad. Temp.'!N15</f>
        <v>0</v>
      </c>
      <c r="F9" s="63">
        <f>+'24-03-997 Ind. Cuidad. Temp.'!O15</f>
        <v>0</v>
      </c>
      <c r="G9" s="63">
        <f>+'24-03-997 Ind. Cuidad. Temp.'!R15</f>
        <v>0</v>
      </c>
      <c r="H9" s="63">
        <f>+'24-03-997 Ind. Cuidad. Temp.'!S15</f>
        <v>0</v>
      </c>
      <c r="I9" s="63">
        <f>+'24-03-997 Ind. Cuidad. Temp.'!T15</f>
        <v>0</v>
      </c>
      <c r="J9" s="63">
        <f>+'24-03-997 Ind. Cuidad. Temp.'!U15</f>
        <v>0</v>
      </c>
      <c r="K9" s="63">
        <f>+'24-03-997 Ind. Cuidad. Temp.'!V15</f>
        <v>0</v>
      </c>
      <c r="L9" s="63">
        <f>+'24-03-997 Ind. Cuidad. Temp.'!W15</f>
        <v>0</v>
      </c>
      <c r="M9" s="63">
        <f>+'24-03-997 Ind. Cuidad. Temp.'!X15</f>
        <v>0</v>
      </c>
      <c r="N9" s="63">
        <f>+'24-03-997 Ind. Cuidad. Temp.'!Y15</f>
        <v>0</v>
      </c>
      <c r="O9" s="63">
        <f>+'24-03-997 Ind. Cuidad. Temp.'!Z15</f>
        <v>0</v>
      </c>
      <c r="P9" s="63">
        <f>+'24-03-997 Ind. Cuidad. Temp.'!AA15</f>
        <v>0</v>
      </c>
      <c r="Q9" s="63">
        <f>+'24-03-997 Ind. Cuidad. Temp.'!AB15</f>
        <v>0</v>
      </c>
      <c r="R9" s="63">
        <f>+'24-03-997 Ind. Cuidad. Temp.'!AC15</f>
        <v>0</v>
      </c>
      <c r="S9" s="63">
        <f>+'24-03-997 Ind. Cuidad. Temp.'!AD15</f>
        <v>0</v>
      </c>
      <c r="T9" s="63">
        <f>+'24-03-997 Ind. Cuidad. Temp.'!AE15</f>
        <v>0</v>
      </c>
      <c r="U9" s="63">
        <f>+'24-03-997 Ind. Cuidad. Temp.'!AF15</f>
        <v>0</v>
      </c>
      <c r="V9" s="63">
        <f>+'24-03-997 Ind. Cuidad. Temp.'!AG15</f>
        <v>0</v>
      </c>
      <c r="W9" s="63">
        <f>+'24-03-997 Ind. Cuidad. Temp.'!AH15</f>
        <v>0</v>
      </c>
      <c r="X9" s="86">
        <f>+'24-03-997 Ind. Cuidad. Temp.'!AI15</f>
        <v>0</v>
      </c>
      <c r="Y9" s="86">
        <f>+'24-03-997 Ind. Cuidad. Temp.'!AJ15</f>
        <v>0</v>
      </c>
    </row>
    <row r="10" spans="1:25" ht="24.75" customHeight="1" x14ac:dyDescent="0.25">
      <c r="A10" s="85" t="s">
        <v>50</v>
      </c>
      <c r="B10" s="63">
        <f>+'24-03-997 Ind. Cuidad. Temp.'!J19</f>
        <v>2936532</v>
      </c>
      <c r="C10" s="63">
        <f>+'24-03-997 Ind. Cuidad. Temp.'!K19</f>
        <v>2936532</v>
      </c>
      <c r="D10" s="63">
        <f>+'24-03-997 Ind. Cuidad. Temp.'!M19</f>
        <v>0</v>
      </c>
      <c r="E10" s="63">
        <f>+'24-03-997 Ind. Cuidad. Temp.'!N19</f>
        <v>0</v>
      </c>
      <c r="F10" s="63">
        <f>+'24-03-997 Ind. Cuidad. Temp.'!O19</f>
        <v>0</v>
      </c>
      <c r="G10" s="63">
        <f>+'24-03-997 Ind. Cuidad. Temp.'!R19</f>
        <v>0</v>
      </c>
      <c r="H10" s="63">
        <f>+'24-03-997 Ind. Cuidad. Temp.'!S19</f>
        <v>0</v>
      </c>
      <c r="I10" s="63">
        <f>+'24-03-997 Ind. Cuidad. Temp.'!T19</f>
        <v>0</v>
      </c>
      <c r="J10" s="63">
        <f>+'24-03-997 Ind. Cuidad. Temp.'!U19</f>
        <v>0</v>
      </c>
      <c r="K10" s="63">
        <f>+'24-03-997 Ind. Cuidad. Temp.'!V19</f>
        <v>0</v>
      </c>
      <c r="L10" s="63">
        <f>+'24-03-997 Ind. Cuidad. Temp.'!W19</f>
        <v>0</v>
      </c>
      <c r="M10" s="63">
        <f>+'24-03-997 Ind. Cuidad. Temp.'!X19</f>
        <v>0</v>
      </c>
      <c r="N10" s="63">
        <f>+'24-03-997 Ind. Cuidad. Temp.'!Y19</f>
        <v>0</v>
      </c>
      <c r="O10" s="63">
        <f>+'24-03-997 Ind. Cuidad. Temp.'!Z19</f>
        <v>0</v>
      </c>
      <c r="P10" s="63">
        <f>+'24-03-997 Ind. Cuidad. Temp.'!AA19</f>
        <v>0</v>
      </c>
      <c r="Q10" s="63">
        <f>+'24-03-997 Ind. Cuidad. Temp.'!AB19</f>
        <v>0</v>
      </c>
      <c r="R10" s="63">
        <f>+'24-03-997 Ind. Cuidad. Temp.'!AC19</f>
        <v>0</v>
      </c>
      <c r="S10" s="63">
        <f>+'24-03-997 Ind. Cuidad. Temp.'!AD19</f>
        <v>0</v>
      </c>
      <c r="T10" s="63">
        <f>+'24-03-997 Ind. Cuidad. Temp.'!AE19</f>
        <v>0</v>
      </c>
      <c r="U10" s="63">
        <f>+'24-03-997 Ind. Cuidad. Temp.'!AF19</f>
        <v>2936532</v>
      </c>
      <c r="V10" s="63">
        <f>+'24-03-997 Ind. Cuidad. Temp.'!AG19</f>
        <v>2936532</v>
      </c>
      <c r="W10" s="63">
        <f>+'24-03-997 Ind. Cuidad. Temp.'!AH19</f>
        <v>2936532</v>
      </c>
      <c r="X10" s="86">
        <f>+'24-03-997 Ind. Cuidad. Temp.'!AI19</f>
        <v>1</v>
      </c>
      <c r="Y10" s="86">
        <f>+'24-03-997 Ind. Cuidad. Temp.'!AJ19</f>
        <v>5.9766513206902022E-3</v>
      </c>
    </row>
    <row r="11" spans="1:25" ht="24.75" customHeight="1" x14ac:dyDescent="0.25">
      <c r="A11" s="85" t="s">
        <v>52</v>
      </c>
      <c r="B11" s="63">
        <f>+'24-03-997 Ind. Cuidad. Temp.'!J27</f>
        <v>30017883</v>
      </c>
      <c r="C11" s="63">
        <f>+'24-03-997 Ind. Cuidad. Temp.'!K27</f>
        <v>30017883</v>
      </c>
      <c r="D11" s="63">
        <f>+'24-03-997 Ind. Cuidad. Temp.'!M27</f>
        <v>0</v>
      </c>
      <c r="E11" s="63">
        <f>+'24-03-997 Ind. Cuidad. Temp.'!N27</f>
        <v>0</v>
      </c>
      <c r="F11" s="63">
        <f>+'24-03-997 Ind. Cuidad. Temp.'!O27</f>
        <v>0</v>
      </c>
      <c r="G11" s="63">
        <f>+'24-03-997 Ind. Cuidad. Temp.'!R27</f>
        <v>0</v>
      </c>
      <c r="H11" s="63">
        <f>+'24-03-997 Ind. Cuidad. Temp.'!S27</f>
        <v>0</v>
      </c>
      <c r="I11" s="63">
        <f>+'24-03-997 Ind. Cuidad. Temp.'!T27</f>
        <v>0</v>
      </c>
      <c r="J11" s="63">
        <f>+'24-03-997 Ind. Cuidad. Temp.'!U27</f>
        <v>0</v>
      </c>
      <c r="K11" s="63">
        <f>+'24-03-997 Ind. Cuidad. Temp.'!V27</f>
        <v>0</v>
      </c>
      <c r="L11" s="63">
        <f>+'24-03-997 Ind. Cuidad. Temp.'!W27</f>
        <v>0</v>
      </c>
      <c r="M11" s="63">
        <f>+'24-03-997 Ind. Cuidad. Temp.'!X27</f>
        <v>0</v>
      </c>
      <c r="N11" s="63">
        <f>+'24-03-997 Ind. Cuidad. Temp.'!Y27</f>
        <v>0</v>
      </c>
      <c r="O11" s="63">
        <f>+'24-03-997 Ind. Cuidad. Temp.'!Z27</f>
        <v>0</v>
      </c>
      <c r="P11" s="63">
        <f>+'24-03-997 Ind. Cuidad. Temp.'!AA27</f>
        <v>0</v>
      </c>
      <c r="Q11" s="63">
        <f>+'24-03-997 Ind. Cuidad. Temp.'!AB27</f>
        <v>0</v>
      </c>
      <c r="R11" s="63">
        <f>+'24-03-997 Ind. Cuidad. Temp.'!AC27</f>
        <v>0</v>
      </c>
      <c r="S11" s="63">
        <f>+'24-03-997 Ind. Cuidad. Temp.'!AD27</f>
        <v>0</v>
      </c>
      <c r="T11" s="63">
        <f>+'24-03-997 Ind. Cuidad. Temp.'!AE27</f>
        <v>0</v>
      </c>
      <c r="U11" s="63">
        <f>+'24-03-997 Ind. Cuidad. Temp.'!AF27</f>
        <v>30017883</v>
      </c>
      <c r="V11" s="63">
        <f>+'24-03-997 Ind. Cuidad. Temp.'!AG27</f>
        <v>30017883</v>
      </c>
      <c r="W11" s="63">
        <f>+'24-03-997 Ind. Cuidad. Temp.'!AH27</f>
        <v>30017883</v>
      </c>
      <c r="X11" s="86">
        <f>+'24-03-997 Ind. Cuidad. Temp.'!AI27</f>
        <v>1</v>
      </c>
      <c r="Y11" s="86">
        <f>+'24-03-997 Ind. Cuidad. Temp.'!AJ27</f>
        <v>6.1094658623258316E-2</v>
      </c>
    </row>
    <row r="12" spans="1:25" ht="24.75" customHeight="1" x14ac:dyDescent="0.25">
      <c r="A12" s="85" t="s">
        <v>54</v>
      </c>
      <c r="B12" s="63">
        <f>+'24-03-997 Ind. Cuidad. Temp.'!J49</f>
        <v>49268478</v>
      </c>
      <c r="C12" s="63">
        <f>+'24-03-997 Ind. Cuidad. Temp.'!K49</f>
        <v>49268478</v>
      </c>
      <c r="D12" s="63">
        <f>+'24-03-997 Ind. Cuidad. Temp.'!M49</f>
        <v>0</v>
      </c>
      <c r="E12" s="63">
        <f>+'24-03-997 Ind. Cuidad. Temp.'!N49</f>
        <v>0</v>
      </c>
      <c r="F12" s="63">
        <f>+'24-03-997 Ind. Cuidad. Temp.'!O49</f>
        <v>0</v>
      </c>
      <c r="G12" s="63">
        <f>+'24-03-997 Ind. Cuidad. Temp.'!R49</f>
        <v>0</v>
      </c>
      <c r="H12" s="63">
        <f>+'24-03-997 Ind. Cuidad. Temp.'!S49</f>
        <v>0</v>
      </c>
      <c r="I12" s="63">
        <f>+'24-03-997 Ind. Cuidad. Temp.'!T49</f>
        <v>0</v>
      </c>
      <c r="J12" s="63">
        <f>+'24-03-997 Ind. Cuidad. Temp.'!U49</f>
        <v>0</v>
      </c>
      <c r="K12" s="63">
        <f>+'24-03-997 Ind. Cuidad. Temp.'!V49</f>
        <v>0</v>
      </c>
      <c r="L12" s="63">
        <f>+'24-03-997 Ind. Cuidad. Temp.'!W49</f>
        <v>0</v>
      </c>
      <c r="M12" s="63">
        <f>+'24-03-997 Ind. Cuidad. Temp.'!X49</f>
        <v>0</v>
      </c>
      <c r="N12" s="63">
        <f>+'24-03-997 Ind. Cuidad. Temp.'!Y49</f>
        <v>0</v>
      </c>
      <c r="O12" s="63">
        <f>+'24-03-997 Ind. Cuidad. Temp.'!Z49</f>
        <v>0</v>
      </c>
      <c r="P12" s="63">
        <f>+'24-03-997 Ind. Cuidad. Temp.'!AA49</f>
        <v>0</v>
      </c>
      <c r="Q12" s="63">
        <f>+'24-03-997 Ind. Cuidad. Temp.'!AB49</f>
        <v>0</v>
      </c>
      <c r="R12" s="63">
        <f>+'24-03-997 Ind. Cuidad. Temp.'!AC49</f>
        <v>0</v>
      </c>
      <c r="S12" s="63">
        <f>+'24-03-997 Ind. Cuidad. Temp.'!AD49</f>
        <v>0</v>
      </c>
      <c r="T12" s="63">
        <f>+'24-03-997 Ind. Cuidad. Temp.'!AE49</f>
        <v>0</v>
      </c>
      <c r="U12" s="63">
        <f>+'24-03-997 Ind. Cuidad. Temp.'!AF49</f>
        <v>49268478</v>
      </c>
      <c r="V12" s="63">
        <f>+'24-03-997 Ind. Cuidad. Temp.'!AG49</f>
        <v>49268478</v>
      </c>
      <c r="W12" s="63">
        <f>+'24-03-997 Ind. Cuidad. Temp.'!AH49</f>
        <v>49268478</v>
      </c>
      <c r="X12" s="86">
        <f>+'24-03-997 Ind. Cuidad. Temp.'!AI49</f>
        <v>1</v>
      </c>
      <c r="Y12" s="86">
        <f>+'24-03-997 Ind. Cuidad. Temp.'!AJ49</f>
        <v>0.10027492092955098</v>
      </c>
    </row>
    <row r="13" spans="1:25" ht="24.75" customHeight="1" x14ac:dyDescent="0.25">
      <c r="A13" s="85" t="s">
        <v>56</v>
      </c>
      <c r="B13" s="63">
        <f>+'24-03-997 Ind. Cuidad. Temp.'!J76</f>
        <v>83528020</v>
      </c>
      <c r="C13" s="63">
        <f>+'24-03-997 Ind. Cuidad. Temp.'!K76</f>
        <v>83528020</v>
      </c>
      <c r="D13" s="63">
        <f>+'24-03-997 Ind. Cuidad. Temp.'!M76</f>
        <v>0</v>
      </c>
      <c r="E13" s="63">
        <f>+'24-03-997 Ind. Cuidad. Temp.'!N76</f>
        <v>0</v>
      </c>
      <c r="F13" s="63">
        <f>+'24-03-997 Ind. Cuidad. Temp.'!O76</f>
        <v>0</v>
      </c>
      <c r="G13" s="63">
        <f>+'24-03-997 Ind. Cuidad. Temp.'!R76</f>
        <v>0</v>
      </c>
      <c r="H13" s="63">
        <f>+'24-03-997 Ind. Cuidad. Temp.'!S76</f>
        <v>0</v>
      </c>
      <c r="I13" s="63">
        <f>+'24-03-997 Ind. Cuidad. Temp.'!T76</f>
        <v>0</v>
      </c>
      <c r="J13" s="63">
        <f>+'24-03-997 Ind. Cuidad. Temp.'!U76</f>
        <v>0</v>
      </c>
      <c r="K13" s="63">
        <f>+'24-03-997 Ind. Cuidad. Temp.'!V76</f>
        <v>0</v>
      </c>
      <c r="L13" s="63">
        <f>+'24-03-997 Ind. Cuidad. Temp.'!W76</f>
        <v>0</v>
      </c>
      <c r="M13" s="63">
        <f>+'24-03-997 Ind. Cuidad. Temp.'!X76</f>
        <v>0</v>
      </c>
      <c r="N13" s="63">
        <f>+'24-03-997 Ind. Cuidad. Temp.'!Y76</f>
        <v>0</v>
      </c>
      <c r="O13" s="63">
        <f>+'24-03-997 Ind. Cuidad. Temp.'!Z76</f>
        <v>0</v>
      </c>
      <c r="P13" s="63">
        <f>+'24-03-997 Ind. Cuidad. Temp.'!AA76</f>
        <v>0</v>
      </c>
      <c r="Q13" s="63">
        <f>+'24-03-997 Ind. Cuidad. Temp.'!AB76</f>
        <v>0</v>
      </c>
      <c r="R13" s="63">
        <f>+'24-03-997 Ind. Cuidad. Temp.'!AC76</f>
        <v>0</v>
      </c>
      <c r="S13" s="63">
        <f>+'24-03-997 Ind. Cuidad. Temp.'!AD76</f>
        <v>0</v>
      </c>
      <c r="T13" s="63">
        <f>+'24-03-997 Ind. Cuidad. Temp.'!AE76</f>
        <v>0</v>
      </c>
      <c r="U13" s="63">
        <f>+'24-03-997 Ind. Cuidad. Temp.'!AF76</f>
        <v>83528020</v>
      </c>
      <c r="V13" s="63">
        <f>+'24-03-997 Ind. Cuidad. Temp.'!AG76</f>
        <v>83528020</v>
      </c>
      <c r="W13" s="63">
        <f>+'24-03-997 Ind. Cuidad. Temp.'!AH76</f>
        <v>83528020</v>
      </c>
      <c r="X13" s="86">
        <f>+'24-03-997 Ind. Cuidad. Temp.'!AI76</f>
        <v>1</v>
      </c>
      <c r="Y13" s="86">
        <f>+'24-03-997 Ind. Cuidad. Temp.'!AJ76</f>
        <v>0.17000252374148747</v>
      </c>
    </row>
    <row r="14" spans="1:25" ht="24.75" customHeight="1" x14ac:dyDescent="0.25">
      <c r="A14" s="85" t="s">
        <v>58</v>
      </c>
      <c r="B14" s="63">
        <f>+'24-03-997 Ind. Cuidad. Temp.'!J100</f>
        <v>75044707</v>
      </c>
      <c r="C14" s="63">
        <f>+'24-03-997 Ind. Cuidad. Temp.'!K100</f>
        <v>75044707</v>
      </c>
      <c r="D14" s="63">
        <f>+'24-03-997 Ind. Cuidad. Temp.'!M100</f>
        <v>0</v>
      </c>
      <c r="E14" s="63">
        <f>+'24-03-997 Ind. Cuidad. Temp.'!N100</f>
        <v>0</v>
      </c>
      <c r="F14" s="63">
        <f>+'24-03-997 Ind. Cuidad. Temp.'!O100</f>
        <v>0</v>
      </c>
      <c r="G14" s="63">
        <f>+'24-03-997 Ind. Cuidad. Temp.'!R100</f>
        <v>0</v>
      </c>
      <c r="H14" s="63">
        <f>+'24-03-997 Ind. Cuidad. Temp.'!S100</f>
        <v>0</v>
      </c>
      <c r="I14" s="63">
        <f>+'24-03-997 Ind. Cuidad. Temp.'!T100</f>
        <v>0</v>
      </c>
      <c r="J14" s="63">
        <f>+'24-03-997 Ind. Cuidad. Temp.'!U100</f>
        <v>0</v>
      </c>
      <c r="K14" s="63">
        <f>+'24-03-997 Ind. Cuidad. Temp.'!V100</f>
        <v>0</v>
      </c>
      <c r="L14" s="63">
        <f>+'24-03-997 Ind. Cuidad. Temp.'!W100</f>
        <v>0</v>
      </c>
      <c r="M14" s="63">
        <f>+'24-03-997 Ind. Cuidad. Temp.'!X100</f>
        <v>0</v>
      </c>
      <c r="N14" s="63">
        <f>+'24-03-997 Ind. Cuidad. Temp.'!Y100</f>
        <v>0</v>
      </c>
      <c r="O14" s="63">
        <f>+'24-03-997 Ind. Cuidad. Temp.'!Z100</f>
        <v>0</v>
      </c>
      <c r="P14" s="63">
        <f>+'24-03-997 Ind. Cuidad. Temp.'!AA100</f>
        <v>0</v>
      </c>
      <c r="Q14" s="63">
        <f>+'24-03-997 Ind. Cuidad. Temp.'!AB100</f>
        <v>0</v>
      </c>
      <c r="R14" s="63">
        <f>+'24-03-997 Ind. Cuidad. Temp.'!AC100</f>
        <v>0</v>
      </c>
      <c r="S14" s="63">
        <f>+'24-03-997 Ind. Cuidad. Temp.'!AD100</f>
        <v>0</v>
      </c>
      <c r="T14" s="63">
        <f>+'24-03-997 Ind. Cuidad. Temp.'!AE100</f>
        <v>0</v>
      </c>
      <c r="U14" s="63">
        <f>+'24-03-997 Ind. Cuidad. Temp.'!AF100</f>
        <v>75044707</v>
      </c>
      <c r="V14" s="63">
        <f>+'24-03-997 Ind. Cuidad. Temp.'!AG100</f>
        <v>75044707</v>
      </c>
      <c r="W14" s="63">
        <f>+'24-03-997 Ind. Cuidad. Temp.'!AH100</f>
        <v>75044707</v>
      </c>
      <c r="X14" s="86">
        <f>+'24-03-997 Ind. Cuidad. Temp.'!AI100</f>
        <v>1</v>
      </c>
      <c r="Y14" s="86">
        <f>+'24-03-997 Ind. Cuidad. Temp.'!AJ100</f>
        <v>0.15273664554050809</v>
      </c>
    </row>
    <row r="15" spans="1:25" ht="24.75" customHeight="1" x14ac:dyDescent="0.25">
      <c r="A15" s="85" t="s">
        <v>60</v>
      </c>
      <c r="B15" s="63">
        <f>+'24-03-997 Ind. Cuidad. Temp.'!J114</f>
        <v>38827478</v>
      </c>
      <c r="C15" s="63">
        <f>+'24-03-997 Ind. Cuidad. Temp.'!K114</f>
        <v>38827478</v>
      </c>
      <c r="D15" s="63">
        <f>+'24-03-997 Ind. Cuidad. Temp.'!M114</f>
        <v>0</v>
      </c>
      <c r="E15" s="63">
        <f>+'24-03-997 Ind. Cuidad. Temp.'!N114</f>
        <v>0</v>
      </c>
      <c r="F15" s="63">
        <f>+'24-03-997 Ind. Cuidad. Temp.'!O114</f>
        <v>0</v>
      </c>
      <c r="G15" s="63">
        <f>+'24-03-997 Ind. Cuidad. Temp.'!R114</f>
        <v>0</v>
      </c>
      <c r="H15" s="63">
        <f>+'24-03-997 Ind. Cuidad. Temp.'!S114</f>
        <v>0</v>
      </c>
      <c r="I15" s="63">
        <f>+'24-03-997 Ind. Cuidad. Temp.'!T114</f>
        <v>0</v>
      </c>
      <c r="J15" s="63">
        <f>+'24-03-997 Ind. Cuidad. Temp.'!U114</f>
        <v>0</v>
      </c>
      <c r="K15" s="63">
        <f>+'24-03-997 Ind. Cuidad. Temp.'!V114</f>
        <v>0</v>
      </c>
      <c r="L15" s="63">
        <f>+'24-03-997 Ind. Cuidad. Temp.'!W114</f>
        <v>0</v>
      </c>
      <c r="M15" s="63">
        <f>+'24-03-997 Ind. Cuidad. Temp.'!X114</f>
        <v>0</v>
      </c>
      <c r="N15" s="63">
        <f>+'24-03-997 Ind. Cuidad. Temp.'!Y114</f>
        <v>0</v>
      </c>
      <c r="O15" s="63">
        <f>+'24-03-997 Ind. Cuidad. Temp.'!Z114</f>
        <v>0</v>
      </c>
      <c r="P15" s="63">
        <f>+'24-03-997 Ind. Cuidad. Temp.'!AA114</f>
        <v>0</v>
      </c>
      <c r="Q15" s="63">
        <f>+'24-03-997 Ind. Cuidad. Temp.'!AB114</f>
        <v>0</v>
      </c>
      <c r="R15" s="63">
        <f>+'24-03-997 Ind. Cuidad. Temp.'!AC114</f>
        <v>0</v>
      </c>
      <c r="S15" s="63">
        <f>+'24-03-997 Ind. Cuidad. Temp.'!AD114</f>
        <v>0</v>
      </c>
      <c r="T15" s="63">
        <f>+'24-03-997 Ind. Cuidad. Temp.'!AE114</f>
        <v>0</v>
      </c>
      <c r="U15" s="63">
        <f>+'24-03-997 Ind. Cuidad. Temp.'!AF114</f>
        <v>38827478</v>
      </c>
      <c r="V15" s="63">
        <f>+'24-03-997 Ind. Cuidad. Temp.'!AG114</f>
        <v>38827478</v>
      </c>
      <c r="W15" s="63">
        <f>+'24-03-997 Ind. Cuidad. Temp.'!AH114</f>
        <v>38827478</v>
      </c>
      <c r="X15" s="86">
        <f>+'24-03-997 Ind. Cuidad. Temp.'!AI114</f>
        <v>1</v>
      </c>
      <c r="Y15" s="86">
        <f>+'24-03-997 Ind. Cuidad. Temp.'!AJ114</f>
        <v>7.9024610550053526E-2</v>
      </c>
    </row>
    <row r="16" spans="1:25" ht="24.75" customHeight="1" x14ac:dyDescent="0.25">
      <c r="A16" s="85" t="s">
        <v>62</v>
      </c>
      <c r="B16" s="63">
        <f>+'24-03-997 Ind. Cuidad. Temp.'!J136</f>
        <v>70150487</v>
      </c>
      <c r="C16" s="63">
        <f>+'24-03-997 Ind. Cuidad. Temp.'!K136</f>
        <v>70150487</v>
      </c>
      <c r="D16" s="63">
        <f>+'24-03-997 Ind. Cuidad. Temp.'!M136</f>
        <v>0</v>
      </c>
      <c r="E16" s="63">
        <f>+'24-03-997 Ind. Cuidad. Temp.'!N136</f>
        <v>0</v>
      </c>
      <c r="F16" s="63">
        <f>+'24-03-997 Ind. Cuidad. Temp.'!O136</f>
        <v>0</v>
      </c>
      <c r="G16" s="63">
        <f>+'24-03-997 Ind. Cuidad. Temp.'!R136</f>
        <v>0</v>
      </c>
      <c r="H16" s="63">
        <f>+'24-03-997 Ind. Cuidad. Temp.'!S136</f>
        <v>0</v>
      </c>
      <c r="I16" s="63">
        <f>+'24-03-997 Ind. Cuidad. Temp.'!T136</f>
        <v>0</v>
      </c>
      <c r="J16" s="63">
        <f>+'24-03-997 Ind. Cuidad. Temp.'!U136</f>
        <v>0</v>
      </c>
      <c r="K16" s="63">
        <f>+'24-03-997 Ind. Cuidad. Temp.'!V136</f>
        <v>0</v>
      </c>
      <c r="L16" s="63">
        <f>+'24-03-997 Ind. Cuidad. Temp.'!W136</f>
        <v>0</v>
      </c>
      <c r="M16" s="63">
        <f>+'24-03-997 Ind. Cuidad. Temp.'!X136</f>
        <v>0</v>
      </c>
      <c r="N16" s="63">
        <f>+'24-03-997 Ind. Cuidad. Temp.'!Y136</f>
        <v>0</v>
      </c>
      <c r="O16" s="63">
        <f>+'24-03-997 Ind. Cuidad. Temp.'!Z136</f>
        <v>0</v>
      </c>
      <c r="P16" s="63">
        <f>+'24-03-997 Ind. Cuidad. Temp.'!AA136</f>
        <v>0</v>
      </c>
      <c r="Q16" s="63">
        <f>+'24-03-997 Ind. Cuidad. Temp.'!AB136</f>
        <v>0</v>
      </c>
      <c r="R16" s="63">
        <f>+'24-03-997 Ind. Cuidad. Temp.'!AC136</f>
        <v>0</v>
      </c>
      <c r="S16" s="63">
        <f>+'24-03-997 Ind. Cuidad. Temp.'!AD136</f>
        <v>0</v>
      </c>
      <c r="T16" s="63">
        <f>+'24-03-997 Ind. Cuidad. Temp.'!AE136</f>
        <v>0</v>
      </c>
      <c r="U16" s="63">
        <f>+'24-03-997 Ind. Cuidad. Temp.'!AF136</f>
        <v>70150487</v>
      </c>
      <c r="V16" s="63">
        <f>+'24-03-997 Ind. Cuidad. Temp.'!AG136</f>
        <v>70150487</v>
      </c>
      <c r="W16" s="63">
        <f>+'24-03-997 Ind. Cuidad. Temp.'!AH136</f>
        <v>70150487</v>
      </c>
      <c r="X16" s="86">
        <f>+'24-03-997 Ind. Cuidad. Temp.'!AI136</f>
        <v>1</v>
      </c>
      <c r="Y16" s="86">
        <f>+'24-03-997 Ind. Cuidad. Temp.'!AJ136</f>
        <v>0.14277556000602443</v>
      </c>
    </row>
    <row r="17" spans="1:25" ht="24.75" customHeight="1" x14ac:dyDescent="0.25">
      <c r="A17" s="85" t="s">
        <v>64</v>
      </c>
      <c r="B17" s="63">
        <f>+'24-03-997 Ind. Cuidad. Temp.'!J146</f>
        <v>29039037</v>
      </c>
      <c r="C17" s="63">
        <f>+'24-03-997 Ind. Cuidad. Temp.'!K146</f>
        <v>29039037</v>
      </c>
      <c r="D17" s="63">
        <f>+'24-03-997 Ind. Cuidad. Temp.'!M146</f>
        <v>0</v>
      </c>
      <c r="E17" s="63">
        <f>+'24-03-997 Ind. Cuidad. Temp.'!N146</f>
        <v>0</v>
      </c>
      <c r="F17" s="63">
        <f>+'24-03-997 Ind. Cuidad. Temp.'!O146</f>
        <v>0</v>
      </c>
      <c r="G17" s="63">
        <f>+'24-03-997 Ind. Cuidad. Temp.'!R146</f>
        <v>0</v>
      </c>
      <c r="H17" s="63">
        <f>+'24-03-997 Ind. Cuidad. Temp.'!S146</f>
        <v>0</v>
      </c>
      <c r="I17" s="63">
        <f>+'24-03-997 Ind. Cuidad. Temp.'!T146</f>
        <v>0</v>
      </c>
      <c r="J17" s="63">
        <f>+'24-03-997 Ind. Cuidad. Temp.'!U146</f>
        <v>0</v>
      </c>
      <c r="K17" s="63">
        <f>+'24-03-997 Ind. Cuidad. Temp.'!V146</f>
        <v>0</v>
      </c>
      <c r="L17" s="63">
        <f>+'24-03-997 Ind. Cuidad. Temp.'!W146</f>
        <v>0</v>
      </c>
      <c r="M17" s="63">
        <f>+'24-03-997 Ind. Cuidad. Temp.'!X146</f>
        <v>0</v>
      </c>
      <c r="N17" s="63">
        <f>+'24-03-997 Ind. Cuidad. Temp.'!Y146</f>
        <v>0</v>
      </c>
      <c r="O17" s="63">
        <f>+'24-03-997 Ind. Cuidad. Temp.'!Z146</f>
        <v>0</v>
      </c>
      <c r="P17" s="63">
        <f>+'24-03-997 Ind. Cuidad. Temp.'!AA146</f>
        <v>0</v>
      </c>
      <c r="Q17" s="63">
        <f>+'24-03-997 Ind. Cuidad. Temp.'!AB146</f>
        <v>0</v>
      </c>
      <c r="R17" s="63">
        <f>+'24-03-997 Ind. Cuidad. Temp.'!AC146</f>
        <v>0</v>
      </c>
      <c r="S17" s="63">
        <f>+'24-03-997 Ind. Cuidad. Temp.'!AD146</f>
        <v>0</v>
      </c>
      <c r="T17" s="63">
        <f>+'24-03-997 Ind. Cuidad. Temp.'!AE146</f>
        <v>0</v>
      </c>
      <c r="U17" s="63">
        <f>+'24-03-997 Ind. Cuidad. Temp.'!AF146</f>
        <v>29039037</v>
      </c>
      <c r="V17" s="63">
        <f>+'24-03-997 Ind. Cuidad. Temp.'!AG146</f>
        <v>29039037</v>
      </c>
      <c r="W17" s="63">
        <f>+'24-03-997 Ind. Cuidad. Temp.'!AH146</f>
        <v>29039037</v>
      </c>
      <c r="X17" s="86">
        <f>+'24-03-997 Ind. Cuidad. Temp.'!AI146</f>
        <v>1</v>
      </c>
      <c r="Y17" s="86">
        <f>+'24-03-997 Ind. Cuidad. Temp.'!AJ137</f>
        <v>0</v>
      </c>
    </row>
    <row r="18" spans="1:25" ht="24.75" customHeight="1" x14ac:dyDescent="0.25">
      <c r="A18" s="85" t="s">
        <v>66</v>
      </c>
      <c r="B18" s="63">
        <f>+'24-03-997 Ind. Cuidad. Temp.'!J151</f>
        <v>4881168</v>
      </c>
      <c r="C18" s="63">
        <f>+'24-03-997 Ind. Cuidad. Temp.'!K151</f>
        <v>4881168</v>
      </c>
      <c r="D18" s="63">
        <f>+'24-03-997 Ind. Cuidad. Temp.'!M151</f>
        <v>0</v>
      </c>
      <c r="E18" s="63">
        <f>+'24-03-997 Ind. Cuidad. Temp.'!N151</f>
        <v>0</v>
      </c>
      <c r="F18" s="63">
        <f>+'24-03-997 Ind. Cuidad. Temp.'!O151</f>
        <v>0</v>
      </c>
      <c r="G18" s="63">
        <f>+'24-03-997 Ind. Cuidad. Temp.'!R151</f>
        <v>0</v>
      </c>
      <c r="H18" s="63">
        <f>+'24-03-997 Ind. Cuidad. Temp.'!S151</f>
        <v>0</v>
      </c>
      <c r="I18" s="63">
        <f>+'24-03-997 Ind. Cuidad. Temp.'!T151</f>
        <v>0</v>
      </c>
      <c r="J18" s="63">
        <f>+'24-03-997 Ind. Cuidad. Temp.'!U151</f>
        <v>0</v>
      </c>
      <c r="K18" s="63">
        <f>+'24-03-997 Ind. Cuidad. Temp.'!V151</f>
        <v>0</v>
      </c>
      <c r="L18" s="63">
        <f>+'24-03-997 Ind. Cuidad. Temp.'!W151</f>
        <v>0</v>
      </c>
      <c r="M18" s="63">
        <f>+'24-03-997 Ind. Cuidad. Temp.'!X151</f>
        <v>0</v>
      </c>
      <c r="N18" s="63">
        <f>+'24-03-997 Ind. Cuidad. Temp.'!Y151</f>
        <v>0</v>
      </c>
      <c r="O18" s="63">
        <f>+'24-03-997 Ind. Cuidad. Temp.'!Z151</f>
        <v>0</v>
      </c>
      <c r="P18" s="63">
        <f>+'24-03-997 Ind. Cuidad. Temp.'!AA151</f>
        <v>0</v>
      </c>
      <c r="Q18" s="63">
        <f>+'24-03-997 Ind. Cuidad. Temp.'!AB151</f>
        <v>0</v>
      </c>
      <c r="R18" s="63">
        <f>+'24-03-997 Ind. Cuidad. Temp.'!AC151</f>
        <v>0</v>
      </c>
      <c r="S18" s="63">
        <f>+'24-03-997 Ind. Cuidad. Temp.'!AD151</f>
        <v>0</v>
      </c>
      <c r="T18" s="63">
        <f>+'24-03-997 Ind. Cuidad. Temp.'!AE151</f>
        <v>0</v>
      </c>
      <c r="U18" s="63">
        <f>+'24-03-997 Ind. Cuidad. Temp.'!AF151</f>
        <v>4881168</v>
      </c>
      <c r="V18" s="63">
        <f>+'24-03-997 Ind. Cuidad. Temp.'!AG151</f>
        <v>4881168</v>
      </c>
      <c r="W18" s="63">
        <f>+'24-03-997 Ind. Cuidad. Temp.'!AH151</f>
        <v>4881168</v>
      </c>
      <c r="X18" s="86">
        <f>+'24-03-997 Ind. Cuidad. Temp.'!AI151</f>
        <v>1</v>
      </c>
      <c r="Y18" s="86">
        <f>+'24-03-997 Ind. Cuidad. Temp.'!AJ151</f>
        <v>9.9345211200527542E-3</v>
      </c>
    </row>
    <row r="19" spans="1:25" ht="24.75" customHeight="1" x14ac:dyDescent="0.25">
      <c r="A19" s="85" t="s">
        <v>68</v>
      </c>
      <c r="B19" s="63">
        <f>+'24-03-997 Ind. Cuidad. Temp.'!J155</f>
        <v>13997469</v>
      </c>
      <c r="C19" s="63">
        <f>+'24-03-997 Ind. Cuidad. Temp.'!K155</f>
        <v>13997469</v>
      </c>
      <c r="D19" s="63">
        <f>+'24-03-997 Ind. Cuidad. Temp.'!M155</f>
        <v>0</v>
      </c>
      <c r="E19" s="63">
        <f>+'24-03-997 Ind. Cuidad. Temp.'!N155</f>
        <v>0</v>
      </c>
      <c r="F19" s="63">
        <f>+'24-03-997 Ind. Cuidad. Temp.'!O155</f>
        <v>0</v>
      </c>
      <c r="G19" s="63">
        <f>+'24-03-997 Ind. Cuidad. Temp.'!R155</f>
        <v>0</v>
      </c>
      <c r="H19" s="63">
        <f>+'24-03-997 Ind. Cuidad. Temp.'!S155</f>
        <v>0</v>
      </c>
      <c r="I19" s="63">
        <f>+'24-03-997 Ind. Cuidad. Temp.'!T155</f>
        <v>0</v>
      </c>
      <c r="J19" s="63">
        <f>+'24-03-997 Ind. Cuidad. Temp.'!U155</f>
        <v>0</v>
      </c>
      <c r="K19" s="63">
        <f>+'24-03-997 Ind. Cuidad. Temp.'!V155</f>
        <v>0</v>
      </c>
      <c r="L19" s="63">
        <f>+'24-03-997 Ind. Cuidad. Temp.'!W155</f>
        <v>0</v>
      </c>
      <c r="M19" s="63">
        <f>+'24-03-997 Ind. Cuidad. Temp.'!X155</f>
        <v>0</v>
      </c>
      <c r="N19" s="63">
        <f>+'24-03-997 Ind. Cuidad. Temp.'!Y155</f>
        <v>0</v>
      </c>
      <c r="O19" s="63">
        <f>+'24-03-997 Ind. Cuidad. Temp.'!Z155</f>
        <v>0</v>
      </c>
      <c r="P19" s="63">
        <f>+'24-03-997 Ind. Cuidad. Temp.'!AA155</f>
        <v>0</v>
      </c>
      <c r="Q19" s="63">
        <f>+'24-03-997 Ind. Cuidad. Temp.'!AB155</f>
        <v>0</v>
      </c>
      <c r="R19" s="63">
        <f>+'24-03-997 Ind. Cuidad. Temp.'!AC155</f>
        <v>0</v>
      </c>
      <c r="S19" s="63">
        <f>+'24-03-997 Ind. Cuidad. Temp.'!AD155</f>
        <v>0</v>
      </c>
      <c r="T19" s="63">
        <f>+'24-03-997 Ind. Cuidad. Temp.'!AE155</f>
        <v>0</v>
      </c>
      <c r="U19" s="63">
        <f>+'24-03-997 Ind. Cuidad. Temp.'!AF155</f>
        <v>13997469</v>
      </c>
      <c r="V19" s="63">
        <f>+'24-03-997 Ind. Cuidad. Temp.'!AG155</f>
        <v>13997469</v>
      </c>
      <c r="W19" s="63">
        <f>+'24-03-997 Ind. Cuidad. Temp.'!AH155</f>
        <v>13997469</v>
      </c>
      <c r="X19" s="86">
        <f>+'24-03-997 Ind. Cuidad. Temp.'!AI155</f>
        <v>1</v>
      </c>
      <c r="Y19" s="86">
        <f>+'24-03-997 Ind. Cuidad. Temp.'!AJ155</f>
        <v>2.8488704221568219E-2</v>
      </c>
    </row>
    <row r="20" spans="1:25" ht="24.75" customHeight="1" x14ac:dyDescent="0.25">
      <c r="A20" s="87" t="s">
        <v>70</v>
      </c>
      <c r="B20" s="63">
        <f>+'24-03-997 Ind. Cuidad. Temp.'!J165</f>
        <v>20555723</v>
      </c>
      <c r="C20" s="63">
        <f>+'24-03-997 Ind. Cuidad. Temp.'!K165</f>
        <v>20555723</v>
      </c>
      <c r="D20" s="63">
        <f>+'24-03-997 Ind. Cuidad. Temp.'!M165</f>
        <v>0</v>
      </c>
      <c r="E20" s="63">
        <f>+'24-03-997 Ind. Cuidad. Temp.'!N165</f>
        <v>0</v>
      </c>
      <c r="F20" s="63">
        <f>+'24-03-997 Ind. Cuidad. Temp.'!O165</f>
        <v>0</v>
      </c>
      <c r="G20" s="63">
        <f>+'24-03-997 Ind. Cuidad. Temp.'!R165</f>
        <v>0</v>
      </c>
      <c r="H20" s="63">
        <f>+'24-03-997 Ind. Cuidad. Temp.'!S165</f>
        <v>0</v>
      </c>
      <c r="I20" s="63">
        <f>+'24-03-997 Ind. Cuidad. Temp.'!T165</f>
        <v>0</v>
      </c>
      <c r="J20" s="63">
        <f>+'24-03-997 Ind. Cuidad. Temp.'!U165</f>
        <v>0</v>
      </c>
      <c r="K20" s="63">
        <f>+'24-03-997 Ind. Cuidad. Temp.'!V165</f>
        <v>0</v>
      </c>
      <c r="L20" s="63">
        <f>+'24-03-997 Ind. Cuidad. Temp.'!W165</f>
        <v>0</v>
      </c>
      <c r="M20" s="63">
        <f>+'24-03-997 Ind. Cuidad. Temp.'!X165</f>
        <v>0</v>
      </c>
      <c r="N20" s="63">
        <f>+'24-03-997 Ind. Cuidad. Temp.'!Y165</f>
        <v>0</v>
      </c>
      <c r="O20" s="63">
        <f>+'24-03-997 Ind. Cuidad. Temp.'!Z165</f>
        <v>0</v>
      </c>
      <c r="P20" s="63">
        <f>+'24-03-997 Ind. Cuidad. Temp.'!AA165</f>
        <v>0</v>
      </c>
      <c r="Q20" s="63">
        <f>+'24-03-997 Ind. Cuidad. Temp.'!AB165</f>
        <v>0</v>
      </c>
      <c r="R20" s="63">
        <f>+'24-03-997 Ind. Cuidad. Temp.'!AC165</f>
        <v>0</v>
      </c>
      <c r="S20" s="63">
        <f>+'24-03-997 Ind. Cuidad. Temp.'!AD165</f>
        <v>0</v>
      </c>
      <c r="T20" s="63">
        <f>+'24-03-997 Ind. Cuidad. Temp.'!AE165</f>
        <v>0</v>
      </c>
      <c r="U20" s="63">
        <f>+'24-03-997 Ind. Cuidad. Temp.'!AF165</f>
        <v>20555723</v>
      </c>
      <c r="V20" s="63">
        <f>+'24-03-997 Ind. Cuidad. Temp.'!AG165</f>
        <v>20555723</v>
      </c>
      <c r="W20" s="63">
        <f>+'24-03-997 Ind. Cuidad. Temp.'!AH165</f>
        <v>20555723</v>
      </c>
      <c r="X20" s="86">
        <f>+'24-03-997 Ind. Cuidad. Temp.'!AI165</f>
        <v>1</v>
      </c>
      <c r="Y20" s="86">
        <f>+'24-03-997 Ind. Cuidad. Temp.'!AJ165</f>
        <v>4.1836557209556022E-2</v>
      </c>
    </row>
    <row r="21" spans="1:25" ht="24.75" customHeight="1" x14ac:dyDescent="0.25">
      <c r="A21" s="87" t="s">
        <v>72</v>
      </c>
      <c r="B21" s="63">
        <f>+'24-03-997 Ind. Cuidad. Temp.'!J186</f>
        <v>53510138</v>
      </c>
      <c r="C21" s="63">
        <f>+'24-03-997 Ind. Cuidad. Temp.'!K186</f>
        <v>53510138</v>
      </c>
      <c r="D21" s="63">
        <f>+'24-03-997 Ind. Cuidad. Temp.'!M186</f>
        <v>0</v>
      </c>
      <c r="E21" s="63">
        <f>+'24-03-997 Ind. Cuidad. Temp.'!N186</f>
        <v>0</v>
      </c>
      <c r="F21" s="63">
        <f>+'24-03-997 Ind. Cuidad. Temp.'!O186</f>
        <v>0</v>
      </c>
      <c r="G21" s="63">
        <f>+'24-03-997 Ind. Cuidad. Temp.'!R186</f>
        <v>0</v>
      </c>
      <c r="H21" s="63">
        <f>+'24-03-997 Ind. Cuidad. Temp.'!S186</f>
        <v>0</v>
      </c>
      <c r="I21" s="63">
        <f>+'24-03-997 Ind. Cuidad. Temp.'!T186</f>
        <v>0</v>
      </c>
      <c r="J21" s="63">
        <f>+'24-03-997 Ind. Cuidad. Temp.'!U186</f>
        <v>0</v>
      </c>
      <c r="K21" s="63">
        <f>+'24-03-997 Ind. Cuidad. Temp.'!V186</f>
        <v>0</v>
      </c>
      <c r="L21" s="63">
        <f>+'24-03-997 Ind. Cuidad. Temp.'!W186</f>
        <v>0</v>
      </c>
      <c r="M21" s="63">
        <f>+'24-03-997 Ind. Cuidad. Temp.'!X186</f>
        <v>0</v>
      </c>
      <c r="N21" s="63">
        <f>+'24-03-997 Ind. Cuidad. Temp.'!Y186</f>
        <v>0</v>
      </c>
      <c r="O21" s="63">
        <f>+'24-03-997 Ind. Cuidad. Temp.'!Z186</f>
        <v>0</v>
      </c>
      <c r="P21" s="63">
        <f>+'24-03-997 Ind. Cuidad. Temp.'!AA186</f>
        <v>0</v>
      </c>
      <c r="Q21" s="63">
        <f>+'24-03-997 Ind. Cuidad. Temp.'!AB186</f>
        <v>0</v>
      </c>
      <c r="R21" s="63">
        <f>+'24-03-997 Ind. Cuidad. Temp.'!AC186</f>
        <v>0</v>
      </c>
      <c r="S21" s="63">
        <f>+'24-03-997 Ind. Cuidad. Temp.'!AD186</f>
        <v>0</v>
      </c>
      <c r="T21" s="63">
        <f>+'24-03-997 Ind. Cuidad. Temp.'!AE186</f>
        <v>0</v>
      </c>
      <c r="U21" s="63">
        <f>+'24-03-997 Ind. Cuidad. Temp.'!AF186</f>
        <v>53510138</v>
      </c>
      <c r="V21" s="63">
        <f>+'24-03-997 Ind. Cuidad. Temp.'!AG186</f>
        <v>53510138</v>
      </c>
      <c r="W21" s="63">
        <f>+'24-03-997 Ind. Cuidad. Temp.'!AH186</f>
        <v>53510138</v>
      </c>
      <c r="X21" s="86">
        <f>+'24-03-997 Ind. Cuidad. Temp.'!AI186</f>
        <v>1</v>
      </c>
      <c r="Y21" s="86">
        <f>+'24-03-997 Ind. Cuidad. Temp.'!AJ186</f>
        <v>0.10890786715350453</v>
      </c>
    </row>
    <row r="22" spans="1:25" ht="24.75" customHeight="1" x14ac:dyDescent="0.25">
      <c r="A22" s="87" t="s">
        <v>74</v>
      </c>
      <c r="B22" s="63">
        <f>+'24-03-997 Ind. Cuidad. Temp.'!J193</f>
        <v>19576880</v>
      </c>
      <c r="C22" s="63">
        <f>+'24-03-997 Ind. Cuidad. Temp.'!K193</f>
        <v>19576880</v>
      </c>
      <c r="D22" s="63">
        <f>+'24-03-997 Ind. Cuidad. Temp.'!M193</f>
        <v>0</v>
      </c>
      <c r="E22" s="63">
        <f>+'24-03-997 Ind. Cuidad. Temp.'!N193</f>
        <v>0</v>
      </c>
      <c r="F22" s="63">
        <f>+'24-03-997 Ind. Cuidad. Temp.'!O193</f>
        <v>0</v>
      </c>
      <c r="G22" s="63">
        <f>+'24-03-997 Ind. Cuidad. Temp.'!R193</f>
        <v>0</v>
      </c>
      <c r="H22" s="63">
        <f>+'24-03-997 Ind. Cuidad. Temp.'!S193</f>
        <v>0</v>
      </c>
      <c r="I22" s="63">
        <f>+'24-03-997 Ind. Cuidad. Temp.'!T193</f>
        <v>0</v>
      </c>
      <c r="J22" s="63">
        <f>+'24-03-997 Ind. Cuidad. Temp.'!U193</f>
        <v>0</v>
      </c>
      <c r="K22" s="63">
        <f>+'24-03-997 Ind. Cuidad. Temp.'!V193</f>
        <v>0</v>
      </c>
      <c r="L22" s="63">
        <f>+'24-03-997 Ind. Cuidad. Temp.'!W193</f>
        <v>0</v>
      </c>
      <c r="M22" s="63">
        <f>+'24-03-997 Ind. Cuidad. Temp.'!X193</f>
        <v>0</v>
      </c>
      <c r="N22" s="63">
        <f>+'24-03-997 Ind. Cuidad. Temp.'!Y193</f>
        <v>0</v>
      </c>
      <c r="O22" s="63">
        <f>+'24-03-997 Ind. Cuidad. Temp.'!Z193</f>
        <v>0</v>
      </c>
      <c r="P22" s="63">
        <f>+'24-03-997 Ind. Cuidad. Temp.'!AA193</f>
        <v>0</v>
      </c>
      <c r="Q22" s="63">
        <f>+'24-03-997 Ind. Cuidad. Temp.'!AB193</f>
        <v>0</v>
      </c>
      <c r="R22" s="63">
        <f>+'24-03-997 Ind. Cuidad. Temp.'!AC193</f>
        <v>0</v>
      </c>
      <c r="S22" s="63">
        <f>+'24-03-997 Ind. Cuidad. Temp.'!AD193</f>
        <v>0</v>
      </c>
      <c r="T22" s="63">
        <f>+'24-03-997 Ind. Cuidad. Temp.'!AE193</f>
        <v>0</v>
      </c>
      <c r="U22" s="63">
        <f>+'24-03-997 Ind. Cuidad. Temp.'!AF193</f>
        <v>19576880</v>
      </c>
      <c r="V22" s="63">
        <f>+'24-03-997 Ind. Cuidad. Temp.'!AG193</f>
        <v>19576880</v>
      </c>
      <c r="W22" s="63">
        <f>+'24-03-997 Ind. Cuidad. Temp.'!AH193</f>
        <v>19576880</v>
      </c>
      <c r="X22" s="86">
        <f>+'24-03-997 Ind. Cuidad. Temp.'!AI193</f>
        <v>1</v>
      </c>
      <c r="Y22" s="86">
        <f>+'24-03-997 Ind. Cuidad. Temp.'!AJ193</f>
        <v>3.9844342137934682E-2</v>
      </c>
    </row>
    <row r="23" spans="1:25" ht="24.75" customHeight="1" x14ac:dyDescent="0.25">
      <c r="A23" s="88" t="s">
        <v>76</v>
      </c>
      <c r="B23" s="63">
        <f>+'24-03-997 Ind. Cuidad. Temp.'!J197</f>
        <v>0</v>
      </c>
      <c r="C23" s="63">
        <f>+'24-03-997 Ind. Cuidad. Temp.'!K197</f>
        <v>0</v>
      </c>
      <c r="D23" s="63">
        <f>+'24-03-997 Ind. Cuidad. Temp.'!M197</f>
        <v>0</v>
      </c>
      <c r="E23" s="63">
        <f>+'24-03-997 Ind. Cuidad. Temp.'!N197</f>
        <v>0</v>
      </c>
      <c r="F23" s="63">
        <f>+'24-03-997 Ind. Cuidad. Temp.'!O197</f>
        <v>0</v>
      </c>
      <c r="G23" s="63">
        <f>+'24-03-997 Ind. Cuidad. Temp.'!R197</f>
        <v>0</v>
      </c>
      <c r="H23" s="63">
        <f>+'24-03-997 Ind. Cuidad. Temp.'!S197</f>
        <v>0</v>
      </c>
      <c r="I23" s="63">
        <f>+'24-03-997 Ind. Cuidad. Temp.'!T197</f>
        <v>0</v>
      </c>
      <c r="J23" s="63">
        <f>+'24-03-997 Ind. Cuidad. Temp.'!U197</f>
        <v>0</v>
      </c>
      <c r="K23" s="63">
        <f>+'24-03-997 Ind. Cuidad. Temp.'!V197</f>
        <v>0</v>
      </c>
      <c r="L23" s="63">
        <f>+'24-03-997 Ind. Cuidad. Temp.'!W197</f>
        <v>0</v>
      </c>
      <c r="M23" s="63">
        <f>+'24-03-997 Ind. Cuidad. Temp.'!X197</f>
        <v>0</v>
      </c>
      <c r="N23" s="63">
        <f>+'24-03-997 Ind. Cuidad. Temp.'!Y197</f>
        <v>0</v>
      </c>
      <c r="O23" s="63">
        <f>+'24-03-997 Ind. Cuidad. Temp.'!Z197</f>
        <v>0</v>
      </c>
      <c r="P23" s="63">
        <f>+'24-03-997 Ind. Cuidad. Temp.'!AA197</f>
        <v>0</v>
      </c>
      <c r="Q23" s="63">
        <f>+'24-03-997 Ind. Cuidad. Temp.'!AB197</f>
        <v>0</v>
      </c>
      <c r="R23" s="63">
        <f>+'24-03-997 Ind. Cuidad. Temp.'!AC197</f>
        <v>0</v>
      </c>
      <c r="S23" s="63">
        <f>+'24-03-997 Ind. Cuidad. Temp.'!AD197</f>
        <v>0</v>
      </c>
      <c r="T23" s="63">
        <f>+'24-03-997 Ind. Cuidad. Temp.'!AE197</f>
        <v>0</v>
      </c>
      <c r="U23" s="63">
        <f>+'24-03-997 Ind. Cuidad. Temp.'!AF197</f>
        <v>0</v>
      </c>
      <c r="V23" s="63">
        <f>+'24-03-997 Ind. Cuidad. Temp.'!AG197</f>
        <v>0</v>
      </c>
      <c r="W23" s="63">
        <f>+'24-03-997 Ind. Cuidad. Temp.'!AH197</f>
        <v>0</v>
      </c>
      <c r="X23" s="86">
        <f>+'24-03-997 Ind. Cuidad. Temp.'!AI197</f>
        <v>0</v>
      </c>
      <c r="Y23" s="86">
        <f>+'24-03-997 Ind. Cuidad. Temp.'!AJ197</f>
        <v>0</v>
      </c>
    </row>
    <row r="24" spans="1:25" ht="25.5" x14ac:dyDescent="0.25">
      <c r="A24" s="8" t="str">
        <f>"TOTAL ASIG."&amp;" "&amp;$A$5</f>
        <v>TOTAL ASIG. 24-03-997 "Centro para Niños(as) con Cuidadores Principales Temporeras(os)"</v>
      </c>
      <c r="B24" s="75">
        <f>SUM(B8:B23)</f>
        <v>491334000</v>
      </c>
      <c r="C24" s="75">
        <f>SUM(C8:C23)</f>
        <v>491334000</v>
      </c>
      <c r="D24" s="75">
        <f t="shared" ref="D24:V24" si="0">SUM(D8:D23)</f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491334000</v>
      </c>
      <c r="V24" s="75">
        <f t="shared" si="0"/>
        <v>491334000</v>
      </c>
      <c r="W24" s="75">
        <f>SUM(W8:W23)</f>
        <v>491334000</v>
      </c>
      <c r="X24" s="89">
        <f>+'24-03-997 Ind. Cuidad. Temp.'!AI198</f>
        <v>1</v>
      </c>
      <c r="Y24" s="89">
        <f>'24-03-997 Ind. Cuidad. Temp.'!AJ198</f>
        <v>1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F928E-A0F2-4CAA-A7BB-FD72C2F80F8B}">
  <sheetPr>
    <tabColor rgb="FF007DB5"/>
    <pageSetUpPr fitToPage="1"/>
  </sheetPr>
  <dimension ref="A1:AJ71"/>
  <sheetViews>
    <sheetView zoomScale="120" zoomScaleNormal="120" workbookViewId="0">
      <selection activeCell="A3" sqref="A3:AJ3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customWidth="1" outlineLevel="1"/>
    <col min="33" max="33" width="12.140625" style="83" customWidth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</row>
    <row r="2" spans="1:36" s="1" customFormat="1" ht="16.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</row>
    <row r="3" spans="1:36" s="1" customFormat="1" ht="16.5" customHeight="1" x14ac:dyDescent="0.25">
      <c r="A3" s="350" t="s">
        <v>2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350"/>
      <c r="AF3" s="350"/>
      <c r="AG3" s="350"/>
      <c r="AH3" s="350"/>
      <c r="AI3" s="350"/>
      <c r="AJ3" s="350"/>
    </row>
    <row r="4" spans="1:36" s="1" customFormat="1" ht="16.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351"/>
      <c r="AJ4" s="351"/>
    </row>
    <row r="5" spans="1:36" ht="17.25" customHeight="1" x14ac:dyDescent="0.25">
      <c r="A5" s="371" t="s">
        <v>2069</v>
      </c>
      <c r="B5" s="372"/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2"/>
      <c r="T5" s="372"/>
      <c r="U5" s="372"/>
      <c r="V5" s="372"/>
      <c r="W5" s="372"/>
      <c r="X5" s="372"/>
      <c r="Y5" s="372"/>
      <c r="Z5" s="372"/>
      <c r="AA5" s="372"/>
      <c r="AB5" s="372"/>
      <c r="AC5" s="372"/>
      <c r="AD5" s="372"/>
      <c r="AE5" s="372"/>
      <c r="AF5" s="372"/>
      <c r="AG5" s="372"/>
      <c r="AH5" s="372"/>
      <c r="AI5" s="372"/>
      <c r="AJ5" s="373"/>
    </row>
    <row r="6" spans="1:36" s="6" customFormat="1" x14ac:dyDescent="0.25">
      <c r="A6" s="355" t="s">
        <v>5</v>
      </c>
      <c r="B6" s="374" t="s">
        <v>6</v>
      </c>
      <c r="C6" s="4" t="s">
        <v>7</v>
      </c>
      <c r="D6" s="374" t="s">
        <v>8</v>
      </c>
      <c r="E6" s="355" t="s">
        <v>9</v>
      </c>
      <c r="F6" s="374" t="s">
        <v>10</v>
      </c>
      <c r="G6" s="355" t="s">
        <v>11</v>
      </c>
      <c r="H6" s="355" t="s">
        <v>12</v>
      </c>
      <c r="I6" s="355"/>
      <c r="J6" s="362" t="s">
        <v>13</v>
      </c>
      <c r="K6" s="362" t="s">
        <v>14</v>
      </c>
      <c r="L6" s="355" t="s">
        <v>15</v>
      </c>
      <c r="M6" s="364" t="s">
        <v>16</v>
      </c>
      <c r="N6" s="365"/>
      <c r="O6" s="366"/>
      <c r="P6" s="355" t="s">
        <v>17</v>
      </c>
      <c r="Q6" s="374" t="s">
        <v>18</v>
      </c>
      <c r="R6" s="353" t="s">
        <v>19</v>
      </c>
      <c r="S6" s="353"/>
      <c r="T6" s="353"/>
      <c r="U6" s="362" t="s">
        <v>20</v>
      </c>
      <c r="V6" s="353" t="s">
        <v>19</v>
      </c>
      <c r="W6" s="353"/>
      <c r="X6" s="353"/>
      <c r="Y6" s="362" t="s">
        <v>21</v>
      </c>
      <c r="Z6" s="353" t="s">
        <v>19</v>
      </c>
      <c r="AA6" s="353"/>
      <c r="AB6" s="353"/>
      <c r="AC6" s="362" t="s">
        <v>22</v>
      </c>
      <c r="AD6" s="353" t="s">
        <v>19</v>
      </c>
      <c r="AE6" s="353"/>
      <c r="AF6" s="353"/>
      <c r="AG6" s="362" t="s">
        <v>23</v>
      </c>
      <c r="AH6" s="362" t="s">
        <v>24</v>
      </c>
      <c r="AI6" s="370" t="s">
        <v>25</v>
      </c>
      <c r="AJ6" s="370"/>
    </row>
    <row r="7" spans="1:36" s="6" customFormat="1" ht="25.5" x14ac:dyDescent="0.25">
      <c r="A7" s="355"/>
      <c r="B7" s="375"/>
      <c r="C7" s="4" t="s">
        <v>26</v>
      </c>
      <c r="D7" s="375"/>
      <c r="E7" s="355"/>
      <c r="F7" s="375"/>
      <c r="G7" s="355"/>
      <c r="H7" s="3" t="s">
        <v>27</v>
      </c>
      <c r="I7" s="3" t="s">
        <v>28</v>
      </c>
      <c r="J7" s="363"/>
      <c r="K7" s="363"/>
      <c r="L7" s="355"/>
      <c r="M7" s="5" t="s">
        <v>29</v>
      </c>
      <c r="N7" s="5" t="s">
        <v>30</v>
      </c>
      <c r="O7" s="5" t="s">
        <v>31</v>
      </c>
      <c r="P7" s="355"/>
      <c r="Q7" s="375"/>
      <c r="R7" s="5" t="s">
        <v>32</v>
      </c>
      <c r="S7" s="5" t="s">
        <v>33</v>
      </c>
      <c r="T7" s="5" t="s">
        <v>34</v>
      </c>
      <c r="U7" s="363"/>
      <c r="V7" s="5" t="s">
        <v>35</v>
      </c>
      <c r="W7" s="5" t="s">
        <v>36</v>
      </c>
      <c r="X7" s="5" t="s">
        <v>37</v>
      </c>
      <c r="Y7" s="363"/>
      <c r="Z7" s="5" t="s">
        <v>38</v>
      </c>
      <c r="AA7" s="5" t="s">
        <v>39</v>
      </c>
      <c r="AB7" s="5" t="s">
        <v>40</v>
      </c>
      <c r="AC7" s="363"/>
      <c r="AD7" s="5" t="s">
        <v>41</v>
      </c>
      <c r="AE7" s="5" t="s">
        <v>42</v>
      </c>
      <c r="AF7" s="5" t="s">
        <v>694</v>
      </c>
      <c r="AG7" s="363"/>
      <c r="AH7" s="363"/>
      <c r="AI7" s="7" t="s">
        <v>44</v>
      </c>
      <c r="AJ7" s="7" t="s">
        <v>45</v>
      </c>
    </row>
    <row r="8" spans="1:36" ht="12.75" customHeight="1" x14ac:dyDescent="0.25">
      <c r="A8" s="380" t="s">
        <v>46</v>
      </c>
      <c r="B8" s="368"/>
      <c r="C8" s="368"/>
      <c r="D8" s="368"/>
      <c r="E8" s="369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381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IF(ISERROR(AH9/$AH$71),"-",AH9/$AH$71)</f>
        <v>0</v>
      </c>
    </row>
    <row r="10" spans="1:3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38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IF(ISERROR(AH10/$AH$71),"-",AH10/$AH$71)</f>
        <v>0</v>
      </c>
    </row>
    <row r="11" spans="1:36" s="37" customFormat="1" ht="12.75" customHeight="1" collapsed="1" x14ac:dyDescent="0.25">
      <c r="A11" s="376" t="s">
        <v>47</v>
      </c>
      <c r="B11" s="377"/>
      <c r="C11" s="378"/>
      <c r="D11" s="378"/>
      <c r="E11" s="378"/>
      <c r="F11" s="378"/>
      <c r="G11" s="378"/>
      <c r="H11" s="378"/>
      <c r="I11" s="379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</row>
    <row r="12" spans="1:36" ht="12.75" customHeight="1" x14ac:dyDescent="0.25">
      <c r="A12" s="383" t="s">
        <v>48</v>
      </c>
      <c r="B12" s="384"/>
      <c r="C12" s="384"/>
      <c r="D12" s="384"/>
      <c r="E12" s="385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386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IF(ISERROR(AH13/$AH$71),"-",AH13/$AH$71)</f>
        <v>0</v>
      </c>
    </row>
    <row r="14" spans="1:3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387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IF(ISERROR(AH14/$AH$71),"-",AH14/$AH$71)</f>
        <v>0</v>
      </c>
    </row>
    <row r="15" spans="1:36" s="37" customFormat="1" ht="12.75" customHeight="1" collapsed="1" x14ac:dyDescent="0.25">
      <c r="A15" s="376" t="s">
        <v>49</v>
      </c>
      <c r="B15" s="377"/>
      <c r="C15" s="378"/>
      <c r="D15" s="378"/>
      <c r="E15" s="378"/>
      <c r="F15" s="378"/>
      <c r="G15" s="378"/>
      <c r="H15" s="378"/>
      <c r="I15" s="379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</row>
    <row r="16" spans="1:36" ht="12.75" customHeight="1" x14ac:dyDescent="0.25">
      <c r="A16" s="383" t="s">
        <v>50</v>
      </c>
      <c r="B16" s="384"/>
      <c r="C16" s="384"/>
      <c r="D16" s="384"/>
      <c r="E16" s="385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3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381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IF(ISERROR(AH17/$AH$71),"-",AH17/$AH$71)</f>
        <v>0</v>
      </c>
    </row>
    <row r="18" spans="1:3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382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IF(ISERROR(AH18/$AH$71),"-",AH18/$AH$71)</f>
        <v>0</v>
      </c>
    </row>
    <row r="19" spans="1:36" s="37" customFormat="1" ht="12.75" customHeight="1" collapsed="1" x14ac:dyDescent="0.25">
      <c r="A19" s="376" t="s">
        <v>51</v>
      </c>
      <c r="B19" s="377"/>
      <c r="C19" s="378"/>
      <c r="D19" s="378"/>
      <c r="E19" s="378"/>
      <c r="F19" s="378"/>
      <c r="G19" s="378"/>
      <c r="H19" s="378"/>
      <c r="I19" s="379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</row>
    <row r="20" spans="1:36" ht="12.75" customHeight="1" x14ac:dyDescent="0.25">
      <c r="A20" s="383" t="s">
        <v>52</v>
      </c>
      <c r="B20" s="384"/>
      <c r="C20" s="384"/>
      <c r="D20" s="384"/>
      <c r="E20" s="385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381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IF(ISERROR(AH21/$AH$71),"-",AH21/$AH$71)</f>
        <v>0</v>
      </c>
    </row>
    <row r="22" spans="1:3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382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IF(ISERROR(AH22/$AH$71),"-",AH22/$AH$71)</f>
        <v>0</v>
      </c>
    </row>
    <row r="23" spans="1:36" s="37" customFormat="1" ht="12.75" customHeight="1" collapsed="1" x14ac:dyDescent="0.25">
      <c r="A23" s="376" t="s">
        <v>53</v>
      </c>
      <c r="B23" s="377"/>
      <c r="C23" s="378"/>
      <c r="D23" s="378"/>
      <c r="E23" s="378"/>
      <c r="F23" s="378"/>
      <c r="G23" s="378"/>
      <c r="H23" s="378"/>
      <c r="I23" s="379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</row>
    <row r="24" spans="1:36" ht="12.75" customHeight="1" x14ac:dyDescent="0.25">
      <c r="A24" s="383" t="s">
        <v>54</v>
      </c>
      <c r="B24" s="384"/>
      <c r="C24" s="384"/>
      <c r="D24" s="384"/>
      <c r="E24" s="385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3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381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IF(ISERROR(AH25/$AH$71),"-",AH25/$AH$71)</f>
        <v>0</v>
      </c>
    </row>
    <row r="26" spans="1:3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382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IF(ISERROR(AH26/$AH$71),"-",AH26/$AH$71)</f>
        <v>0</v>
      </c>
    </row>
    <row r="27" spans="1:36" s="37" customFormat="1" ht="12.75" customHeight="1" collapsed="1" x14ac:dyDescent="0.25">
      <c r="A27" s="376" t="s">
        <v>55</v>
      </c>
      <c r="B27" s="377"/>
      <c r="C27" s="378"/>
      <c r="D27" s="378"/>
      <c r="E27" s="378"/>
      <c r="F27" s="378"/>
      <c r="G27" s="378"/>
      <c r="H27" s="378"/>
      <c r="I27" s="379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</row>
    <row r="28" spans="1:36" ht="12.75" customHeight="1" x14ac:dyDescent="0.25">
      <c r="A28" s="383" t="s">
        <v>56</v>
      </c>
      <c r="B28" s="384"/>
      <c r="C28" s="384"/>
      <c r="D28" s="384"/>
      <c r="E28" s="385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3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381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IF(ISERROR(AH29/$AH$71),"-",AH29/$AH$71)</f>
        <v>0</v>
      </c>
    </row>
    <row r="30" spans="1:3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382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IF(ISERROR(AH30/$AH$71),"-",AH30/$AH$71)</f>
        <v>0</v>
      </c>
    </row>
    <row r="31" spans="1:36" s="37" customFormat="1" ht="12.75" customHeight="1" collapsed="1" x14ac:dyDescent="0.25">
      <c r="A31" s="376" t="s">
        <v>57</v>
      </c>
      <c r="B31" s="377"/>
      <c r="C31" s="378"/>
      <c r="D31" s="378"/>
      <c r="E31" s="378"/>
      <c r="F31" s="378"/>
      <c r="G31" s="378"/>
      <c r="H31" s="378"/>
      <c r="I31" s="379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</row>
    <row r="32" spans="1:36" ht="12.75" customHeight="1" x14ac:dyDescent="0.25">
      <c r="A32" s="383" t="s">
        <v>58</v>
      </c>
      <c r="B32" s="384"/>
      <c r="C32" s="384"/>
      <c r="D32" s="384"/>
      <c r="E32" s="385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3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381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IF(ISERROR(AH33/$AH$71),"-",AH33/$AH$71)</f>
        <v>0</v>
      </c>
    </row>
    <row r="34" spans="1:3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382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IF(ISERROR(AH34/$AH$71),"-",AH34/$AH$71)</f>
        <v>0</v>
      </c>
    </row>
    <row r="35" spans="1:36" s="37" customFormat="1" ht="12.75" customHeight="1" collapsed="1" x14ac:dyDescent="0.25">
      <c r="A35" s="376" t="s">
        <v>59</v>
      </c>
      <c r="B35" s="377"/>
      <c r="C35" s="378"/>
      <c r="D35" s="378"/>
      <c r="E35" s="378"/>
      <c r="F35" s="378"/>
      <c r="G35" s="378"/>
      <c r="H35" s="378"/>
      <c r="I35" s="379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</row>
    <row r="36" spans="1:36" ht="12.75" customHeight="1" x14ac:dyDescent="0.25">
      <c r="A36" s="383" t="s">
        <v>60</v>
      </c>
      <c r="B36" s="384"/>
      <c r="C36" s="384"/>
      <c r="D36" s="384"/>
      <c r="E36" s="385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3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381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IF(ISERROR(AH37/$AH$71),"-",AH37/$AH$71)</f>
        <v>0</v>
      </c>
    </row>
    <row r="38" spans="1:3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382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IF(ISERROR(AH38/$AH$71),"-",AH38/$AH$71)</f>
        <v>0</v>
      </c>
    </row>
    <row r="39" spans="1:36" s="37" customFormat="1" ht="12.75" customHeight="1" collapsed="1" x14ac:dyDescent="0.25">
      <c r="A39" s="376" t="s">
        <v>61</v>
      </c>
      <c r="B39" s="377"/>
      <c r="C39" s="378"/>
      <c r="D39" s="378"/>
      <c r="E39" s="378"/>
      <c r="F39" s="378"/>
      <c r="G39" s="378"/>
      <c r="H39" s="378"/>
      <c r="I39" s="379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</row>
    <row r="40" spans="1:36" ht="12.75" customHeight="1" x14ac:dyDescent="0.25">
      <c r="A40" s="383" t="s">
        <v>62</v>
      </c>
      <c r="B40" s="384"/>
      <c r="C40" s="384"/>
      <c r="D40" s="384"/>
      <c r="E40" s="385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3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381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IF(ISERROR(AH41/$AH$71),"-",AH41/$AH$71)</f>
        <v>0</v>
      </c>
    </row>
    <row r="42" spans="1:3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382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IF(ISERROR(AH42/$AH$71),"-",AH42/$AH$71)</f>
        <v>0</v>
      </c>
    </row>
    <row r="43" spans="1:36" s="37" customFormat="1" ht="12.75" customHeight="1" collapsed="1" x14ac:dyDescent="0.25">
      <c r="A43" s="376" t="s">
        <v>63</v>
      </c>
      <c r="B43" s="377"/>
      <c r="C43" s="378"/>
      <c r="D43" s="378"/>
      <c r="E43" s="378"/>
      <c r="F43" s="378"/>
      <c r="G43" s="378"/>
      <c r="H43" s="378"/>
      <c r="I43" s="379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</row>
    <row r="44" spans="1:36" ht="12.75" customHeight="1" x14ac:dyDescent="0.25">
      <c r="A44" s="383" t="s">
        <v>64</v>
      </c>
      <c r="B44" s="384"/>
      <c r="C44" s="384"/>
      <c r="D44" s="384"/>
      <c r="E44" s="385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3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381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IF(ISERROR(AH45/$AH$71),"-",AH45/$AH$71)</f>
        <v>0</v>
      </c>
    </row>
    <row r="46" spans="1:3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382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IF(ISERROR(AH46/$AH$71),"-",AH46/$AH$71)</f>
        <v>0</v>
      </c>
    </row>
    <row r="47" spans="1:36" s="37" customFormat="1" ht="12.75" customHeight="1" collapsed="1" x14ac:dyDescent="0.25">
      <c r="A47" s="376" t="s">
        <v>65</v>
      </c>
      <c r="B47" s="377"/>
      <c r="C47" s="378"/>
      <c r="D47" s="378"/>
      <c r="E47" s="378"/>
      <c r="F47" s="378"/>
      <c r="G47" s="378"/>
      <c r="H47" s="378"/>
      <c r="I47" s="379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</row>
    <row r="48" spans="1:36" ht="12.75" customHeight="1" x14ac:dyDescent="0.25">
      <c r="A48" s="383" t="s">
        <v>66</v>
      </c>
      <c r="B48" s="384"/>
      <c r="C48" s="384"/>
      <c r="D48" s="384"/>
      <c r="E48" s="385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3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381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IF(ISERROR(AH49/$AH$71),"-",AH49/$AH$71)</f>
        <v>0</v>
      </c>
    </row>
    <row r="50" spans="1:3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382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IF(ISERROR(AH50/$AH$71),"-",AH50/$AH$71)</f>
        <v>0</v>
      </c>
    </row>
    <row r="51" spans="1:36" s="37" customFormat="1" ht="12.75" customHeight="1" collapsed="1" x14ac:dyDescent="0.25">
      <c r="A51" s="356" t="s">
        <v>67</v>
      </c>
      <c r="B51" s="356"/>
      <c r="C51" s="356"/>
      <c r="D51" s="356"/>
      <c r="E51" s="356"/>
      <c r="F51" s="356"/>
      <c r="G51" s="356"/>
      <c r="H51" s="356"/>
      <c r="I51" s="356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</row>
    <row r="52" spans="1:36" ht="12.75" customHeight="1" x14ac:dyDescent="0.25">
      <c r="A52" s="388" t="s">
        <v>68</v>
      </c>
      <c r="B52" s="389"/>
      <c r="C52" s="389"/>
      <c r="D52" s="389"/>
      <c r="E52" s="390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3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381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IF(ISERROR(AH53/$AH$71),"-",AH53/$AH$71)</f>
        <v>0</v>
      </c>
    </row>
    <row r="54" spans="1:3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382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IF(ISERROR(AH54/$AH$71),"-",AH54/$AH$71)</f>
        <v>0</v>
      </c>
    </row>
    <row r="55" spans="1:36" s="37" customFormat="1" ht="12.75" customHeight="1" collapsed="1" x14ac:dyDescent="0.25">
      <c r="A55" s="376" t="s">
        <v>69</v>
      </c>
      <c r="B55" s="378"/>
      <c r="C55" s="378"/>
      <c r="D55" s="378"/>
      <c r="E55" s="378"/>
      <c r="F55" s="378"/>
      <c r="G55" s="378"/>
      <c r="H55" s="378"/>
      <c r="I55" s="379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</row>
    <row r="56" spans="1:36" ht="12.75" customHeight="1" x14ac:dyDescent="0.25">
      <c r="A56" s="383" t="s">
        <v>70</v>
      </c>
      <c r="B56" s="384"/>
      <c r="C56" s="384"/>
      <c r="D56" s="384"/>
      <c r="E56" s="385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3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381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IF(ISERROR(AH57/$AH$71),"-",AH57/$AH$71)</f>
        <v>0</v>
      </c>
    </row>
    <row r="58" spans="1:3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382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IF(ISERROR(AH58/$AH$71),"-",AH58/$AH$71)</f>
        <v>0</v>
      </c>
    </row>
    <row r="59" spans="1:36" s="37" customFormat="1" ht="12.75" customHeight="1" collapsed="1" x14ac:dyDescent="0.25">
      <c r="A59" s="376" t="s">
        <v>71</v>
      </c>
      <c r="B59" s="378"/>
      <c r="C59" s="378"/>
      <c r="D59" s="378"/>
      <c r="E59" s="378"/>
      <c r="F59" s="378"/>
      <c r="G59" s="378"/>
      <c r="H59" s="378"/>
      <c r="I59" s="379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</row>
    <row r="60" spans="1:36" ht="12.75" customHeight="1" x14ac:dyDescent="0.25">
      <c r="A60" s="383" t="s">
        <v>72</v>
      </c>
      <c r="B60" s="384"/>
      <c r="C60" s="384"/>
      <c r="D60" s="384"/>
      <c r="E60" s="385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3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381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IF(ISERROR(AH61/$AH$71),"-",AH61/$AH$71)</f>
        <v>0</v>
      </c>
    </row>
    <row r="62" spans="1:3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382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IF(ISERROR(AH62/$AH$71),"-",AH62/$AH$71)</f>
        <v>0</v>
      </c>
    </row>
    <row r="63" spans="1:36" s="37" customFormat="1" ht="12.75" customHeight="1" collapsed="1" x14ac:dyDescent="0.25">
      <c r="A63" s="376" t="s">
        <v>73</v>
      </c>
      <c r="B63" s="378"/>
      <c r="C63" s="378"/>
      <c r="D63" s="378"/>
      <c r="E63" s="378"/>
      <c r="F63" s="378"/>
      <c r="G63" s="378"/>
      <c r="H63" s="378"/>
      <c r="I63" s="379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</row>
    <row r="64" spans="1:36" ht="12.75" customHeight="1" x14ac:dyDescent="0.25">
      <c r="A64" s="383" t="s">
        <v>74</v>
      </c>
      <c r="B64" s="384"/>
      <c r="C64" s="384"/>
      <c r="D64" s="384"/>
      <c r="E64" s="385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3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381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IF(ISERROR(AH65/$AH$71),"-",AH65/$AH$71)</f>
        <v>0</v>
      </c>
    </row>
    <row r="66" spans="1:3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382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IF(ISERROR(AH66/$AH$71),"-",AH66/$AH$71)</f>
        <v>0</v>
      </c>
    </row>
    <row r="67" spans="1:36" s="37" customFormat="1" ht="12.75" customHeight="1" collapsed="1" x14ac:dyDescent="0.25">
      <c r="A67" s="376" t="s">
        <v>75</v>
      </c>
      <c r="B67" s="378"/>
      <c r="C67" s="378"/>
      <c r="D67" s="378"/>
      <c r="E67" s="378"/>
      <c r="F67" s="378"/>
      <c r="G67" s="378"/>
      <c r="H67" s="378"/>
      <c r="I67" s="379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</row>
    <row r="68" spans="1:36" ht="12.75" customHeight="1" x14ac:dyDescent="0.25">
      <c r="A68" s="383" t="s">
        <v>76</v>
      </c>
      <c r="B68" s="384"/>
      <c r="C68" s="384"/>
      <c r="D68" s="384"/>
      <c r="E68" s="385"/>
      <c r="F68" s="9"/>
      <c r="G68" s="10"/>
      <c r="H68" s="11"/>
      <c r="I68" s="11"/>
      <c r="J68" s="381">
        <v>568292000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36" ht="57.75" customHeight="1" outlineLevel="1" x14ac:dyDescent="0.25">
      <c r="A69" s="19">
        <v>1</v>
      </c>
      <c r="B69" s="19"/>
      <c r="C69" s="50" t="s">
        <v>2070</v>
      </c>
      <c r="D69" s="51">
        <v>45343</v>
      </c>
      <c r="E69" s="69" t="s">
        <v>2071</v>
      </c>
      <c r="F69" s="70" t="s">
        <v>2072</v>
      </c>
      <c r="G69" s="71" t="s">
        <v>1560</v>
      </c>
      <c r="H69" s="53">
        <v>45292</v>
      </c>
      <c r="I69" s="55">
        <v>45657</v>
      </c>
      <c r="J69" s="395"/>
      <c r="K69" s="72">
        <v>568292000</v>
      </c>
      <c r="L69" s="71" t="s">
        <v>2073</v>
      </c>
      <c r="M69" s="47"/>
      <c r="N69" s="73"/>
      <c r="O69" s="47"/>
      <c r="P69" s="74"/>
      <c r="Q69" s="74"/>
      <c r="R69" s="24"/>
      <c r="S69" s="24">
        <v>284146000</v>
      </c>
      <c r="T69" s="24"/>
      <c r="U69" s="25">
        <f>SUM(R69:T69)</f>
        <v>284146000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>
        <v>248146000</v>
      </c>
      <c r="AE69" s="24">
        <v>0</v>
      </c>
      <c r="AF69" s="24">
        <v>0</v>
      </c>
      <c r="AG69" s="25">
        <v>284146000</v>
      </c>
      <c r="AH69" s="25">
        <f>SUM(U69,Y69,AC69,AG69)</f>
        <v>568292000</v>
      </c>
      <c r="AI69" s="26">
        <f>IF(ISERROR(AH69/J68),0,AH69/J68)</f>
        <v>1</v>
      </c>
      <c r="AJ69" s="27">
        <f>IF(ISERROR(AH69/$AH$71),"-",AH69/$AH$71)</f>
        <v>1</v>
      </c>
    </row>
    <row r="70" spans="1:36" s="37" customFormat="1" ht="12.75" customHeight="1" x14ac:dyDescent="0.25">
      <c r="A70" s="383" t="s">
        <v>82</v>
      </c>
      <c r="B70" s="384"/>
      <c r="C70" s="384"/>
      <c r="D70" s="384"/>
      <c r="E70" s="385"/>
      <c r="F70" s="383"/>
      <c r="G70" s="384"/>
      <c r="H70" s="384"/>
      <c r="I70" s="384"/>
      <c r="J70" s="75">
        <f>J68</f>
        <v>568292000</v>
      </c>
      <c r="K70" s="75">
        <f>SUM(K69:K69)</f>
        <v>568292000</v>
      </c>
      <c r="L70" s="76"/>
      <c r="M70" s="75">
        <f>SUM(M69:M69)</f>
        <v>0</v>
      </c>
      <c r="N70" s="75">
        <f>SUM(N69:N69)</f>
        <v>0</v>
      </c>
      <c r="O70" s="75">
        <f>SUM(O69:O69)</f>
        <v>0</v>
      </c>
      <c r="P70" s="77"/>
      <c r="Q70" s="38"/>
      <c r="R70" s="75">
        <f t="shared" ref="R70:AH70" si="15">SUM(R69:R69)</f>
        <v>0</v>
      </c>
      <c r="S70" s="75">
        <f t="shared" si="15"/>
        <v>284146000</v>
      </c>
      <c r="T70" s="75">
        <f t="shared" si="15"/>
        <v>0</v>
      </c>
      <c r="U70" s="75">
        <f t="shared" si="15"/>
        <v>284146000</v>
      </c>
      <c r="V70" s="75">
        <f t="shared" si="15"/>
        <v>0</v>
      </c>
      <c r="W70" s="75">
        <f t="shared" si="15"/>
        <v>0</v>
      </c>
      <c r="X70" s="75">
        <f t="shared" si="15"/>
        <v>0</v>
      </c>
      <c r="Y70" s="75">
        <f t="shared" si="15"/>
        <v>0</v>
      </c>
      <c r="Z70" s="75">
        <f t="shared" si="15"/>
        <v>0</v>
      </c>
      <c r="AA70" s="75">
        <f t="shared" si="15"/>
        <v>0</v>
      </c>
      <c r="AB70" s="75">
        <f t="shared" si="15"/>
        <v>0</v>
      </c>
      <c r="AC70" s="75">
        <f t="shared" si="15"/>
        <v>0</v>
      </c>
      <c r="AD70" s="75">
        <f t="shared" si="15"/>
        <v>248146000</v>
      </c>
      <c r="AE70" s="75">
        <f t="shared" si="15"/>
        <v>0</v>
      </c>
      <c r="AF70" s="75">
        <f t="shared" si="15"/>
        <v>0</v>
      </c>
      <c r="AG70" s="75">
        <f t="shared" si="15"/>
        <v>284146000</v>
      </c>
      <c r="AH70" s="75">
        <f t="shared" si="15"/>
        <v>568292000</v>
      </c>
      <c r="AI70" s="78">
        <f>IF(ISERROR(AH70/J70),0,AH70/J70)</f>
        <v>1</v>
      </c>
      <c r="AJ70" s="78">
        <f>IF(ISERROR(AH70/$AH$71),0,AH70/$AH$71)</f>
        <v>1</v>
      </c>
    </row>
    <row r="71" spans="1:36" s="79" customFormat="1" ht="15" customHeight="1" x14ac:dyDescent="0.25">
      <c r="A71" s="391" t="str">
        <f>"TOTAL ASIG."&amp;" "&amp;$A$5</f>
        <v>TOTAL ASIG. 24-03-999 "Programa de Generación de Microemprendimiento Indígena Urbano Chile Solidario - CONADI"</v>
      </c>
      <c r="B71" s="392"/>
      <c r="C71" s="392"/>
      <c r="D71" s="392"/>
      <c r="E71" s="392"/>
      <c r="F71" s="392"/>
      <c r="G71" s="392"/>
      <c r="H71" s="392"/>
      <c r="I71" s="393"/>
      <c r="J71" s="33">
        <f>SUM(J11,J15,J19,J23,J27,J31,J35,J39,J43,J47,J51,J55,J59,J63,J67,J70)</f>
        <v>568292000</v>
      </c>
      <c r="K71" s="33">
        <f>+K11+K15+K19+K23+K27+K31+K35+K39+K43+K47+K51+K55+K67+K59+K63+K70</f>
        <v>568292000</v>
      </c>
      <c r="L71" s="32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34"/>
      <c r="Q71" s="35"/>
      <c r="R71" s="33">
        <f t="shared" ref="R71:AH71" si="16">+R11+R15+R19+R23+R27+R31+R35+R39+R43+R47+R51+R55+R67+R59+R63+R70</f>
        <v>0</v>
      </c>
      <c r="S71" s="33">
        <f t="shared" si="16"/>
        <v>284146000</v>
      </c>
      <c r="T71" s="33">
        <f t="shared" si="16"/>
        <v>0</v>
      </c>
      <c r="U71" s="33">
        <f t="shared" si="16"/>
        <v>284146000</v>
      </c>
      <c r="V71" s="33">
        <f t="shared" si="16"/>
        <v>0</v>
      </c>
      <c r="W71" s="33">
        <f t="shared" si="16"/>
        <v>0</v>
      </c>
      <c r="X71" s="33">
        <f t="shared" si="16"/>
        <v>0</v>
      </c>
      <c r="Y71" s="33">
        <f t="shared" si="16"/>
        <v>0</v>
      </c>
      <c r="Z71" s="33">
        <f t="shared" si="16"/>
        <v>0</v>
      </c>
      <c r="AA71" s="33">
        <f t="shared" si="16"/>
        <v>0</v>
      </c>
      <c r="AB71" s="33">
        <f t="shared" si="16"/>
        <v>0</v>
      </c>
      <c r="AC71" s="33">
        <f t="shared" si="16"/>
        <v>0</v>
      </c>
      <c r="AD71" s="33">
        <f t="shared" si="16"/>
        <v>248146000</v>
      </c>
      <c r="AE71" s="33">
        <f t="shared" si="16"/>
        <v>0</v>
      </c>
      <c r="AF71" s="33">
        <f t="shared" si="16"/>
        <v>0</v>
      </c>
      <c r="AG71" s="33">
        <f t="shared" si="16"/>
        <v>284146000</v>
      </c>
      <c r="AH71" s="33">
        <f t="shared" si="16"/>
        <v>568292000</v>
      </c>
      <c r="AI71" s="36">
        <f>IF(ISERROR(AH71/J71),0,AH71/J71)</f>
        <v>1</v>
      </c>
      <c r="AJ71" s="36">
        <f>IF(ISERROR(AH71/$AH$71),0,AH71/$AH$71)</f>
        <v>1</v>
      </c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1:I71"/>
    <mergeCell ref="A64:E64"/>
    <mergeCell ref="J65:J66"/>
    <mergeCell ref="A67:I67"/>
    <mergeCell ref="A68:E68"/>
    <mergeCell ref="A70:E70"/>
    <mergeCell ref="F70:I70"/>
    <mergeCell ref="J68:J69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7CEA530D-50B6-4253-A884-F810F7EEC46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59C2A9CA-24CE-4890-A2B8-153ECC38457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4E5B3A11-630F-43A7-AA21-E9958466364C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8A065633-8144-4B2A-95AE-C747FAE98399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6D66632E-62DE-450D-89DA-2D6FC61341C9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P69:Q69 E69:G69" xr:uid="{9F1C7C3B-6336-4BAA-B02E-64ADCF514316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D72E3FA4-8E1A-4D94-97D3-84B2EDA474E2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BE803A01-365E-461F-A7D8-B9B3FE173E11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843EB-EE3D-45DB-9395-3C6CC18AB5BF}">
  <sheetPr>
    <tabColor rgb="FF33CCFF"/>
    <pageSetUpPr fitToPage="1"/>
  </sheetPr>
  <dimension ref="A1:Y24"/>
  <sheetViews>
    <sheetView tabSelected="1" zoomScaleNormal="100" workbookViewId="0">
      <selection activeCell="AB7" sqref="AB7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hidden="1" customWidth="1"/>
    <col min="5" max="5" width="10.28515625" style="80" hidden="1" customWidth="1"/>
    <col min="6" max="6" width="9.85546875" style="80" hidden="1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394" t="s">
        <v>0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</row>
    <row r="2" spans="1:25" s="1" customFormat="1" ht="1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</row>
    <row r="3" spans="1:25" s="1" customFormat="1" ht="15" customHeight="1" x14ac:dyDescent="0.25">
      <c r="A3" s="349" t="s">
        <v>2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</row>
    <row r="4" spans="1:25" s="1" customFormat="1" ht="1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</row>
    <row r="5" spans="1:25" ht="18" customHeight="1" x14ac:dyDescent="0.25">
      <c r="A5" s="367" t="str">
        <f>'24-03-999 Ind. CONADI'!A5:U5</f>
        <v>24-03-999 "Programa de Generación de Microemprendimiento Indígena Urbano Chile Solidario - CONADI"</v>
      </c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9"/>
    </row>
    <row r="6" spans="1:25" s="80" customFormat="1" x14ac:dyDescent="0.25">
      <c r="A6" s="355" t="s">
        <v>7</v>
      </c>
      <c r="B6" s="362" t="s">
        <v>13</v>
      </c>
      <c r="C6" s="362" t="s">
        <v>83</v>
      </c>
      <c r="D6" s="364" t="s">
        <v>16</v>
      </c>
      <c r="E6" s="365"/>
      <c r="F6" s="366"/>
      <c r="G6" s="353" t="s">
        <v>19</v>
      </c>
      <c r="H6" s="353"/>
      <c r="I6" s="353"/>
      <c r="J6" s="362" t="s">
        <v>20</v>
      </c>
      <c r="K6" s="353" t="s">
        <v>19</v>
      </c>
      <c r="L6" s="353"/>
      <c r="M6" s="353"/>
      <c r="N6" s="362" t="s">
        <v>21</v>
      </c>
      <c r="O6" s="353" t="s">
        <v>19</v>
      </c>
      <c r="P6" s="353"/>
      <c r="Q6" s="353"/>
      <c r="R6" s="362" t="s">
        <v>22</v>
      </c>
      <c r="S6" s="353" t="s">
        <v>19</v>
      </c>
      <c r="T6" s="353"/>
      <c r="U6" s="353"/>
      <c r="V6" s="362" t="s">
        <v>23</v>
      </c>
      <c r="W6" s="362" t="s">
        <v>24</v>
      </c>
      <c r="X6" s="370" t="s">
        <v>84</v>
      </c>
      <c r="Y6" s="370"/>
    </row>
    <row r="7" spans="1:25" s="80" customFormat="1" ht="25.5" x14ac:dyDescent="0.25">
      <c r="A7" s="355"/>
      <c r="B7" s="363"/>
      <c r="C7" s="36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363"/>
      <c r="K7" s="5" t="s">
        <v>35</v>
      </c>
      <c r="L7" s="5" t="s">
        <v>36</v>
      </c>
      <c r="M7" s="5" t="s">
        <v>37</v>
      </c>
      <c r="N7" s="363"/>
      <c r="O7" s="5" t="s">
        <v>38</v>
      </c>
      <c r="P7" s="5" t="s">
        <v>39</v>
      </c>
      <c r="Q7" s="5" t="s">
        <v>40</v>
      </c>
      <c r="R7" s="363"/>
      <c r="S7" s="5" t="s">
        <v>41</v>
      </c>
      <c r="T7" s="5" t="s">
        <v>42</v>
      </c>
      <c r="U7" s="5" t="s">
        <v>43</v>
      </c>
      <c r="V7" s="363"/>
      <c r="W7" s="363"/>
      <c r="X7" s="7" t="s">
        <v>44</v>
      </c>
      <c r="Y7" s="7" t="s">
        <v>85</v>
      </c>
    </row>
    <row r="8" spans="1:25" ht="24.75" customHeight="1" x14ac:dyDescent="0.25">
      <c r="A8" s="85" t="s">
        <v>46</v>
      </c>
      <c r="B8" s="63">
        <f>+'24-03-999 Ind. CONADI'!J11</f>
        <v>0</v>
      </c>
      <c r="C8" s="63">
        <f>+'24-03-999 Ind. CONADI'!K11</f>
        <v>0</v>
      </c>
      <c r="D8" s="63">
        <f>+'24-03-999 Ind. CONADI'!M11</f>
        <v>0</v>
      </c>
      <c r="E8" s="63">
        <f>+'24-03-999 Ind. CONADI'!N11</f>
        <v>0</v>
      </c>
      <c r="F8" s="63">
        <f>+'24-03-999 Ind. CONADI'!O11</f>
        <v>0</v>
      </c>
      <c r="G8" s="63">
        <f>+'24-03-999 Ind. CONADI'!R11</f>
        <v>0</v>
      </c>
      <c r="H8" s="63">
        <f>+'24-03-999 Ind. CONADI'!S11</f>
        <v>0</v>
      </c>
      <c r="I8" s="63">
        <f>+'24-03-999 Ind. CONADI'!T11</f>
        <v>0</v>
      </c>
      <c r="J8" s="63">
        <f>+'24-03-999 Ind. CONADI'!U11</f>
        <v>0</v>
      </c>
      <c r="K8" s="63">
        <f>+'24-03-999 Ind. CONADI'!V11</f>
        <v>0</v>
      </c>
      <c r="L8" s="63">
        <f>+'24-03-999 Ind. CONADI'!W11</f>
        <v>0</v>
      </c>
      <c r="M8" s="63">
        <f>+'24-03-999 Ind. CONADI'!X11</f>
        <v>0</v>
      </c>
      <c r="N8" s="63">
        <f>+'24-03-999 Ind. CONADI'!Y11</f>
        <v>0</v>
      </c>
      <c r="O8" s="63">
        <f>+'24-03-999 Ind. CONADI'!Z11</f>
        <v>0</v>
      </c>
      <c r="P8" s="63">
        <f>+'24-03-999 Ind. CONADI'!AA11</f>
        <v>0</v>
      </c>
      <c r="Q8" s="63">
        <f>+'24-03-999 Ind. CONADI'!AB11</f>
        <v>0</v>
      </c>
      <c r="R8" s="63">
        <f>+'24-03-999 Ind. CONADI'!AC11</f>
        <v>0</v>
      </c>
      <c r="S8" s="63">
        <f>+'24-03-999 Ind. CONADI'!AD11</f>
        <v>0</v>
      </c>
      <c r="T8" s="63">
        <f>+'24-03-999 Ind. CONADI'!AE11</f>
        <v>0</v>
      </c>
      <c r="U8" s="63">
        <f>+'24-03-999 Ind. CONADI'!AF11</f>
        <v>0</v>
      </c>
      <c r="V8" s="63">
        <f>+'24-03-999 Ind. CONADI'!AG11</f>
        <v>0</v>
      </c>
      <c r="W8" s="63">
        <f>+'24-03-999 Ind. CONADI'!AH11</f>
        <v>0</v>
      </c>
      <c r="X8" s="86">
        <f>+'24-03-999 Ind. CONADI'!AI11</f>
        <v>0</v>
      </c>
      <c r="Y8" s="86">
        <f>+'24-03-999 Ind. CONADI'!AJ11</f>
        <v>0</v>
      </c>
    </row>
    <row r="9" spans="1:25" ht="24.75" customHeight="1" x14ac:dyDescent="0.25">
      <c r="A9" s="85" t="s">
        <v>48</v>
      </c>
      <c r="B9" s="63">
        <f>+'24-03-999 Ind. CONADI'!J15</f>
        <v>0</v>
      </c>
      <c r="C9" s="63">
        <f>+'24-03-999 Ind. CONADI'!K15</f>
        <v>0</v>
      </c>
      <c r="D9" s="63">
        <f>+'24-03-999 Ind. CONADI'!M15</f>
        <v>0</v>
      </c>
      <c r="E9" s="63">
        <f>+'24-03-999 Ind. CONADI'!N15</f>
        <v>0</v>
      </c>
      <c r="F9" s="63">
        <f>+'24-03-999 Ind. CONADI'!O15</f>
        <v>0</v>
      </c>
      <c r="G9" s="63">
        <f>+'24-03-999 Ind. CONADI'!R15</f>
        <v>0</v>
      </c>
      <c r="H9" s="63">
        <f>+'24-03-999 Ind. CONADI'!S15</f>
        <v>0</v>
      </c>
      <c r="I9" s="63">
        <f>+'24-03-999 Ind. CONADI'!T15</f>
        <v>0</v>
      </c>
      <c r="J9" s="63">
        <f>+'24-03-999 Ind. CONADI'!U15</f>
        <v>0</v>
      </c>
      <c r="K9" s="63">
        <f>+'24-03-999 Ind. CONADI'!V15</f>
        <v>0</v>
      </c>
      <c r="L9" s="63">
        <f>+'24-03-999 Ind. CONADI'!W15</f>
        <v>0</v>
      </c>
      <c r="M9" s="63">
        <f>+'24-03-999 Ind. CONADI'!X15</f>
        <v>0</v>
      </c>
      <c r="N9" s="63">
        <f>+'24-03-999 Ind. CONADI'!Y15</f>
        <v>0</v>
      </c>
      <c r="O9" s="63">
        <f>+'24-03-999 Ind. CONADI'!Z15</f>
        <v>0</v>
      </c>
      <c r="P9" s="63">
        <f>+'24-03-999 Ind. CONADI'!AA15</f>
        <v>0</v>
      </c>
      <c r="Q9" s="63">
        <f>+'24-03-999 Ind. CONADI'!AB15</f>
        <v>0</v>
      </c>
      <c r="R9" s="63">
        <f>+'24-03-999 Ind. CONADI'!AC15</f>
        <v>0</v>
      </c>
      <c r="S9" s="63">
        <f>+'24-03-999 Ind. CONADI'!AD15</f>
        <v>0</v>
      </c>
      <c r="T9" s="63">
        <f>+'24-03-999 Ind. CONADI'!AE15</f>
        <v>0</v>
      </c>
      <c r="U9" s="63">
        <f>+'24-03-999 Ind. CONADI'!AF15</f>
        <v>0</v>
      </c>
      <c r="V9" s="63">
        <f>+'24-03-999 Ind. CONADI'!AG15</f>
        <v>0</v>
      </c>
      <c r="W9" s="63">
        <f>+'24-03-999 Ind. CONADI'!AH15</f>
        <v>0</v>
      </c>
      <c r="X9" s="86">
        <f>+'24-03-999 Ind. CONADI'!AI15</f>
        <v>0</v>
      </c>
      <c r="Y9" s="86">
        <f>+'24-03-999 Ind. CONADI'!AJ15</f>
        <v>0</v>
      </c>
    </row>
    <row r="10" spans="1:25" ht="24.75" customHeight="1" x14ac:dyDescent="0.25">
      <c r="A10" s="85" t="s">
        <v>50</v>
      </c>
      <c r="B10" s="63">
        <f>+'24-03-999 Ind. CONADI'!J19</f>
        <v>0</v>
      </c>
      <c r="C10" s="63">
        <f>+'24-03-999 Ind. CONADI'!K19</f>
        <v>0</v>
      </c>
      <c r="D10" s="63">
        <f>+'24-03-999 Ind. CONADI'!M19</f>
        <v>0</v>
      </c>
      <c r="E10" s="63">
        <f>+'24-03-999 Ind. CONADI'!N19</f>
        <v>0</v>
      </c>
      <c r="F10" s="63">
        <f>+'24-03-999 Ind. CONADI'!O19</f>
        <v>0</v>
      </c>
      <c r="G10" s="63">
        <f>+'24-03-999 Ind. CONADI'!R19</f>
        <v>0</v>
      </c>
      <c r="H10" s="63">
        <f>+'24-03-999 Ind. CONADI'!S19</f>
        <v>0</v>
      </c>
      <c r="I10" s="63">
        <f>+'24-03-999 Ind. CONADI'!T19</f>
        <v>0</v>
      </c>
      <c r="J10" s="63">
        <f>+'24-03-999 Ind. CONADI'!U19</f>
        <v>0</v>
      </c>
      <c r="K10" s="63">
        <f>+'24-03-999 Ind. CONADI'!V19</f>
        <v>0</v>
      </c>
      <c r="L10" s="63">
        <f>+'24-03-999 Ind. CONADI'!W19</f>
        <v>0</v>
      </c>
      <c r="M10" s="63">
        <f>+'24-03-999 Ind. CONADI'!X19</f>
        <v>0</v>
      </c>
      <c r="N10" s="63">
        <f>+'24-03-999 Ind. CONADI'!Y19</f>
        <v>0</v>
      </c>
      <c r="O10" s="63">
        <f>+'24-03-999 Ind. CONADI'!Z19</f>
        <v>0</v>
      </c>
      <c r="P10" s="63">
        <f>+'24-03-999 Ind. CONADI'!AA19</f>
        <v>0</v>
      </c>
      <c r="Q10" s="63">
        <f>+'24-03-999 Ind. CONADI'!AB19</f>
        <v>0</v>
      </c>
      <c r="R10" s="63">
        <f>+'24-03-999 Ind. CONADI'!AC19</f>
        <v>0</v>
      </c>
      <c r="S10" s="63">
        <f>+'24-03-999 Ind. CONADI'!AD19</f>
        <v>0</v>
      </c>
      <c r="T10" s="63">
        <f>+'24-03-999 Ind. CONADI'!AE19</f>
        <v>0</v>
      </c>
      <c r="U10" s="63">
        <f>+'24-03-999 Ind. CONADI'!AF19</f>
        <v>0</v>
      </c>
      <c r="V10" s="63">
        <f>+'24-03-999 Ind. CONADI'!AG19</f>
        <v>0</v>
      </c>
      <c r="W10" s="63">
        <f>+'24-03-999 Ind. CONADI'!AH19</f>
        <v>0</v>
      </c>
      <c r="X10" s="86">
        <f>+'24-03-999 Ind. CONADI'!AI19</f>
        <v>0</v>
      </c>
      <c r="Y10" s="86">
        <f>+'24-03-999 Ind. CONADI'!AJ19</f>
        <v>0</v>
      </c>
    </row>
    <row r="11" spans="1:25" ht="24.75" customHeight="1" x14ac:dyDescent="0.25">
      <c r="A11" s="85" t="s">
        <v>52</v>
      </c>
      <c r="B11" s="63">
        <f>+'24-03-999 Ind. CONADI'!J23</f>
        <v>0</v>
      </c>
      <c r="C11" s="63">
        <f>+'24-03-999 Ind. CONADI'!K23</f>
        <v>0</v>
      </c>
      <c r="D11" s="63">
        <f>+'24-03-999 Ind. CONADI'!M23</f>
        <v>0</v>
      </c>
      <c r="E11" s="63">
        <f>+'24-03-999 Ind. CONADI'!N23</f>
        <v>0</v>
      </c>
      <c r="F11" s="63">
        <f>+'24-03-999 Ind. CONADI'!O23</f>
        <v>0</v>
      </c>
      <c r="G11" s="63">
        <f>+'24-03-999 Ind. CONADI'!R23</f>
        <v>0</v>
      </c>
      <c r="H11" s="63">
        <f>+'24-03-999 Ind. CONADI'!S23</f>
        <v>0</v>
      </c>
      <c r="I11" s="63">
        <f>+'24-03-999 Ind. CONADI'!T23</f>
        <v>0</v>
      </c>
      <c r="J11" s="63">
        <f>+'24-03-999 Ind. CONADI'!U23</f>
        <v>0</v>
      </c>
      <c r="K11" s="63">
        <f>+'24-03-999 Ind. CONADI'!V23</f>
        <v>0</v>
      </c>
      <c r="L11" s="63">
        <f>+'24-03-999 Ind. CONADI'!W23</f>
        <v>0</v>
      </c>
      <c r="M11" s="63">
        <f>+'24-03-999 Ind. CONADI'!X23</f>
        <v>0</v>
      </c>
      <c r="N11" s="63">
        <f>+'24-03-999 Ind. CONADI'!Y23</f>
        <v>0</v>
      </c>
      <c r="O11" s="63">
        <f>+'24-03-999 Ind. CONADI'!Z23</f>
        <v>0</v>
      </c>
      <c r="P11" s="63">
        <f>+'24-03-999 Ind. CONADI'!AA23</f>
        <v>0</v>
      </c>
      <c r="Q11" s="63">
        <f>+'24-03-999 Ind. CONADI'!AB23</f>
        <v>0</v>
      </c>
      <c r="R11" s="63">
        <f>+'24-03-999 Ind. CONADI'!AC23</f>
        <v>0</v>
      </c>
      <c r="S11" s="63">
        <f>+'24-03-999 Ind. CONADI'!AD23</f>
        <v>0</v>
      </c>
      <c r="T11" s="63">
        <f>+'24-03-999 Ind. CONADI'!AE23</f>
        <v>0</v>
      </c>
      <c r="U11" s="63">
        <f>+'24-03-999 Ind. CONADI'!AF23</f>
        <v>0</v>
      </c>
      <c r="V11" s="63">
        <f>+'24-03-999 Ind. CONADI'!AG23</f>
        <v>0</v>
      </c>
      <c r="W11" s="63">
        <f>+'24-03-999 Ind. CONADI'!AH23</f>
        <v>0</v>
      </c>
      <c r="X11" s="86">
        <f>+'24-03-999 Ind. CONADI'!AI23</f>
        <v>0</v>
      </c>
      <c r="Y11" s="86">
        <f>+'24-03-999 Ind. CONADI'!AJ23</f>
        <v>0</v>
      </c>
    </row>
    <row r="12" spans="1:25" ht="24.75" customHeight="1" x14ac:dyDescent="0.25">
      <c r="A12" s="85" t="s">
        <v>54</v>
      </c>
      <c r="B12" s="63">
        <f>+'24-03-999 Ind. CONADI'!J27</f>
        <v>0</v>
      </c>
      <c r="C12" s="63">
        <f>+'24-03-999 Ind. CONADI'!K27</f>
        <v>0</v>
      </c>
      <c r="D12" s="63">
        <f>+'24-03-999 Ind. CONADI'!M27</f>
        <v>0</v>
      </c>
      <c r="E12" s="63">
        <f>+'24-03-999 Ind. CONADI'!N27</f>
        <v>0</v>
      </c>
      <c r="F12" s="63">
        <f>+'24-03-999 Ind. CONADI'!O27</f>
        <v>0</v>
      </c>
      <c r="G12" s="63">
        <f>+'24-03-999 Ind. CONADI'!R27</f>
        <v>0</v>
      </c>
      <c r="H12" s="63">
        <f>+'24-03-999 Ind. CONADI'!S27</f>
        <v>0</v>
      </c>
      <c r="I12" s="63">
        <f>+'24-03-999 Ind. CONADI'!T27</f>
        <v>0</v>
      </c>
      <c r="J12" s="63">
        <f>+'24-03-999 Ind. CONADI'!U27</f>
        <v>0</v>
      </c>
      <c r="K12" s="63">
        <f>+'24-03-999 Ind. CONADI'!V27</f>
        <v>0</v>
      </c>
      <c r="L12" s="63">
        <f>+'24-03-999 Ind. CONADI'!W27</f>
        <v>0</v>
      </c>
      <c r="M12" s="63">
        <f>+'24-03-999 Ind. CONADI'!X27</f>
        <v>0</v>
      </c>
      <c r="N12" s="63">
        <f>+'24-03-999 Ind. CONADI'!Y27</f>
        <v>0</v>
      </c>
      <c r="O12" s="63">
        <f>+'24-03-999 Ind. CONADI'!Z27</f>
        <v>0</v>
      </c>
      <c r="P12" s="63">
        <f>+'24-03-999 Ind. CONADI'!AA27</f>
        <v>0</v>
      </c>
      <c r="Q12" s="63">
        <f>+'24-03-999 Ind. CONADI'!AB27</f>
        <v>0</v>
      </c>
      <c r="R12" s="63">
        <f>+'24-03-999 Ind. CONADI'!AC27</f>
        <v>0</v>
      </c>
      <c r="S12" s="63">
        <f>+'24-03-999 Ind. CONADI'!AD27</f>
        <v>0</v>
      </c>
      <c r="T12" s="63">
        <f>+'24-03-999 Ind. CONADI'!AE27</f>
        <v>0</v>
      </c>
      <c r="U12" s="63">
        <f>+'24-03-999 Ind. CONADI'!AF27</f>
        <v>0</v>
      </c>
      <c r="V12" s="63">
        <f>+'24-03-999 Ind. CONADI'!AG27</f>
        <v>0</v>
      </c>
      <c r="W12" s="63">
        <f>+'24-03-999 Ind. CONADI'!AH27</f>
        <v>0</v>
      </c>
      <c r="X12" s="86">
        <f>+'24-03-999 Ind. CONADI'!AI27</f>
        <v>0</v>
      </c>
      <c r="Y12" s="86">
        <f>+'24-03-999 Ind. CONADI'!AJ27</f>
        <v>0</v>
      </c>
    </row>
    <row r="13" spans="1:25" ht="24.75" customHeight="1" x14ac:dyDescent="0.25">
      <c r="A13" s="85" t="s">
        <v>56</v>
      </c>
      <c r="B13" s="63">
        <f>+'24-03-999 Ind. CONADI'!J31</f>
        <v>0</v>
      </c>
      <c r="C13" s="63">
        <f>+'24-03-999 Ind. CONADI'!K31</f>
        <v>0</v>
      </c>
      <c r="D13" s="63">
        <f>+'24-03-999 Ind. CONADI'!M31</f>
        <v>0</v>
      </c>
      <c r="E13" s="63">
        <f>+'24-03-999 Ind. CONADI'!N31</f>
        <v>0</v>
      </c>
      <c r="F13" s="63">
        <f>+'24-03-999 Ind. CONADI'!O31</f>
        <v>0</v>
      </c>
      <c r="G13" s="63">
        <f>+'24-03-999 Ind. CONADI'!R31</f>
        <v>0</v>
      </c>
      <c r="H13" s="63">
        <f>+'24-03-999 Ind. CONADI'!S31</f>
        <v>0</v>
      </c>
      <c r="I13" s="63">
        <f>+'24-03-999 Ind. CONADI'!T31</f>
        <v>0</v>
      </c>
      <c r="J13" s="63">
        <f>+'24-03-999 Ind. CONADI'!U31</f>
        <v>0</v>
      </c>
      <c r="K13" s="63">
        <f>+'24-03-999 Ind. CONADI'!V31</f>
        <v>0</v>
      </c>
      <c r="L13" s="63">
        <f>+'24-03-999 Ind. CONADI'!W31</f>
        <v>0</v>
      </c>
      <c r="M13" s="63">
        <f>+'24-03-999 Ind. CONADI'!X31</f>
        <v>0</v>
      </c>
      <c r="N13" s="63">
        <f>+'24-03-999 Ind. CONADI'!Y31</f>
        <v>0</v>
      </c>
      <c r="O13" s="63">
        <f>+'24-03-999 Ind. CONADI'!Z31</f>
        <v>0</v>
      </c>
      <c r="P13" s="63">
        <f>+'24-03-999 Ind. CONADI'!AA31</f>
        <v>0</v>
      </c>
      <c r="Q13" s="63">
        <f>+'24-03-999 Ind. CONADI'!AB31</f>
        <v>0</v>
      </c>
      <c r="R13" s="63">
        <f>+'24-03-999 Ind. CONADI'!AC31</f>
        <v>0</v>
      </c>
      <c r="S13" s="63">
        <f>+'24-03-999 Ind. CONADI'!AD31</f>
        <v>0</v>
      </c>
      <c r="T13" s="63">
        <f>+'24-03-999 Ind. CONADI'!AE31</f>
        <v>0</v>
      </c>
      <c r="U13" s="63">
        <f>+'24-03-999 Ind. CONADI'!AF31</f>
        <v>0</v>
      </c>
      <c r="V13" s="63">
        <f>+'24-03-999 Ind. CONADI'!AG31</f>
        <v>0</v>
      </c>
      <c r="W13" s="63">
        <f>+'24-03-999 Ind. CONADI'!AH31</f>
        <v>0</v>
      </c>
      <c r="X13" s="86">
        <f>+'24-03-999 Ind. CONADI'!AI31</f>
        <v>0</v>
      </c>
      <c r="Y13" s="86">
        <f>+'24-03-999 Ind. CONADI'!AJ31</f>
        <v>0</v>
      </c>
    </row>
    <row r="14" spans="1:25" ht="24.75" customHeight="1" x14ac:dyDescent="0.25">
      <c r="A14" s="85" t="s">
        <v>58</v>
      </c>
      <c r="B14" s="63">
        <f>+'24-03-999 Ind. CONADI'!J35</f>
        <v>0</v>
      </c>
      <c r="C14" s="63">
        <f>+'24-03-999 Ind. CONADI'!K35</f>
        <v>0</v>
      </c>
      <c r="D14" s="63">
        <f>+'24-03-999 Ind. CONADI'!M35</f>
        <v>0</v>
      </c>
      <c r="E14" s="63">
        <f>+'24-03-999 Ind. CONADI'!N35</f>
        <v>0</v>
      </c>
      <c r="F14" s="63">
        <f>+'24-03-999 Ind. CONADI'!O35</f>
        <v>0</v>
      </c>
      <c r="G14" s="63">
        <f>+'24-03-999 Ind. CONADI'!R35</f>
        <v>0</v>
      </c>
      <c r="H14" s="63">
        <f>+'24-03-999 Ind. CONADI'!S35</f>
        <v>0</v>
      </c>
      <c r="I14" s="63">
        <f>+'24-03-999 Ind. CONADI'!T35</f>
        <v>0</v>
      </c>
      <c r="J14" s="63">
        <f>+'24-03-999 Ind. CONADI'!U35</f>
        <v>0</v>
      </c>
      <c r="K14" s="63">
        <f>+'24-03-999 Ind. CONADI'!V35</f>
        <v>0</v>
      </c>
      <c r="L14" s="63">
        <f>+'24-03-999 Ind. CONADI'!W35</f>
        <v>0</v>
      </c>
      <c r="M14" s="63">
        <f>+'24-03-999 Ind. CONADI'!X35</f>
        <v>0</v>
      </c>
      <c r="N14" s="63">
        <f>+'24-03-999 Ind. CONADI'!Y35</f>
        <v>0</v>
      </c>
      <c r="O14" s="63">
        <f>+'24-03-999 Ind. CONADI'!Z35</f>
        <v>0</v>
      </c>
      <c r="P14" s="63">
        <f>+'24-03-999 Ind. CONADI'!AA35</f>
        <v>0</v>
      </c>
      <c r="Q14" s="63">
        <f>+'24-03-999 Ind. CONADI'!AB35</f>
        <v>0</v>
      </c>
      <c r="R14" s="63">
        <f>+'24-03-999 Ind. CONADI'!AC35</f>
        <v>0</v>
      </c>
      <c r="S14" s="63">
        <f>+'24-03-999 Ind. CONADI'!AD35</f>
        <v>0</v>
      </c>
      <c r="T14" s="63">
        <f>+'24-03-999 Ind. CONADI'!AE35</f>
        <v>0</v>
      </c>
      <c r="U14" s="63">
        <f>+'24-03-999 Ind. CONADI'!AF35</f>
        <v>0</v>
      </c>
      <c r="V14" s="63">
        <f>+'24-03-999 Ind. CONADI'!AG35</f>
        <v>0</v>
      </c>
      <c r="W14" s="63">
        <f>+'24-03-999 Ind. CONADI'!AH35</f>
        <v>0</v>
      </c>
      <c r="X14" s="86">
        <f>+'24-03-999 Ind. CONADI'!AI35</f>
        <v>0</v>
      </c>
      <c r="Y14" s="86">
        <f>+'24-03-999 Ind. CONADI'!AJ35</f>
        <v>0</v>
      </c>
    </row>
    <row r="15" spans="1:25" ht="24.75" customHeight="1" x14ac:dyDescent="0.25">
      <c r="A15" s="85" t="s">
        <v>60</v>
      </c>
      <c r="B15" s="63">
        <f>+'24-03-999 Ind. CONADI'!J39</f>
        <v>0</v>
      </c>
      <c r="C15" s="63">
        <f>+'24-03-999 Ind. CONADI'!K39</f>
        <v>0</v>
      </c>
      <c r="D15" s="63">
        <f>+'24-03-999 Ind. CONADI'!M39</f>
        <v>0</v>
      </c>
      <c r="E15" s="63">
        <f>+'24-03-999 Ind. CONADI'!N39</f>
        <v>0</v>
      </c>
      <c r="F15" s="63">
        <f>+'24-03-999 Ind. CONADI'!O39</f>
        <v>0</v>
      </c>
      <c r="G15" s="63">
        <f>+'24-03-999 Ind. CONADI'!R39</f>
        <v>0</v>
      </c>
      <c r="H15" s="63">
        <f>+'24-03-999 Ind. CONADI'!S39</f>
        <v>0</v>
      </c>
      <c r="I15" s="63">
        <f>+'24-03-999 Ind. CONADI'!T39</f>
        <v>0</v>
      </c>
      <c r="J15" s="63">
        <f>+'24-03-999 Ind. CONADI'!U39</f>
        <v>0</v>
      </c>
      <c r="K15" s="63">
        <f>+'24-03-999 Ind. CONADI'!V39</f>
        <v>0</v>
      </c>
      <c r="L15" s="63">
        <f>+'24-03-999 Ind. CONADI'!W39</f>
        <v>0</v>
      </c>
      <c r="M15" s="63">
        <f>+'24-03-999 Ind. CONADI'!X39</f>
        <v>0</v>
      </c>
      <c r="N15" s="63">
        <f>+'24-03-999 Ind. CONADI'!Y39</f>
        <v>0</v>
      </c>
      <c r="O15" s="63">
        <f>+'24-03-999 Ind. CONADI'!Z39</f>
        <v>0</v>
      </c>
      <c r="P15" s="63">
        <f>+'24-03-999 Ind. CONADI'!AA39</f>
        <v>0</v>
      </c>
      <c r="Q15" s="63">
        <f>+'24-03-999 Ind. CONADI'!AB39</f>
        <v>0</v>
      </c>
      <c r="R15" s="63">
        <f>+'24-03-999 Ind. CONADI'!AC39</f>
        <v>0</v>
      </c>
      <c r="S15" s="63">
        <f>+'24-03-999 Ind. CONADI'!AD39</f>
        <v>0</v>
      </c>
      <c r="T15" s="63">
        <f>+'24-03-999 Ind. CONADI'!AE39</f>
        <v>0</v>
      </c>
      <c r="U15" s="63">
        <f>+'24-03-999 Ind. CONADI'!AF39</f>
        <v>0</v>
      </c>
      <c r="V15" s="63">
        <f>+'24-03-999 Ind. CONADI'!AG39</f>
        <v>0</v>
      </c>
      <c r="W15" s="63">
        <f>+'24-03-999 Ind. CONADI'!AH39</f>
        <v>0</v>
      </c>
      <c r="X15" s="86">
        <f>+'24-03-999 Ind. CONADI'!AI39</f>
        <v>0</v>
      </c>
      <c r="Y15" s="86">
        <f>+'24-03-999 Ind. CONADI'!AJ39</f>
        <v>0</v>
      </c>
    </row>
    <row r="16" spans="1:25" ht="24.75" customHeight="1" x14ac:dyDescent="0.25">
      <c r="A16" s="85" t="s">
        <v>62</v>
      </c>
      <c r="B16" s="63">
        <f>+'24-03-999 Ind. CONADI'!J43</f>
        <v>0</v>
      </c>
      <c r="C16" s="63">
        <f>+'24-03-999 Ind. CONADI'!K43</f>
        <v>0</v>
      </c>
      <c r="D16" s="63">
        <f>+'24-03-999 Ind. CONADI'!M43</f>
        <v>0</v>
      </c>
      <c r="E16" s="63">
        <f>+'24-03-999 Ind. CONADI'!N43</f>
        <v>0</v>
      </c>
      <c r="F16" s="63">
        <f>+'24-03-999 Ind. CONADI'!O43</f>
        <v>0</v>
      </c>
      <c r="G16" s="63">
        <f>+'24-03-999 Ind. CONADI'!R43</f>
        <v>0</v>
      </c>
      <c r="H16" s="63">
        <f>+'24-03-999 Ind. CONADI'!S43</f>
        <v>0</v>
      </c>
      <c r="I16" s="63">
        <f>+'24-03-999 Ind. CONADI'!T43</f>
        <v>0</v>
      </c>
      <c r="J16" s="63">
        <f>+'24-03-999 Ind. CONADI'!U43</f>
        <v>0</v>
      </c>
      <c r="K16" s="63">
        <f>+'24-03-999 Ind. CONADI'!V43</f>
        <v>0</v>
      </c>
      <c r="L16" s="63">
        <f>+'24-03-999 Ind. CONADI'!W43</f>
        <v>0</v>
      </c>
      <c r="M16" s="63">
        <f>+'24-03-999 Ind. CONADI'!X43</f>
        <v>0</v>
      </c>
      <c r="N16" s="63">
        <f>+'24-03-999 Ind. CONADI'!Y43</f>
        <v>0</v>
      </c>
      <c r="O16" s="63">
        <f>+'24-03-999 Ind. CONADI'!Z43</f>
        <v>0</v>
      </c>
      <c r="P16" s="63">
        <f>+'24-03-999 Ind. CONADI'!AA43</f>
        <v>0</v>
      </c>
      <c r="Q16" s="63">
        <f>+'24-03-999 Ind. CONADI'!AB43</f>
        <v>0</v>
      </c>
      <c r="R16" s="63">
        <f>+'24-03-999 Ind. CONADI'!AC43</f>
        <v>0</v>
      </c>
      <c r="S16" s="63">
        <f>+'24-03-999 Ind. CONADI'!AD43</f>
        <v>0</v>
      </c>
      <c r="T16" s="63">
        <f>+'24-03-999 Ind. CONADI'!AE43</f>
        <v>0</v>
      </c>
      <c r="U16" s="63">
        <f>+'24-03-999 Ind. CONADI'!AF43</f>
        <v>0</v>
      </c>
      <c r="V16" s="63">
        <f>+'24-03-999 Ind. CONADI'!AG43</f>
        <v>0</v>
      </c>
      <c r="W16" s="63">
        <f>+'24-03-999 Ind. CONADI'!AH43</f>
        <v>0</v>
      </c>
      <c r="X16" s="86">
        <f>+'24-03-999 Ind. CONADI'!AI43</f>
        <v>0</v>
      </c>
      <c r="Y16" s="86">
        <f>+'24-03-999 Ind. CONADI'!AJ43</f>
        <v>0</v>
      </c>
    </row>
    <row r="17" spans="1:25" ht="24.75" customHeight="1" x14ac:dyDescent="0.25">
      <c r="A17" s="85" t="s">
        <v>64</v>
      </c>
      <c r="B17" s="63">
        <f>+'24-03-999 Ind. CONADI'!J47</f>
        <v>0</v>
      </c>
      <c r="C17" s="63">
        <f>+'24-03-999 Ind. CONADI'!K47</f>
        <v>0</v>
      </c>
      <c r="D17" s="63">
        <f>+'24-03-999 Ind. CONADI'!M47</f>
        <v>0</v>
      </c>
      <c r="E17" s="63">
        <f>+'24-03-999 Ind. CONADI'!N47</f>
        <v>0</v>
      </c>
      <c r="F17" s="63">
        <f>+'24-03-999 Ind. CONADI'!O47</f>
        <v>0</v>
      </c>
      <c r="G17" s="63">
        <f>+'24-03-999 Ind. CONADI'!R47</f>
        <v>0</v>
      </c>
      <c r="H17" s="63">
        <f>+'24-03-999 Ind. CONADI'!S47</f>
        <v>0</v>
      </c>
      <c r="I17" s="63">
        <f>+'24-03-999 Ind. CONADI'!T47</f>
        <v>0</v>
      </c>
      <c r="J17" s="63">
        <f>+'24-03-999 Ind. CONADI'!U47</f>
        <v>0</v>
      </c>
      <c r="K17" s="63">
        <f>+'24-03-999 Ind. CONADI'!V47</f>
        <v>0</v>
      </c>
      <c r="L17" s="63">
        <f>+'24-03-999 Ind. CONADI'!W47</f>
        <v>0</v>
      </c>
      <c r="M17" s="63">
        <f>+'24-03-999 Ind. CONADI'!X47</f>
        <v>0</v>
      </c>
      <c r="N17" s="63">
        <f>+'24-03-999 Ind. CONADI'!Y47</f>
        <v>0</v>
      </c>
      <c r="O17" s="63">
        <f>+'24-03-999 Ind. CONADI'!Z47</f>
        <v>0</v>
      </c>
      <c r="P17" s="63">
        <f>+'24-03-999 Ind. CONADI'!AA47</f>
        <v>0</v>
      </c>
      <c r="Q17" s="63">
        <f>+'24-03-999 Ind. CONADI'!AB47</f>
        <v>0</v>
      </c>
      <c r="R17" s="63">
        <f>+'24-03-999 Ind. CONADI'!AC47</f>
        <v>0</v>
      </c>
      <c r="S17" s="63">
        <f>+'24-03-999 Ind. CONADI'!AD47</f>
        <v>0</v>
      </c>
      <c r="T17" s="63">
        <f>+'24-03-999 Ind. CONADI'!AE47</f>
        <v>0</v>
      </c>
      <c r="U17" s="63">
        <f>+'24-03-999 Ind. CONADI'!AF47</f>
        <v>0</v>
      </c>
      <c r="V17" s="63">
        <f>+'24-03-999 Ind. CONADI'!AG47</f>
        <v>0</v>
      </c>
      <c r="W17" s="63">
        <f>+'24-03-999 Ind. CONADI'!AH47</f>
        <v>0</v>
      </c>
      <c r="X17" s="86">
        <f>+'24-03-999 Ind. CONADI'!AI47</f>
        <v>0</v>
      </c>
      <c r="Y17" s="86">
        <f>+'24-03-999 Ind. CONADI'!AJ44</f>
        <v>0</v>
      </c>
    </row>
    <row r="18" spans="1:25" ht="24.75" customHeight="1" x14ac:dyDescent="0.25">
      <c r="A18" s="85" t="s">
        <v>66</v>
      </c>
      <c r="B18" s="63">
        <f>+'24-03-999 Ind. CONADI'!J51</f>
        <v>0</v>
      </c>
      <c r="C18" s="63">
        <f>+'24-03-999 Ind. CONADI'!K51</f>
        <v>0</v>
      </c>
      <c r="D18" s="63">
        <f>+'24-03-999 Ind. CONADI'!M51</f>
        <v>0</v>
      </c>
      <c r="E18" s="63">
        <f>+'24-03-999 Ind. CONADI'!N51</f>
        <v>0</v>
      </c>
      <c r="F18" s="63">
        <f>+'24-03-999 Ind. CONADI'!O51</f>
        <v>0</v>
      </c>
      <c r="G18" s="63">
        <f>+'24-03-999 Ind. CONADI'!R51</f>
        <v>0</v>
      </c>
      <c r="H18" s="63">
        <f>+'24-03-999 Ind. CONADI'!S51</f>
        <v>0</v>
      </c>
      <c r="I18" s="63">
        <f>+'24-03-999 Ind. CONADI'!T51</f>
        <v>0</v>
      </c>
      <c r="J18" s="63">
        <f>+'24-03-999 Ind. CONADI'!U51</f>
        <v>0</v>
      </c>
      <c r="K18" s="63">
        <f>+'24-03-999 Ind. CONADI'!V51</f>
        <v>0</v>
      </c>
      <c r="L18" s="63">
        <f>+'24-03-999 Ind. CONADI'!W51</f>
        <v>0</v>
      </c>
      <c r="M18" s="63">
        <f>+'24-03-999 Ind. CONADI'!X51</f>
        <v>0</v>
      </c>
      <c r="N18" s="63">
        <f>+'24-03-999 Ind. CONADI'!Y51</f>
        <v>0</v>
      </c>
      <c r="O18" s="63">
        <f>+'24-03-999 Ind. CONADI'!Z51</f>
        <v>0</v>
      </c>
      <c r="P18" s="63">
        <f>+'24-03-999 Ind. CONADI'!AA51</f>
        <v>0</v>
      </c>
      <c r="Q18" s="63">
        <f>+'24-03-999 Ind. CONADI'!AB51</f>
        <v>0</v>
      </c>
      <c r="R18" s="63">
        <f>+'24-03-999 Ind. CONADI'!AC51</f>
        <v>0</v>
      </c>
      <c r="S18" s="63">
        <f>+'24-03-999 Ind. CONADI'!AD51</f>
        <v>0</v>
      </c>
      <c r="T18" s="63">
        <f>+'24-03-999 Ind. CONADI'!AE51</f>
        <v>0</v>
      </c>
      <c r="U18" s="63">
        <f>+'24-03-999 Ind. CONADI'!AF51</f>
        <v>0</v>
      </c>
      <c r="V18" s="63">
        <f>+'24-03-999 Ind. CONADI'!AG51</f>
        <v>0</v>
      </c>
      <c r="W18" s="63">
        <f>+'24-03-999 Ind. CONADI'!AH51</f>
        <v>0</v>
      </c>
      <c r="X18" s="86">
        <f>+'24-03-999 Ind. CONADI'!AI51</f>
        <v>0</v>
      </c>
      <c r="Y18" s="86">
        <f>+'24-03-999 Ind. CONADI'!AJ51</f>
        <v>0</v>
      </c>
    </row>
    <row r="19" spans="1:25" ht="24.75" customHeight="1" x14ac:dyDescent="0.25">
      <c r="A19" s="85" t="s">
        <v>68</v>
      </c>
      <c r="B19" s="63">
        <f>+'24-03-999 Ind. CONADI'!J55</f>
        <v>0</v>
      </c>
      <c r="C19" s="63">
        <f>+'24-03-999 Ind. CONADI'!K55</f>
        <v>0</v>
      </c>
      <c r="D19" s="63">
        <f>+'24-03-999 Ind. CONADI'!M55</f>
        <v>0</v>
      </c>
      <c r="E19" s="63">
        <f>+'24-03-999 Ind. CONADI'!N55</f>
        <v>0</v>
      </c>
      <c r="F19" s="63">
        <f>+'24-03-999 Ind. CONADI'!O55</f>
        <v>0</v>
      </c>
      <c r="G19" s="63">
        <f>+'24-03-999 Ind. CONADI'!R55</f>
        <v>0</v>
      </c>
      <c r="H19" s="63">
        <f>+'24-03-999 Ind. CONADI'!S55</f>
        <v>0</v>
      </c>
      <c r="I19" s="63">
        <f>+'24-03-999 Ind. CONADI'!T55</f>
        <v>0</v>
      </c>
      <c r="J19" s="63">
        <f>+'24-03-999 Ind. CONADI'!U55</f>
        <v>0</v>
      </c>
      <c r="K19" s="63">
        <f>+'24-03-999 Ind. CONADI'!V55</f>
        <v>0</v>
      </c>
      <c r="L19" s="63">
        <f>+'24-03-999 Ind. CONADI'!W55</f>
        <v>0</v>
      </c>
      <c r="M19" s="63">
        <f>+'24-03-999 Ind. CONADI'!X55</f>
        <v>0</v>
      </c>
      <c r="N19" s="63">
        <f>+'24-03-999 Ind. CONADI'!Y55</f>
        <v>0</v>
      </c>
      <c r="O19" s="63">
        <f>+'24-03-999 Ind. CONADI'!Z55</f>
        <v>0</v>
      </c>
      <c r="P19" s="63">
        <f>+'24-03-999 Ind. CONADI'!AA55</f>
        <v>0</v>
      </c>
      <c r="Q19" s="63">
        <f>+'24-03-999 Ind. CONADI'!AB55</f>
        <v>0</v>
      </c>
      <c r="R19" s="63">
        <f>+'24-03-999 Ind. CONADI'!AC55</f>
        <v>0</v>
      </c>
      <c r="S19" s="63">
        <f>+'24-03-999 Ind. CONADI'!AD55</f>
        <v>0</v>
      </c>
      <c r="T19" s="63">
        <f>+'24-03-999 Ind. CONADI'!AE55</f>
        <v>0</v>
      </c>
      <c r="U19" s="63">
        <f>+'24-03-999 Ind. CONADI'!AF55</f>
        <v>0</v>
      </c>
      <c r="V19" s="63">
        <f>+'24-03-999 Ind. CONADI'!AG55</f>
        <v>0</v>
      </c>
      <c r="W19" s="63">
        <f>+'24-03-999 Ind. CONADI'!AH55</f>
        <v>0</v>
      </c>
      <c r="X19" s="86">
        <f>+'24-03-999 Ind. CONADI'!AI55</f>
        <v>0</v>
      </c>
      <c r="Y19" s="86">
        <f>+'24-03-999 Ind. CONADI'!AJ55</f>
        <v>0</v>
      </c>
    </row>
    <row r="20" spans="1:25" ht="24.75" customHeight="1" x14ac:dyDescent="0.25">
      <c r="A20" s="87" t="s">
        <v>70</v>
      </c>
      <c r="B20" s="63">
        <f>+'24-03-999 Ind. CONADI'!J59</f>
        <v>0</v>
      </c>
      <c r="C20" s="63">
        <f>+'24-03-999 Ind. CONADI'!K59</f>
        <v>0</v>
      </c>
      <c r="D20" s="63">
        <f>+'24-03-999 Ind. CONADI'!M59</f>
        <v>0</v>
      </c>
      <c r="E20" s="63">
        <f>+'24-03-999 Ind. CONADI'!N59</f>
        <v>0</v>
      </c>
      <c r="F20" s="63">
        <f>+'24-03-999 Ind. CONADI'!O59</f>
        <v>0</v>
      </c>
      <c r="G20" s="63">
        <f>+'24-03-999 Ind. CONADI'!R59</f>
        <v>0</v>
      </c>
      <c r="H20" s="63">
        <f>+'24-03-999 Ind. CONADI'!S59</f>
        <v>0</v>
      </c>
      <c r="I20" s="63">
        <f>+'24-03-999 Ind. CONADI'!T59</f>
        <v>0</v>
      </c>
      <c r="J20" s="63">
        <f>+'24-03-999 Ind. CONADI'!U59</f>
        <v>0</v>
      </c>
      <c r="K20" s="63">
        <f>+'24-03-999 Ind. CONADI'!V59</f>
        <v>0</v>
      </c>
      <c r="L20" s="63">
        <f>+'24-03-999 Ind. CONADI'!W59</f>
        <v>0</v>
      </c>
      <c r="M20" s="63">
        <f>+'24-03-999 Ind. CONADI'!X59</f>
        <v>0</v>
      </c>
      <c r="N20" s="63">
        <f>+'24-03-999 Ind. CONADI'!Y59</f>
        <v>0</v>
      </c>
      <c r="O20" s="63">
        <f>+'24-03-999 Ind. CONADI'!Z59</f>
        <v>0</v>
      </c>
      <c r="P20" s="63">
        <f>+'24-03-999 Ind. CONADI'!AA59</f>
        <v>0</v>
      </c>
      <c r="Q20" s="63">
        <f>+'24-03-999 Ind. CONADI'!AB59</f>
        <v>0</v>
      </c>
      <c r="R20" s="63">
        <f>+'24-03-999 Ind. CONADI'!AC59</f>
        <v>0</v>
      </c>
      <c r="S20" s="63">
        <f>+'24-03-999 Ind. CONADI'!AD59</f>
        <v>0</v>
      </c>
      <c r="T20" s="63">
        <f>+'24-03-999 Ind. CONADI'!AE59</f>
        <v>0</v>
      </c>
      <c r="U20" s="63">
        <f>+'24-03-999 Ind. CONADI'!AF59</f>
        <v>0</v>
      </c>
      <c r="V20" s="63">
        <f>+'24-03-999 Ind. CONADI'!AG59</f>
        <v>0</v>
      </c>
      <c r="W20" s="63">
        <f>+'24-03-999 Ind. CONADI'!AH59</f>
        <v>0</v>
      </c>
      <c r="X20" s="86">
        <f>+'24-03-999 Ind. CONADI'!AI59</f>
        <v>0</v>
      </c>
      <c r="Y20" s="86">
        <f>+'24-03-999 Ind. CONADI'!AJ59</f>
        <v>0</v>
      </c>
    </row>
    <row r="21" spans="1:25" ht="24.75" customHeight="1" x14ac:dyDescent="0.25">
      <c r="A21" s="87" t="s">
        <v>72</v>
      </c>
      <c r="B21" s="63">
        <f>+'24-03-999 Ind. CONADI'!J63</f>
        <v>0</v>
      </c>
      <c r="C21" s="63">
        <f>+'24-03-999 Ind. CONADI'!K63</f>
        <v>0</v>
      </c>
      <c r="D21" s="63">
        <f>+'24-03-999 Ind. CONADI'!M63</f>
        <v>0</v>
      </c>
      <c r="E21" s="63">
        <f>+'24-03-999 Ind. CONADI'!N63</f>
        <v>0</v>
      </c>
      <c r="F21" s="63">
        <f>+'24-03-999 Ind. CONADI'!O63</f>
        <v>0</v>
      </c>
      <c r="G21" s="63">
        <f>+'24-03-999 Ind. CONADI'!R63</f>
        <v>0</v>
      </c>
      <c r="H21" s="63">
        <f>+'24-03-999 Ind. CONADI'!S63</f>
        <v>0</v>
      </c>
      <c r="I21" s="63">
        <f>+'24-03-999 Ind. CONADI'!T63</f>
        <v>0</v>
      </c>
      <c r="J21" s="63">
        <f>+'24-03-999 Ind. CONADI'!U63</f>
        <v>0</v>
      </c>
      <c r="K21" s="63">
        <f>+'24-03-999 Ind. CONADI'!V63</f>
        <v>0</v>
      </c>
      <c r="L21" s="63">
        <f>+'24-03-999 Ind. CONADI'!W63</f>
        <v>0</v>
      </c>
      <c r="M21" s="63">
        <f>+'24-03-999 Ind. CONADI'!X63</f>
        <v>0</v>
      </c>
      <c r="N21" s="63">
        <f>+'24-03-999 Ind. CONADI'!Y63</f>
        <v>0</v>
      </c>
      <c r="O21" s="63">
        <f>+'24-03-999 Ind. CONADI'!Z63</f>
        <v>0</v>
      </c>
      <c r="P21" s="63">
        <f>+'24-03-999 Ind. CONADI'!AA63</f>
        <v>0</v>
      </c>
      <c r="Q21" s="63">
        <f>+'24-03-999 Ind. CONADI'!AB63</f>
        <v>0</v>
      </c>
      <c r="R21" s="63">
        <f>+'24-03-999 Ind. CONADI'!AC63</f>
        <v>0</v>
      </c>
      <c r="S21" s="63">
        <f>+'24-03-999 Ind. CONADI'!AD63</f>
        <v>0</v>
      </c>
      <c r="T21" s="63">
        <f>+'24-03-999 Ind. CONADI'!AE63</f>
        <v>0</v>
      </c>
      <c r="U21" s="63">
        <f>+'24-03-999 Ind. CONADI'!AF63</f>
        <v>0</v>
      </c>
      <c r="V21" s="63">
        <f>+'24-03-999 Ind. CONADI'!AG63</f>
        <v>0</v>
      </c>
      <c r="W21" s="63">
        <f>+'24-03-999 Ind. CONADI'!AH63</f>
        <v>0</v>
      </c>
      <c r="X21" s="86">
        <f>+'24-03-999 Ind. CONADI'!AI63</f>
        <v>0</v>
      </c>
      <c r="Y21" s="86">
        <f>+'24-03-999 Ind. CONADI'!AJ63</f>
        <v>0</v>
      </c>
    </row>
    <row r="22" spans="1:25" ht="24.75" customHeight="1" x14ac:dyDescent="0.25">
      <c r="A22" s="87" t="s">
        <v>74</v>
      </c>
      <c r="B22" s="63">
        <f>+'24-03-999 Ind. CONADI'!J67</f>
        <v>0</v>
      </c>
      <c r="C22" s="63">
        <f>+'24-03-999 Ind. CONADI'!K67</f>
        <v>0</v>
      </c>
      <c r="D22" s="63">
        <f>+'24-03-999 Ind. CONADI'!M67</f>
        <v>0</v>
      </c>
      <c r="E22" s="63">
        <f>+'24-03-999 Ind. CONADI'!N67</f>
        <v>0</v>
      </c>
      <c r="F22" s="63">
        <f>+'24-03-999 Ind. CONADI'!O67</f>
        <v>0</v>
      </c>
      <c r="G22" s="63">
        <f>+'24-03-999 Ind. CONADI'!R67</f>
        <v>0</v>
      </c>
      <c r="H22" s="63">
        <f>+'24-03-999 Ind. CONADI'!S67</f>
        <v>0</v>
      </c>
      <c r="I22" s="63">
        <f>+'24-03-999 Ind. CONADI'!T67</f>
        <v>0</v>
      </c>
      <c r="J22" s="63">
        <f>+'24-03-999 Ind. CONADI'!U67</f>
        <v>0</v>
      </c>
      <c r="K22" s="63">
        <f>+'24-03-999 Ind. CONADI'!V67</f>
        <v>0</v>
      </c>
      <c r="L22" s="63">
        <f>+'24-03-999 Ind. CONADI'!W67</f>
        <v>0</v>
      </c>
      <c r="M22" s="63">
        <f>+'24-03-999 Ind. CONADI'!X67</f>
        <v>0</v>
      </c>
      <c r="N22" s="63">
        <f>+'24-03-999 Ind. CONADI'!Y67</f>
        <v>0</v>
      </c>
      <c r="O22" s="63">
        <f>+'24-03-999 Ind. CONADI'!Z67</f>
        <v>0</v>
      </c>
      <c r="P22" s="63">
        <f>+'24-03-999 Ind. CONADI'!AA67</f>
        <v>0</v>
      </c>
      <c r="Q22" s="63">
        <f>+'24-03-999 Ind. CONADI'!AB67</f>
        <v>0</v>
      </c>
      <c r="R22" s="63">
        <f>+'24-03-999 Ind. CONADI'!AC67</f>
        <v>0</v>
      </c>
      <c r="S22" s="63">
        <f>+'24-03-999 Ind. CONADI'!AD67</f>
        <v>0</v>
      </c>
      <c r="T22" s="63">
        <f>+'24-03-999 Ind. CONADI'!AE67</f>
        <v>0</v>
      </c>
      <c r="U22" s="63">
        <f>+'24-03-999 Ind. CONADI'!AF67</f>
        <v>0</v>
      </c>
      <c r="V22" s="63">
        <f>+'24-03-999 Ind. CONADI'!AG67</f>
        <v>0</v>
      </c>
      <c r="W22" s="63">
        <f>+'24-03-999 Ind. CONADI'!AH67</f>
        <v>0</v>
      </c>
      <c r="X22" s="86">
        <f>+'24-03-999 Ind. CONADI'!AI67</f>
        <v>0</v>
      </c>
      <c r="Y22" s="86">
        <f>+'24-03-999 Ind. CONADI'!AJ67</f>
        <v>0</v>
      </c>
    </row>
    <row r="23" spans="1:25" ht="24.75" customHeight="1" x14ac:dyDescent="0.25">
      <c r="A23" s="88" t="s">
        <v>76</v>
      </c>
      <c r="B23" s="63">
        <f>+'24-03-999 Ind. CONADI'!J70</f>
        <v>568292000</v>
      </c>
      <c r="C23" s="63">
        <f>+'24-03-999 Ind. CONADI'!K70</f>
        <v>568292000</v>
      </c>
      <c r="D23" s="63">
        <f>+'24-03-999 Ind. CONADI'!M70</f>
        <v>0</v>
      </c>
      <c r="E23" s="63">
        <f>+'24-03-999 Ind. CONADI'!N70</f>
        <v>0</v>
      </c>
      <c r="F23" s="63">
        <f>+'24-03-999 Ind. CONADI'!O70</f>
        <v>0</v>
      </c>
      <c r="G23" s="63">
        <f>+'24-03-999 Ind. CONADI'!R70</f>
        <v>0</v>
      </c>
      <c r="H23" s="63">
        <f>+'24-03-999 Ind. CONADI'!S70</f>
        <v>284146000</v>
      </c>
      <c r="I23" s="63">
        <f>+'24-03-999 Ind. CONADI'!T70</f>
        <v>0</v>
      </c>
      <c r="J23" s="63">
        <f>+'24-03-999 Ind. CONADI'!U70</f>
        <v>284146000</v>
      </c>
      <c r="K23" s="63">
        <f>+'24-03-999 Ind. CONADI'!V70</f>
        <v>0</v>
      </c>
      <c r="L23" s="63">
        <f>+'24-03-999 Ind. CONADI'!W70</f>
        <v>0</v>
      </c>
      <c r="M23" s="63">
        <f>+'24-03-999 Ind. CONADI'!X70</f>
        <v>0</v>
      </c>
      <c r="N23" s="63">
        <f>+'24-03-999 Ind. CONADI'!Y70</f>
        <v>0</v>
      </c>
      <c r="O23" s="63">
        <f>+'24-03-999 Ind. CONADI'!Z70</f>
        <v>0</v>
      </c>
      <c r="P23" s="63">
        <f>+'24-03-999 Ind. CONADI'!AA70</f>
        <v>0</v>
      </c>
      <c r="Q23" s="63">
        <f>+'24-03-999 Ind. CONADI'!AB70</f>
        <v>0</v>
      </c>
      <c r="R23" s="63">
        <f>+'24-03-999 Ind. CONADI'!AC70</f>
        <v>0</v>
      </c>
      <c r="S23" s="63">
        <f>+'24-03-999 Ind. CONADI'!AD70</f>
        <v>248146000</v>
      </c>
      <c r="T23" s="63">
        <f>+'24-03-999 Ind. CONADI'!AE70</f>
        <v>0</v>
      </c>
      <c r="U23" s="63">
        <f>+'24-03-999 Ind. CONADI'!AF70</f>
        <v>0</v>
      </c>
      <c r="V23" s="63">
        <f>+'24-03-999 Ind. CONADI'!AG70</f>
        <v>284146000</v>
      </c>
      <c r="W23" s="63">
        <f>+'24-03-999 Ind. CONADI'!AH70</f>
        <v>568292000</v>
      </c>
      <c r="X23" s="86">
        <f>+'24-03-999 Ind. CONADI'!AI70</f>
        <v>1</v>
      </c>
      <c r="Y23" s="86">
        <f>+'24-03-999 Ind. CONADI'!AJ70</f>
        <v>1</v>
      </c>
    </row>
    <row r="24" spans="1:25" ht="38.25" x14ac:dyDescent="0.25">
      <c r="A24" s="8" t="str">
        <f>"TOTAL ASIG."&amp;" "&amp;$A$5</f>
        <v>TOTAL ASIG. 24-03-999 "Programa de Generación de Microemprendimiento Indígena Urbano Chile Solidario - CONADI"</v>
      </c>
      <c r="B24" s="75">
        <f>SUM(B8:B23)</f>
        <v>568292000</v>
      </c>
      <c r="C24" s="75">
        <f t="shared" ref="C24:V24" si="0">SUM(C8:C23)</f>
        <v>568292000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284146000</v>
      </c>
      <c r="I24" s="75">
        <f t="shared" si="0"/>
        <v>0</v>
      </c>
      <c r="J24" s="75">
        <f t="shared" si="0"/>
        <v>284146000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248146000</v>
      </c>
      <c r="T24" s="75">
        <f t="shared" si="0"/>
        <v>0</v>
      </c>
      <c r="U24" s="75">
        <f t="shared" si="0"/>
        <v>0</v>
      </c>
      <c r="V24" s="75">
        <f t="shared" si="0"/>
        <v>284146000</v>
      </c>
      <c r="W24" s="75">
        <f>SUM(W8:W23)</f>
        <v>568292000</v>
      </c>
      <c r="X24" s="89">
        <f>+'24-03-999 Ind. CONADI'!AI71</f>
        <v>1</v>
      </c>
      <c r="Y24" s="89">
        <f>'24-03-999 Ind. CONADI'!AJ71</f>
        <v>1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DB5"/>
    <pageSetUpPr fitToPage="1"/>
  </sheetPr>
  <dimension ref="A1:AJ71"/>
  <sheetViews>
    <sheetView topLeftCell="H1" zoomScale="110" zoomScaleNormal="110" workbookViewId="0">
      <selection activeCell="AH71" sqref="AH71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customWidth="1" outlineLevel="1"/>
    <col min="33" max="33" width="12.140625" style="83" customWidth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</row>
    <row r="2" spans="1:36" s="1" customFormat="1" ht="16.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</row>
    <row r="3" spans="1:36" s="1" customFormat="1" ht="16.5" customHeight="1" x14ac:dyDescent="0.25">
      <c r="A3" s="350" t="s">
        <v>2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350"/>
      <c r="AF3" s="350"/>
      <c r="AG3" s="350"/>
      <c r="AH3" s="350"/>
      <c r="AI3" s="350"/>
      <c r="AJ3" s="350"/>
    </row>
    <row r="4" spans="1:36" s="1" customFormat="1" ht="16.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351"/>
      <c r="AJ4" s="351"/>
    </row>
    <row r="5" spans="1:36" ht="17.25" customHeight="1" x14ac:dyDescent="0.25">
      <c r="A5" s="371" t="s">
        <v>86</v>
      </c>
      <c r="B5" s="372"/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2"/>
      <c r="T5" s="372"/>
      <c r="U5" s="372"/>
      <c r="V5" s="372"/>
      <c r="W5" s="372"/>
      <c r="X5" s="372"/>
      <c r="Y5" s="372"/>
      <c r="Z5" s="372"/>
      <c r="AA5" s="372"/>
      <c r="AB5" s="372"/>
      <c r="AC5" s="372"/>
      <c r="AD5" s="372"/>
      <c r="AE5" s="372"/>
      <c r="AF5" s="372"/>
      <c r="AG5" s="372"/>
      <c r="AH5" s="372"/>
      <c r="AI5" s="372"/>
      <c r="AJ5" s="373"/>
    </row>
    <row r="6" spans="1:36" s="6" customFormat="1" x14ac:dyDescent="0.25">
      <c r="A6" s="355" t="s">
        <v>5</v>
      </c>
      <c r="B6" s="374" t="s">
        <v>6</v>
      </c>
      <c r="C6" s="4" t="s">
        <v>7</v>
      </c>
      <c r="D6" s="374" t="s">
        <v>8</v>
      </c>
      <c r="E6" s="355" t="s">
        <v>9</v>
      </c>
      <c r="F6" s="374" t="s">
        <v>10</v>
      </c>
      <c r="G6" s="355" t="s">
        <v>11</v>
      </c>
      <c r="H6" s="355" t="s">
        <v>12</v>
      </c>
      <c r="I6" s="355"/>
      <c r="J6" s="362" t="s">
        <v>13</v>
      </c>
      <c r="K6" s="362" t="s">
        <v>14</v>
      </c>
      <c r="L6" s="355" t="s">
        <v>15</v>
      </c>
      <c r="M6" s="364" t="s">
        <v>16</v>
      </c>
      <c r="N6" s="365"/>
      <c r="O6" s="366"/>
      <c r="P6" s="355" t="s">
        <v>17</v>
      </c>
      <c r="Q6" s="374" t="s">
        <v>18</v>
      </c>
      <c r="R6" s="353" t="s">
        <v>19</v>
      </c>
      <c r="S6" s="353"/>
      <c r="T6" s="353"/>
      <c r="U6" s="362" t="s">
        <v>20</v>
      </c>
      <c r="V6" s="353" t="s">
        <v>19</v>
      </c>
      <c r="W6" s="353"/>
      <c r="X6" s="353"/>
      <c r="Y6" s="362" t="s">
        <v>21</v>
      </c>
      <c r="Z6" s="353" t="s">
        <v>19</v>
      </c>
      <c r="AA6" s="353"/>
      <c r="AB6" s="353"/>
      <c r="AC6" s="362" t="s">
        <v>22</v>
      </c>
      <c r="AD6" s="353" t="s">
        <v>19</v>
      </c>
      <c r="AE6" s="353"/>
      <c r="AF6" s="353"/>
      <c r="AG6" s="362" t="s">
        <v>23</v>
      </c>
      <c r="AH6" s="362" t="s">
        <v>24</v>
      </c>
      <c r="AI6" s="370" t="s">
        <v>25</v>
      </c>
      <c r="AJ6" s="370"/>
    </row>
    <row r="7" spans="1:36" s="6" customFormat="1" ht="25.5" x14ac:dyDescent="0.25">
      <c r="A7" s="355"/>
      <c r="B7" s="375"/>
      <c r="C7" s="4" t="s">
        <v>26</v>
      </c>
      <c r="D7" s="375"/>
      <c r="E7" s="355"/>
      <c r="F7" s="375"/>
      <c r="G7" s="355"/>
      <c r="H7" s="3" t="s">
        <v>27</v>
      </c>
      <c r="I7" s="3" t="s">
        <v>28</v>
      </c>
      <c r="J7" s="363"/>
      <c r="K7" s="363"/>
      <c r="L7" s="355"/>
      <c r="M7" s="5" t="s">
        <v>29</v>
      </c>
      <c r="N7" s="5" t="s">
        <v>30</v>
      </c>
      <c r="O7" s="5" t="s">
        <v>31</v>
      </c>
      <c r="P7" s="355"/>
      <c r="Q7" s="375"/>
      <c r="R7" s="5" t="s">
        <v>32</v>
      </c>
      <c r="S7" s="5" t="s">
        <v>33</v>
      </c>
      <c r="T7" s="5" t="s">
        <v>34</v>
      </c>
      <c r="U7" s="363"/>
      <c r="V7" s="5" t="s">
        <v>35</v>
      </c>
      <c r="W7" s="5" t="s">
        <v>36</v>
      </c>
      <c r="X7" s="5" t="s">
        <v>37</v>
      </c>
      <c r="Y7" s="363"/>
      <c r="Z7" s="5" t="s">
        <v>38</v>
      </c>
      <c r="AA7" s="5" t="s">
        <v>39</v>
      </c>
      <c r="AB7" s="5" t="s">
        <v>40</v>
      </c>
      <c r="AC7" s="363"/>
      <c r="AD7" s="5" t="s">
        <v>41</v>
      </c>
      <c r="AE7" s="5" t="s">
        <v>42</v>
      </c>
      <c r="AF7" s="5" t="s">
        <v>43</v>
      </c>
      <c r="AG7" s="363"/>
      <c r="AH7" s="363"/>
      <c r="AI7" s="7" t="s">
        <v>44</v>
      </c>
      <c r="AJ7" s="7" t="s">
        <v>45</v>
      </c>
    </row>
    <row r="8" spans="1:36" ht="12.75" customHeight="1" x14ac:dyDescent="0.25">
      <c r="A8" s="380" t="s">
        <v>46</v>
      </c>
      <c r="B8" s="368"/>
      <c r="C8" s="368"/>
      <c r="D8" s="368"/>
      <c r="E8" s="369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381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IF(ISERROR(AH9/$AH$71),"-",AH9/$AH$71)</f>
        <v>0</v>
      </c>
    </row>
    <row r="10" spans="1:3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38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IF(ISERROR(AH10/$AH$71),"-",AH10/$AH$71)</f>
        <v>0</v>
      </c>
    </row>
    <row r="11" spans="1:36" s="37" customFormat="1" ht="12.75" customHeight="1" collapsed="1" x14ac:dyDescent="0.25">
      <c r="A11" s="376" t="s">
        <v>47</v>
      </c>
      <c r="B11" s="377"/>
      <c r="C11" s="378"/>
      <c r="D11" s="378"/>
      <c r="E11" s="378"/>
      <c r="F11" s="378"/>
      <c r="G11" s="378"/>
      <c r="H11" s="378"/>
      <c r="I11" s="379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</row>
    <row r="12" spans="1:36" ht="12.75" customHeight="1" x14ac:dyDescent="0.25">
      <c r="A12" s="383" t="s">
        <v>48</v>
      </c>
      <c r="B12" s="384"/>
      <c r="C12" s="384"/>
      <c r="D12" s="384"/>
      <c r="E12" s="385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386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IF(ISERROR(AH13/$AH$71),"-",AH13/$AH$71)</f>
        <v>0</v>
      </c>
    </row>
    <row r="14" spans="1:3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387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IF(ISERROR(AH14/$AH$71),"-",AH14/$AH$71)</f>
        <v>0</v>
      </c>
    </row>
    <row r="15" spans="1:36" s="37" customFormat="1" ht="12.75" customHeight="1" collapsed="1" x14ac:dyDescent="0.25">
      <c r="A15" s="376" t="s">
        <v>49</v>
      </c>
      <c r="B15" s="377"/>
      <c r="C15" s="378"/>
      <c r="D15" s="378"/>
      <c r="E15" s="378"/>
      <c r="F15" s="378"/>
      <c r="G15" s="378"/>
      <c r="H15" s="378"/>
      <c r="I15" s="379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</row>
    <row r="16" spans="1:36" ht="12.75" customHeight="1" x14ac:dyDescent="0.25">
      <c r="A16" s="383" t="s">
        <v>50</v>
      </c>
      <c r="B16" s="384"/>
      <c r="C16" s="384"/>
      <c r="D16" s="384"/>
      <c r="E16" s="385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3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381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IF(ISERROR(AH17/$AH$71),"-",AH17/$AH$71)</f>
        <v>0</v>
      </c>
    </row>
    <row r="18" spans="1:3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382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IF(ISERROR(AH18/$AH$71),"-",AH18/$AH$71)</f>
        <v>0</v>
      </c>
    </row>
    <row r="19" spans="1:36" s="37" customFormat="1" ht="12.75" customHeight="1" collapsed="1" x14ac:dyDescent="0.25">
      <c r="A19" s="376" t="s">
        <v>51</v>
      </c>
      <c r="B19" s="377"/>
      <c r="C19" s="378"/>
      <c r="D19" s="378"/>
      <c r="E19" s="378"/>
      <c r="F19" s="378"/>
      <c r="G19" s="378"/>
      <c r="H19" s="378"/>
      <c r="I19" s="379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</row>
    <row r="20" spans="1:36" ht="12.75" customHeight="1" x14ac:dyDescent="0.25">
      <c r="A20" s="383" t="s">
        <v>52</v>
      </c>
      <c r="B20" s="384"/>
      <c r="C20" s="384"/>
      <c r="D20" s="384"/>
      <c r="E20" s="385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381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IF(ISERROR(AH21/$AH$71),"-",AH21/$AH$71)</f>
        <v>0</v>
      </c>
    </row>
    <row r="22" spans="1:3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382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IF(ISERROR(AH22/$AH$71),"-",AH22/$AH$71)</f>
        <v>0</v>
      </c>
    </row>
    <row r="23" spans="1:36" s="37" customFormat="1" ht="12.75" customHeight="1" collapsed="1" x14ac:dyDescent="0.25">
      <c r="A23" s="376" t="s">
        <v>53</v>
      </c>
      <c r="B23" s="377"/>
      <c r="C23" s="378"/>
      <c r="D23" s="378"/>
      <c r="E23" s="378"/>
      <c r="F23" s="378"/>
      <c r="G23" s="378"/>
      <c r="H23" s="378"/>
      <c r="I23" s="379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</row>
    <row r="24" spans="1:36" ht="12.75" customHeight="1" x14ac:dyDescent="0.25">
      <c r="A24" s="383" t="s">
        <v>54</v>
      </c>
      <c r="B24" s="384"/>
      <c r="C24" s="384"/>
      <c r="D24" s="384"/>
      <c r="E24" s="385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3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381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IF(ISERROR(AH25/$AH$71),"-",AH25/$AH$71)</f>
        <v>0</v>
      </c>
    </row>
    <row r="26" spans="1:3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382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IF(ISERROR(AH26/$AH$71),"-",AH26/$AH$71)</f>
        <v>0</v>
      </c>
    </row>
    <row r="27" spans="1:36" s="37" customFormat="1" ht="12.75" customHeight="1" collapsed="1" x14ac:dyDescent="0.25">
      <c r="A27" s="376" t="s">
        <v>55</v>
      </c>
      <c r="B27" s="377"/>
      <c r="C27" s="378"/>
      <c r="D27" s="378"/>
      <c r="E27" s="378"/>
      <c r="F27" s="378"/>
      <c r="G27" s="378"/>
      <c r="H27" s="378"/>
      <c r="I27" s="379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</row>
    <row r="28" spans="1:36" ht="12.75" customHeight="1" x14ac:dyDescent="0.25">
      <c r="A28" s="383" t="s">
        <v>56</v>
      </c>
      <c r="B28" s="384"/>
      <c r="C28" s="384"/>
      <c r="D28" s="384"/>
      <c r="E28" s="385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3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381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IF(ISERROR(AH29/$AH$71),"-",AH29/$AH$71)</f>
        <v>0</v>
      </c>
    </row>
    <row r="30" spans="1:3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382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IF(ISERROR(AH30/$AH$71),"-",AH30/$AH$71)</f>
        <v>0</v>
      </c>
    </row>
    <row r="31" spans="1:36" s="37" customFormat="1" ht="12.75" customHeight="1" collapsed="1" x14ac:dyDescent="0.25">
      <c r="A31" s="376" t="s">
        <v>57</v>
      </c>
      <c r="B31" s="377"/>
      <c r="C31" s="378"/>
      <c r="D31" s="378"/>
      <c r="E31" s="378"/>
      <c r="F31" s="378"/>
      <c r="G31" s="378"/>
      <c r="H31" s="378"/>
      <c r="I31" s="379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</row>
    <row r="32" spans="1:36" ht="12.75" customHeight="1" x14ac:dyDescent="0.25">
      <c r="A32" s="383" t="s">
        <v>58</v>
      </c>
      <c r="B32" s="384"/>
      <c r="C32" s="384"/>
      <c r="D32" s="384"/>
      <c r="E32" s="385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3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381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IF(ISERROR(AH33/$AH$71),"-",AH33/$AH$71)</f>
        <v>0</v>
      </c>
    </row>
    <row r="34" spans="1:3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382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IF(ISERROR(AH34/$AH$71),"-",AH34/$AH$71)</f>
        <v>0</v>
      </c>
    </row>
    <row r="35" spans="1:36" s="37" customFormat="1" ht="12.75" customHeight="1" collapsed="1" x14ac:dyDescent="0.25">
      <c r="A35" s="376" t="s">
        <v>59</v>
      </c>
      <c r="B35" s="377"/>
      <c r="C35" s="378"/>
      <c r="D35" s="378"/>
      <c r="E35" s="378"/>
      <c r="F35" s="378"/>
      <c r="G35" s="378"/>
      <c r="H35" s="378"/>
      <c r="I35" s="379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</row>
    <row r="36" spans="1:36" ht="12.75" customHeight="1" x14ac:dyDescent="0.25">
      <c r="A36" s="383" t="s">
        <v>60</v>
      </c>
      <c r="B36" s="384"/>
      <c r="C36" s="384"/>
      <c r="D36" s="384"/>
      <c r="E36" s="385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3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381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IF(ISERROR(AH37/$AH$71),"-",AH37/$AH$71)</f>
        <v>0</v>
      </c>
    </row>
    <row r="38" spans="1:3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382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IF(ISERROR(AH38/$AH$71),"-",AH38/$AH$71)</f>
        <v>0</v>
      </c>
    </row>
    <row r="39" spans="1:36" s="37" customFormat="1" ht="12.75" customHeight="1" collapsed="1" x14ac:dyDescent="0.25">
      <c r="A39" s="376" t="s">
        <v>61</v>
      </c>
      <c r="B39" s="377"/>
      <c r="C39" s="378"/>
      <c r="D39" s="378"/>
      <c r="E39" s="378"/>
      <c r="F39" s="378"/>
      <c r="G39" s="378"/>
      <c r="H39" s="378"/>
      <c r="I39" s="379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</row>
    <row r="40" spans="1:36" ht="12.75" customHeight="1" x14ac:dyDescent="0.25">
      <c r="A40" s="383" t="s">
        <v>62</v>
      </c>
      <c r="B40" s="384"/>
      <c r="C40" s="384"/>
      <c r="D40" s="384"/>
      <c r="E40" s="385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3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381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IF(ISERROR(AH41/$AH$71),"-",AH41/$AH$71)</f>
        <v>0</v>
      </c>
    </row>
    <row r="42" spans="1:3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382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IF(ISERROR(AH42/$AH$71),"-",AH42/$AH$71)</f>
        <v>0</v>
      </c>
    </row>
    <row r="43" spans="1:36" s="37" customFormat="1" ht="12.75" customHeight="1" collapsed="1" x14ac:dyDescent="0.25">
      <c r="A43" s="376" t="s">
        <v>63</v>
      </c>
      <c r="B43" s="377"/>
      <c r="C43" s="378"/>
      <c r="D43" s="378"/>
      <c r="E43" s="378"/>
      <c r="F43" s="378"/>
      <c r="G43" s="378"/>
      <c r="H43" s="378"/>
      <c r="I43" s="379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</row>
    <row r="44" spans="1:36" ht="12.75" customHeight="1" x14ac:dyDescent="0.25">
      <c r="A44" s="383" t="s">
        <v>64</v>
      </c>
      <c r="B44" s="384"/>
      <c r="C44" s="384"/>
      <c r="D44" s="384"/>
      <c r="E44" s="385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3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381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IF(ISERROR(AH45/$AH$71),"-",AH45/$AH$71)</f>
        <v>0</v>
      </c>
    </row>
    <row r="46" spans="1:3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382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IF(ISERROR(AH46/$AH$71),"-",AH46/$AH$71)</f>
        <v>0</v>
      </c>
    </row>
    <row r="47" spans="1:36" s="37" customFormat="1" ht="12.75" customHeight="1" collapsed="1" x14ac:dyDescent="0.25">
      <c r="A47" s="376" t="s">
        <v>65</v>
      </c>
      <c r="B47" s="377"/>
      <c r="C47" s="378"/>
      <c r="D47" s="378"/>
      <c r="E47" s="378"/>
      <c r="F47" s="378"/>
      <c r="G47" s="378"/>
      <c r="H47" s="378"/>
      <c r="I47" s="379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</row>
    <row r="48" spans="1:36" ht="12.75" customHeight="1" x14ac:dyDescent="0.25">
      <c r="A48" s="383" t="s">
        <v>66</v>
      </c>
      <c r="B48" s="384"/>
      <c r="C48" s="384"/>
      <c r="D48" s="384"/>
      <c r="E48" s="385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3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381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IF(ISERROR(AH49/$AH$71),"-",AH49/$AH$71)</f>
        <v>0</v>
      </c>
    </row>
    <row r="50" spans="1:3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382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IF(ISERROR(AH50/$AH$71),"-",AH50/$AH$71)</f>
        <v>0</v>
      </c>
    </row>
    <row r="51" spans="1:36" s="37" customFormat="1" ht="12.75" customHeight="1" collapsed="1" x14ac:dyDescent="0.25">
      <c r="A51" s="356" t="s">
        <v>67</v>
      </c>
      <c r="B51" s="356"/>
      <c r="C51" s="356"/>
      <c r="D51" s="356"/>
      <c r="E51" s="356"/>
      <c r="F51" s="356"/>
      <c r="G51" s="356"/>
      <c r="H51" s="356"/>
      <c r="I51" s="356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</row>
    <row r="52" spans="1:36" ht="12.75" customHeight="1" x14ac:dyDescent="0.25">
      <c r="A52" s="388" t="s">
        <v>68</v>
      </c>
      <c r="B52" s="389"/>
      <c r="C52" s="389"/>
      <c r="D52" s="389"/>
      <c r="E52" s="390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3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381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IF(ISERROR(AH53/$AH$71),"-",AH53/$AH$71)</f>
        <v>0</v>
      </c>
    </row>
    <row r="54" spans="1:3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382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IF(ISERROR(AH54/$AH$71),"-",AH54/$AH$71)</f>
        <v>0</v>
      </c>
    </row>
    <row r="55" spans="1:36" s="37" customFormat="1" ht="12.75" customHeight="1" collapsed="1" x14ac:dyDescent="0.25">
      <c r="A55" s="376" t="s">
        <v>69</v>
      </c>
      <c r="B55" s="378"/>
      <c r="C55" s="378"/>
      <c r="D55" s="378"/>
      <c r="E55" s="378"/>
      <c r="F55" s="378"/>
      <c r="G55" s="378"/>
      <c r="H55" s="378"/>
      <c r="I55" s="379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</row>
    <row r="56" spans="1:36" ht="12.75" customHeight="1" x14ac:dyDescent="0.25">
      <c r="A56" s="383" t="s">
        <v>70</v>
      </c>
      <c r="B56" s="384"/>
      <c r="C56" s="384"/>
      <c r="D56" s="384"/>
      <c r="E56" s="385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3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381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IF(ISERROR(AH57/$AH$71),"-",AH57/$AH$71)</f>
        <v>0</v>
      </c>
    </row>
    <row r="58" spans="1:3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382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IF(ISERROR(AH58/$AH$71),"-",AH58/$AH$71)</f>
        <v>0</v>
      </c>
    </row>
    <row r="59" spans="1:36" s="37" customFormat="1" ht="12.75" customHeight="1" collapsed="1" x14ac:dyDescent="0.25">
      <c r="A59" s="376" t="s">
        <v>71</v>
      </c>
      <c r="B59" s="378"/>
      <c r="C59" s="378"/>
      <c r="D59" s="378"/>
      <c r="E59" s="378"/>
      <c r="F59" s="378"/>
      <c r="G59" s="378"/>
      <c r="H59" s="378"/>
      <c r="I59" s="379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</row>
    <row r="60" spans="1:36" ht="12.75" customHeight="1" x14ac:dyDescent="0.25">
      <c r="A60" s="383" t="s">
        <v>72</v>
      </c>
      <c r="B60" s="384"/>
      <c r="C60" s="384"/>
      <c r="D60" s="384"/>
      <c r="E60" s="385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3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381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IF(ISERROR(AH61/$AH$71),"-",AH61/$AH$71)</f>
        <v>0</v>
      </c>
    </row>
    <row r="62" spans="1:3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382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IF(ISERROR(AH62/$AH$71),"-",AH62/$AH$71)</f>
        <v>0</v>
      </c>
    </row>
    <row r="63" spans="1:36" s="37" customFormat="1" ht="12.75" customHeight="1" collapsed="1" x14ac:dyDescent="0.25">
      <c r="A63" s="376" t="s">
        <v>73</v>
      </c>
      <c r="B63" s="378"/>
      <c r="C63" s="378"/>
      <c r="D63" s="378"/>
      <c r="E63" s="378"/>
      <c r="F63" s="378"/>
      <c r="G63" s="378"/>
      <c r="H63" s="378"/>
      <c r="I63" s="379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</row>
    <row r="64" spans="1:36" ht="12.75" customHeight="1" x14ac:dyDescent="0.25">
      <c r="A64" s="383" t="s">
        <v>74</v>
      </c>
      <c r="B64" s="384"/>
      <c r="C64" s="384"/>
      <c r="D64" s="384"/>
      <c r="E64" s="385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3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381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IF(ISERROR(AH65/$AH$71),"-",AH65/$AH$71)</f>
        <v>0</v>
      </c>
    </row>
    <row r="66" spans="1:3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382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IF(ISERROR(AH66/$AH$71),"-",AH66/$AH$71)</f>
        <v>0</v>
      </c>
    </row>
    <row r="67" spans="1:36" s="37" customFormat="1" ht="12.75" customHeight="1" collapsed="1" x14ac:dyDescent="0.25">
      <c r="A67" s="376" t="s">
        <v>75</v>
      </c>
      <c r="B67" s="378"/>
      <c r="C67" s="378"/>
      <c r="D67" s="378"/>
      <c r="E67" s="378"/>
      <c r="F67" s="378"/>
      <c r="G67" s="378"/>
      <c r="H67" s="378"/>
      <c r="I67" s="379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</row>
    <row r="68" spans="1:36" ht="12.75" customHeight="1" x14ac:dyDescent="0.25">
      <c r="A68" s="383" t="s">
        <v>76</v>
      </c>
      <c r="B68" s="384"/>
      <c r="C68" s="384"/>
      <c r="D68" s="384"/>
      <c r="E68" s="385"/>
      <c r="F68" s="9"/>
      <c r="G68" s="10"/>
      <c r="H68" s="11"/>
      <c r="I68" s="11"/>
      <c r="J68" s="360">
        <v>4568381000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36" ht="24.95" customHeight="1" outlineLevel="1" x14ac:dyDescent="0.25">
      <c r="A69" s="19">
        <v>1</v>
      </c>
      <c r="B69" s="19"/>
      <c r="C69" s="50" t="s">
        <v>87</v>
      </c>
      <c r="D69" s="51">
        <v>45511</v>
      </c>
      <c r="E69" s="69" t="s">
        <v>88</v>
      </c>
      <c r="F69" s="69" t="s">
        <v>89</v>
      </c>
      <c r="G69" s="53" t="s">
        <v>90</v>
      </c>
      <c r="H69" s="53">
        <v>45292</v>
      </c>
      <c r="I69" s="55">
        <v>45657</v>
      </c>
      <c r="J69" s="360"/>
      <c r="K69" s="98">
        <v>4568381000</v>
      </c>
      <c r="L69" s="59" t="s">
        <v>81</v>
      </c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>
        <v>3197866700</v>
      </c>
      <c r="AB69" s="24"/>
      <c r="AC69" s="25">
        <f>SUM(Z69:AB69)</f>
        <v>3197866700</v>
      </c>
      <c r="AD69" s="24"/>
      <c r="AE69" s="24">
        <v>0</v>
      </c>
      <c r="AF69" s="24">
        <v>1370514300</v>
      </c>
      <c r="AG69" s="25">
        <f>SUM(AD69:AF69)</f>
        <v>1370514300</v>
      </c>
      <c r="AH69" s="25">
        <f>SUM(U69,Y69,AC69,AG69)</f>
        <v>4568381000</v>
      </c>
      <c r="AI69" s="26">
        <f>IF(ISERROR(AH69/J68),0,AH69/J68)</f>
        <v>1</v>
      </c>
      <c r="AJ69" s="27">
        <f>IF(ISERROR(AH69/$AH$71),"-",AH69/$AH$71)</f>
        <v>1</v>
      </c>
    </row>
    <row r="70" spans="1:36" s="37" customFormat="1" ht="12.75" customHeight="1" x14ac:dyDescent="0.25">
      <c r="A70" s="383" t="s">
        <v>82</v>
      </c>
      <c r="B70" s="384"/>
      <c r="C70" s="384"/>
      <c r="D70" s="384"/>
      <c r="E70" s="385"/>
      <c r="F70" s="383"/>
      <c r="G70" s="384"/>
      <c r="H70" s="384"/>
      <c r="I70" s="384"/>
      <c r="J70" s="75">
        <f>J68</f>
        <v>4568381000</v>
      </c>
      <c r="K70" s="75">
        <f>SUM(K69:K69)</f>
        <v>4568381000</v>
      </c>
      <c r="L70" s="76"/>
      <c r="M70" s="75">
        <f>SUM(M69:M69)</f>
        <v>0</v>
      </c>
      <c r="N70" s="75">
        <f>SUM(N69:N69)</f>
        <v>0</v>
      </c>
      <c r="O70" s="75">
        <f>SUM(O69:O69)</f>
        <v>0</v>
      </c>
      <c r="P70" s="77"/>
      <c r="Q70" s="38"/>
      <c r="R70" s="75">
        <f t="shared" ref="R70:AH70" si="15">SUM(R69:R69)</f>
        <v>0</v>
      </c>
      <c r="S70" s="75">
        <f t="shared" si="15"/>
        <v>0</v>
      </c>
      <c r="T70" s="75">
        <f t="shared" si="15"/>
        <v>0</v>
      </c>
      <c r="U70" s="75">
        <f t="shared" si="15"/>
        <v>0</v>
      </c>
      <c r="V70" s="75">
        <f t="shared" si="15"/>
        <v>0</v>
      </c>
      <c r="W70" s="75">
        <f t="shared" si="15"/>
        <v>0</v>
      </c>
      <c r="X70" s="75">
        <f t="shared" si="15"/>
        <v>0</v>
      </c>
      <c r="Y70" s="75">
        <f t="shared" si="15"/>
        <v>0</v>
      </c>
      <c r="Z70" s="75">
        <f t="shared" si="15"/>
        <v>0</v>
      </c>
      <c r="AA70" s="75">
        <f t="shared" si="15"/>
        <v>3197866700</v>
      </c>
      <c r="AB70" s="75">
        <f t="shared" si="15"/>
        <v>0</v>
      </c>
      <c r="AC70" s="75">
        <f t="shared" si="15"/>
        <v>3197866700</v>
      </c>
      <c r="AD70" s="75">
        <f t="shared" si="15"/>
        <v>0</v>
      </c>
      <c r="AE70" s="75">
        <f t="shared" si="15"/>
        <v>0</v>
      </c>
      <c r="AF70" s="75">
        <f t="shared" si="15"/>
        <v>1370514300</v>
      </c>
      <c r="AG70" s="75">
        <f t="shared" si="15"/>
        <v>1370514300</v>
      </c>
      <c r="AH70" s="75">
        <f t="shared" si="15"/>
        <v>4568381000</v>
      </c>
      <c r="AI70" s="78">
        <f>IF(ISERROR(AH70/J70),0,AH70/J70)</f>
        <v>1</v>
      </c>
      <c r="AJ70" s="78">
        <f>IF(ISERROR(AH70/$AH$71),0,AH70/$AH$71)</f>
        <v>1</v>
      </c>
    </row>
    <row r="71" spans="1:36" s="79" customFormat="1" ht="15" customHeight="1" x14ac:dyDescent="0.25">
      <c r="A71" s="391" t="str">
        <f>"TOTAL ASIG."&amp;" "&amp;$A$5</f>
        <v>TOTAL ASIG. 24-02-012 "Programa de Alimentación - JUNAEB"</v>
      </c>
      <c r="B71" s="392"/>
      <c r="C71" s="392"/>
      <c r="D71" s="392"/>
      <c r="E71" s="392"/>
      <c r="F71" s="392"/>
      <c r="G71" s="392"/>
      <c r="H71" s="392"/>
      <c r="I71" s="393"/>
      <c r="J71" s="33">
        <f>SUM(J11,J15,J19,J23,J27,J31,J35,J39,J43,J47,J51,J55,J59,J63,J67,J70)</f>
        <v>4568381000</v>
      </c>
      <c r="K71" s="33">
        <f>+K11+K15+K19+K23+K27+K31+K35+K39+K43+K47+K51+K55+K67+K59+K63+K70</f>
        <v>4568381000</v>
      </c>
      <c r="L71" s="32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34"/>
      <c r="Q71" s="35"/>
      <c r="R71" s="33">
        <f t="shared" ref="R71:AH71" si="16">+R11+R15+R19+R23+R27+R31+R35+R39+R43+R47+R51+R55+R67+R59+R63+R70</f>
        <v>0</v>
      </c>
      <c r="S71" s="33">
        <f t="shared" si="16"/>
        <v>0</v>
      </c>
      <c r="T71" s="33">
        <f t="shared" si="16"/>
        <v>0</v>
      </c>
      <c r="U71" s="33">
        <f t="shared" si="16"/>
        <v>0</v>
      </c>
      <c r="V71" s="33">
        <f t="shared" si="16"/>
        <v>0</v>
      </c>
      <c r="W71" s="33">
        <f t="shared" si="16"/>
        <v>0</v>
      </c>
      <c r="X71" s="33">
        <f t="shared" si="16"/>
        <v>0</v>
      </c>
      <c r="Y71" s="33">
        <f t="shared" si="16"/>
        <v>0</v>
      </c>
      <c r="Z71" s="33">
        <f t="shared" si="16"/>
        <v>0</v>
      </c>
      <c r="AA71" s="33">
        <f t="shared" si="16"/>
        <v>3197866700</v>
      </c>
      <c r="AB71" s="33">
        <f t="shared" si="16"/>
        <v>0</v>
      </c>
      <c r="AC71" s="33">
        <f t="shared" si="16"/>
        <v>3197866700</v>
      </c>
      <c r="AD71" s="33">
        <f t="shared" si="16"/>
        <v>0</v>
      </c>
      <c r="AE71" s="33">
        <f t="shared" si="16"/>
        <v>0</v>
      </c>
      <c r="AF71" s="33">
        <f t="shared" si="16"/>
        <v>1370514300</v>
      </c>
      <c r="AG71" s="33">
        <f t="shared" si="16"/>
        <v>1370514300</v>
      </c>
      <c r="AH71" s="33">
        <f t="shared" si="16"/>
        <v>4568381000</v>
      </c>
      <c r="AI71" s="36">
        <f>IF(ISERROR(AH71/J71),0,AH71/J71)</f>
        <v>1</v>
      </c>
      <c r="AJ71" s="36">
        <f>IF(ISERROR(AH71/$AH$71),0,AH71/$AH$71)</f>
        <v>1</v>
      </c>
    </row>
  </sheetData>
  <mergeCells count="78">
    <mergeCell ref="A71:I71"/>
    <mergeCell ref="A64:E64"/>
    <mergeCell ref="J65:J66"/>
    <mergeCell ref="A67:I67"/>
    <mergeCell ref="A68:E68"/>
    <mergeCell ref="A70:E70"/>
    <mergeCell ref="F70:I70"/>
    <mergeCell ref="J68:J69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phoneticPr fontId="92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4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4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4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4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4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P69:Q69 E69:F69" xr:uid="{00000000-0002-0000-04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4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04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3CCFF"/>
    <pageSetUpPr fitToPage="1"/>
  </sheetPr>
  <dimension ref="A1:Y24"/>
  <sheetViews>
    <sheetView zoomScaleNormal="100" workbookViewId="0">
      <selection activeCell="S7" sqref="S1:U1048576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hidden="1" customWidth="1"/>
    <col min="5" max="5" width="10.28515625" style="80" hidden="1" customWidth="1"/>
    <col min="6" max="6" width="9.85546875" style="80" hidden="1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394" t="s">
        <v>0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</row>
    <row r="2" spans="1:25" s="1" customFormat="1" ht="1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</row>
    <row r="3" spans="1:25" s="1" customFormat="1" ht="15" customHeight="1" x14ac:dyDescent="0.25">
      <c r="A3" s="349" t="s">
        <v>2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</row>
    <row r="4" spans="1:25" s="1" customFormat="1" ht="1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</row>
    <row r="5" spans="1:25" ht="18" customHeight="1" x14ac:dyDescent="0.25">
      <c r="A5" s="367" t="str">
        <f>'24-02-012 Ind. JUNAEB Alimentac'!A5:U5</f>
        <v>24-02-012 "Programa de Alimentación - JUNAEB"</v>
      </c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9"/>
    </row>
    <row r="6" spans="1:25" s="80" customFormat="1" x14ac:dyDescent="0.25">
      <c r="A6" s="355" t="s">
        <v>7</v>
      </c>
      <c r="B6" s="362" t="s">
        <v>13</v>
      </c>
      <c r="C6" s="362" t="s">
        <v>83</v>
      </c>
      <c r="D6" s="364" t="s">
        <v>16</v>
      </c>
      <c r="E6" s="365"/>
      <c r="F6" s="366"/>
      <c r="G6" s="353" t="s">
        <v>19</v>
      </c>
      <c r="H6" s="353"/>
      <c r="I6" s="353"/>
      <c r="J6" s="362" t="s">
        <v>20</v>
      </c>
      <c r="K6" s="353" t="s">
        <v>19</v>
      </c>
      <c r="L6" s="353"/>
      <c r="M6" s="353"/>
      <c r="N6" s="362" t="s">
        <v>21</v>
      </c>
      <c r="O6" s="353" t="s">
        <v>19</v>
      </c>
      <c r="P6" s="353"/>
      <c r="Q6" s="353"/>
      <c r="R6" s="362" t="s">
        <v>22</v>
      </c>
      <c r="S6" s="353" t="s">
        <v>19</v>
      </c>
      <c r="T6" s="353"/>
      <c r="U6" s="353"/>
      <c r="V6" s="362" t="s">
        <v>23</v>
      </c>
      <c r="W6" s="362" t="s">
        <v>24</v>
      </c>
      <c r="X6" s="370" t="s">
        <v>84</v>
      </c>
      <c r="Y6" s="370"/>
    </row>
    <row r="7" spans="1:25" s="80" customFormat="1" ht="25.5" x14ac:dyDescent="0.25">
      <c r="A7" s="355"/>
      <c r="B7" s="363"/>
      <c r="C7" s="36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363"/>
      <c r="K7" s="5" t="s">
        <v>35</v>
      </c>
      <c r="L7" s="5" t="s">
        <v>36</v>
      </c>
      <c r="M7" s="5" t="s">
        <v>37</v>
      </c>
      <c r="N7" s="363"/>
      <c r="O7" s="5" t="s">
        <v>38</v>
      </c>
      <c r="P7" s="5" t="s">
        <v>39</v>
      </c>
      <c r="Q7" s="5" t="s">
        <v>40</v>
      </c>
      <c r="R7" s="363"/>
      <c r="S7" s="5" t="s">
        <v>41</v>
      </c>
      <c r="T7" s="5" t="s">
        <v>42</v>
      </c>
      <c r="U7" s="5" t="s">
        <v>43</v>
      </c>
      <c r="V7" s="363"/>
      <c r="W7" s="363"/>
      <c r="X7" s="7" t="s">
        <v>44</v>
      </c>
      <c r="Y7" s="7" t="s">
        <v>85</v>
      </c>
    </row>
    <row r="8" spans="1:25" ht="24.75" customHeight="1" x14ac:dyDescent="0.25">
      <c r="A8" s="85" t="s">
        <v>46</v>
      </c>
      <c r="B8" s="63">
        <f>+'24-02-012 Ind. JUNAEB Alimentac'!J11</f>
        <v>0</v>
      </c>
      <c r="C8" s="63">
        <f>+'24-02-012 Ind. JUNAEB Alimentac'!K11</f>
        <v>0</v>
      </c>
      <c r="D8" s="63">
        <f>+'24-02-012 Ind. JUNAEB Alimentac'!M11</f>
        <v>0</v>
      </c>
      <c r="E8" s="63">
        <f>+'24-02-012 Ind. JUNAEB Alimentac'!N11</f>
        <v>0</v>
      </c>
      <c r="F8" s="63">
        <f>+'24-02-012 Ind. JUNAEB Alimentac'!O11</f>
        <v>0</v>
      </c>
      <c r="G8" s="63">
        <f>+'24-02-012 Ind. JUNAEB Alimentac'!R11</f>
        <v>0</v>
      </c>
      <c r="H8" s="63">
        <f>+'24-02-012 Ind. JUNAEB Alimentac'!S11</f>
        <v>0</v>
      </c>
      <c r="I8" s="63">
        <f>+'24-02-012 Ind. JUNAEB Alimentac'!T11</f>
        <v>0</v>
      </c>
      <c r="J8" s="63">
        <f>+'24-02-012 Ind. JUNAEB Alimentac'!U11</f>
        <v>0</v>
      </c>
      <c r="K8" s="63">
        <f>+'24-02-012 Ind. JUNAEB Alimentac'!V11</f>
        <v>0</v>
      </c>
      <c r="L8" s="63">
        <f>+'24-02-012 Ind. JUNAEB Alimentac'!W11</f>
        <v>0</v>
      </c>
      <c r="M8" s="63">
        <f>+'24-02-012 Ind. JUNAEB Alimentac'!X11</f>
        <v>0</v>
      </c>
      <c r="N8" s="63">
        <f>+'24-02-012 Ind. JUNAEB Alimentac'!Y11</f>
        <v>0</v>
      </c>
      <c r="O8" s="63">
        <f>+'24-02-012 Ind. JUNAEB Alimentac'!Z11</f>
        <v>0</v>
      </c>
      <c r="P8" s="63">
        <f>+'24-02-012 Ind. JUNAEB Alimentac'!AA11</f>
        <v>0</v>
      </c>
      <c r="Q8" s="63">
        <f>+'24-02-012 Ind. JUNAEB Alimentac'!AB11</f>
        <v>0</v>
      </c>
      <c r="R8" s="63">
        <f>+'24-02-012 Ind. JUNAEB Alimentac'!AC11</f>
        <v>0</v>
      </c>
      <c r="S8" s="63">
        <f>+'24-02-012 Ind. JUNAEB Alimentac'!AD11</f>
        <v>0</v>
      </c>
      <c r="T8" s="63">
        <f>+'24-02-012 Ind. JUNAEB Alimentac'!AE11</f>
        <v>0</v>
      </c>
      <c r="U8" s="63">
        <f>+'24-02-012 Ind. JUNAEB Alimentac'!AF11</f>
        <v>0</v>
      </c>
      <c r="V8" s="63">
        <f>+'24-02-012 Ind. JUNAEB Alimentac'!AG11</f>
        <v>0</v>
      </c>
      <c r="W8" s="63">
        <f>+'24-02-012 Ind. JUNAEB Alimentac'!AH11</f>
        <v>0</v>
      </c>
      <c r="X8" s="86">
        <f>+'24-02-012 Ind. JUNAEB Alimentac'!AI11</f>
        <v>0</v>
      </c>
      <c r="Y8" s="86">
        <f>+'24-02-012 Ind. JUNAEB Alimentac'!AJ11</f>
        <v>0</v>
      </c>
    </row>
    <row r="9" spans="1:25" ht="24.75" customHeight="1" x14ac:dyDescent="0.25">
      <c r="A9" s="85" t="s">
        <v>48</v>
      </c>
      <c r="B9" s="63">
        <f>+'24-02-012 Ind. JUNAEB Alimentac'!J15</f>
        <v>0</v>
      </c>
      <c r="C9" s="63">
        <f>+'24-02-012 Ind. JUNAEB Alimentac'!K15</f>
        <v>0</v>
      </c>
      <c r="D9" s="63">
        <f>+'24-02-012 Ind. JUNAEB Alimentac'!M15</f>
        <v>0</v>
      </c>
      <c r="E9" s="63">
        <f>+'24-02-012 Ind. JUNAEB Alimentac'!N15</f>
        <v>0</v>
      </c>
      <c r="F9" s="63">
        <f>+'24-02-012 Ind. JUNAEB Alimentac'!O15</f>
        <v>0</v>
      </c>
      <c r="G9" s="63">
        <f>+'24-02-012 Ind. JUNAEB Alimentac'!R15</f>
        <v>0</v>
      </c>
      <c r="H9" s="63">
        <f>+'24-02-012 Ind. JUNAEB Alimentac'!S15</f>
        <v>0</v>
      </c>
      <c r="I9" s="63">
        <f>+'24-02-012 Ind. JUNAEB Alimentac'!T15</f>
        <v>0</v>
      </c>
      <c r="J9" s="63">
        <f>+'24-02-012 Ind. JUNAEB Alimentac'!U15</f>
        <v>0</v>
      </c>
      <c r="K9" s="63">
        <f>+'24-02-012 Ind. JUNAEB Alimentac'!V15</f>
        <v>0</v>
      </c>
      <c r="L9" s="63">
        <f>+'24-02-012 Ind. JUNAEB Alimentac'!W15</f>
        <v>0</v>
      </c>
      <c r="M9" s="63">
        <f>+'24-02-012 Ind. JUNAEB Alimentac'!X15</f>
        <v>0</v>
      </c>
      <c r="N9" s="63">
        <f>+'24-02-012 Ind. JUNAEB Alimentac'!Y15</f>
        <v>0</v>
      </c>
      <c r="O9" s="63">
        <f>+'24-02-012 Ind. JUNAEB Alimentac'!Z15</f>
        <v>0</v>
      </c>
      <c r="P9" s="63">
        <f>+'24-02-012 Ind. JUNAEB Alimentac'!AA15</f>
        <v>0</v>
      </c>
      <c r="Q9" s="63">
        <f>+'24-02-012 Ind. JUNAEB Alimentac'!AB15</f>
        <v>0</v>
      </c>
      <c r="R9" s="63">
        <f>+'24-02-012 Ind. JUNAEB Alimentac'!AC15</f>
        <v>0</v>
      </c>
      <c r="S9" s="63">
        <f>+'24-02-012 Ind. JUNAEB Alimentac'!AD15</f>
        <v>0</v>
      </c>
      <c r="T9" s="63">
        <f>+'24-02-012 Ind. JUNAEB Alimentac'!AE15</f>
        <v>0</v>
      </c>
      <c r="U9" s="63">
        <f>+'24-02-012 Ind. JUNAEB Alimentac'!AF15</f>
        <v>0</v>
      </c>
      <c r="V9" s="63">
        <f>+'24-02-012 Ind. JUNAEB Alimentac'!AG15</f>
        <v>0</v>
      </c>
      <c r="W9" s="63">
        <f>+'24-02-012 Ind. JUNAEB Alimentac'!AH15</f>
        <v>0</v>
      </c>
      <c r="X9" s="86">
        <f>+'24-02-012 Ind. JUNAEB Alimentac'!AI15</f>
        <v>0</v>
      </c>
      <c r="Y9" s="86">
        <f>+'24-02-012 Ind. JUNAEB Alimentac'!AJ15</f>
        <v>0</v>
      </c>
    </row>
    <row r="10" spans="1:25" ht="24.75" customHeight="1" x14ac:dyDescent="0.25">
      <c r="A10" s="85" t="s">
        <v>50</v>
      </c>
      <c r="B10" s="63">
        <f>+'24-02-012 Ind. JUNAEB Alimentac'!J19</f>
        <v>0</v>
      </c>
      <c r="C10" s="63">
        <f>+'24-02-012 Ind. JUNAEB Alimentac'!K19</f>
        <v>0</v>
      </c>
      <c r="D10" s="63">
        <f>+'24-02-012 Ind. JUNAEB Alimentac'!M19</f>
        <v>0</v>
      </c>
      <c r="E10" s="63">
        <f>+'24-02-012 Ind. JUNAEB Alimentac'!N19</f>
        <v>0</v>
      </c>
      <c r="F10" s="63">
        <f>+'24-02-012 Ind. JUNAEB Alimentac'!O19</f>
        <v>0</v>
      </c>
      <c r="G10" s="63">
        <f>+'24-02-012 Ind. JUNAEB Alimentac'!R19</f>
        <v>0</v>
      </c>
      <c r="H10" s="63">
        <f>+'24-02-012 Ind. JUNAEB Alimentac'!S19</f>
        <v>0</v>
      </c>
      <c r="I10" s="63">
        <f>+'24-02-012 Ind. JUNAEB Alimentac'!T19</f>
        <v>0</v>
      </c>
      <c r="J10" s="63">
        <f>+'24-02-012 Ind. JUNAEB Alimentac'!U19</f>
        <v>0</v>
      </c>
      <c r="K10" s="63">
        <f>+'24-02-012 Ind. JUNAEB Alimentac'!V19</f>
        <v>0</v>
      </c>
      <c r="L10" s="63">
        <f>+'24-02-012 Ind. JUNAEB Alimentac'!W19</f>
        <v>0</v>
      </c>
      <c r="M10" s="63">
        <f>+'24-02-012 Ind. JUNAEB Alimentac'!X19</f>
        <v>0</v>
      </c>
      <c r="N10" s="63">
        <f>+'24-02-012 Ind. JUNAEB Alimentac'!Y19</f>
        <v>0</v>
      </c>
      <c r="O10" s="63">
        <f>+'24-02-012 Ind. JUNAEB Alimentac'!Z19</f>
        <v>0</v>
      </c>
      <c r="P10" s="63">
        <f>+'24-02-012 Ind. JUNAEB Alimentac'!AA19</f>
        <v>0</v>
      </c>
      <c r="Q10" s="63">
        <f>+'24-02-012 Ind. JUNAEB Alimentac'!AB19</f>
        <v>0</v>
      </c>
      <c r="R10" s="63">
        <f>+'24-02-012 Ind. JUNAEB Alimentac'!AC19</f>
        <v>0</v>
      </c>
      <c r="S10" s="63">
        <f>+'24-02-012 Ind. JUNAEB Alimentac'!AD19</f>
        <v>0</v>
      </c>
      <c r="T10" s="63">
        <f>+'24-02-012 Ind. JUNAEB Alimentac'!AE19</f>
        <v>0</v>
      </c>
      <c r="U10" s="63">
        <f>+'24-02-012 Ind. JUNAEB Alimentac'!AF19</f>
        <v>0</v>
      </c>
      <c r="V10" s="63">
        <f>+'24-02-012 Ind. JUNAEB Alimentac'!AG19</f>
        <v>0</v>
      </c>
      <c r="W10" s="63">
        <f>+'24-02-012 Ind. JUNAEB Alimentac'!AH19</f>
        <v>0</v>
      </c>
      <c r="X10" s="86">
        <f>+'24-02-012 Ind. JUNAEB Alimentac'!AI19</f>
        <v>0</v>
      </c>
      <c r="Y10" s="86">
        <f>+'24-02-012 Ind. JUNAEB Alimentac'!AJ19</f>
        <v>0</v>
      </c>
    </row>
    <row r="11" spans="1:25" ht="24.75" customHeight="1" x14ac:dyDescent="0.25">
      <c r="A11" s="85" t="s">
        <v>52</v>
      </c>
      <c r="B11" s="63">
        <f>+'24-02-012 Ind. JUNAEB Alimentac'!J23</f>
        <v>0</v>
      </c>
      <c r="C11" s="63">
        <f>+'24-02-012 Ind. JUNAEB Alimentac'!K23</f>
        <v>0</v>
      </c>
      <c r="D11" s="63">
        <f>+'24-02-012 Ind. JUNAEB Alimentac'!M23</f>
        <v>0</v>
      </c>
      <c r="E11" s="63">
        <f>+'24-02-012 Ind. JUNAEB Alimentac'!N23</f>
        <v>0</v>
      </c>
      <c r="F11" s="63">
        <f>+'24-02-012 Ind. JUNAEB Alimentac'!O23</f>
        <v>0</v>
      </c>
      <c r="G11" s="63">
        <f>+'24-02-012 Ind. JUNAEB Alimentac'!R23</f>
        <v>0</v>
      </c>
      <c r="H11" s="63">
        <f>+'24-02-012 Ind. JUNAEB Alimentac'!S23</f>
        <v>0</v>
      </c>
      <c r="I11" s="63">
        <f>+'24-02-012 Ind. JUNAEB Alimentac'!T23</f>
        <v>0</v>
      </c>
      <c r="J11" s="63">
        <f>+'24-02-012 Ind. JUNAEB Alimentac'!U23</f>
        <v>0</v>
      </c>
      <c r="K11" s="63">
        <f>+'24-02-012 Ind. JUNAEB Alimentac'!V23</f>
        <v>0</v>
      </c>
      <c r="L11" s="63">
        <f>+'24-02-012 Ind. JUNAEB Alimentac'!W23</f>
        <v>0</v>
      </c>
      <c r="M11" s="63">
        <f>+'24-02-012 Ind. JUNAEB Alimentac'!X23</f>
        <v>0</v>
      </c>
      <c r="N11" s="63">
        <f>+'24-02-012 Ind. JUNAEB Alimentac'!Y23</f>
        <v>0</v>
      </c>
      <c r="O11" s="63">
        <f>+'24-02-012 Ind. JUNAEB Alimentac'!Z23</f>
        <v>0</v>
      </c>
      <c r="P11" s="63">
        <f>+'24-02-012 Ind. JUNAEB Alimentac'!AA23</f>
        <v>0</v>
      </c>
      <c r="Q11" s="63">
        <f>+'24-02-012 Ind. JUNAEB Alimentac'!AB23</f>
        <v>0</v>
      </c>
      <c r="R11" s="63">
        <f>+'24-02-012 Ind. JUNAEB Alimentac'!AC23</f>
        <v>0</v>
      </c>
      <c r="S11" s="63">
        <f>+'24-02-012 Ind. JUNAEB Alimentac'!AD23</f>
        <v>0</v>
      </c>
      <c r="T11" s="63">
        <f>+'24-02-012 Ind. JUNAEB Alimentac'!AE23</f>
        <v>0</v>
      </c>
      <c r="U11" s="63">
        <f>+'24-02-012 Ind. JUNAEB Alimentac'!AF23</f>
        <v>0</v>
      </c>
      <c r="V11" s="63">
        <f>+'24-02-012 Ind. JUNAEB Alimentac'!AG23</f>
        <v>0</v>
      </c>
      <c r="W11" s="63">
        <f>+'24-02-012 Ind. JUNAEB Alimentac'!AH23</f>
        <v>0</v>
      </c>
      <c r="X11" s="86">
        <f>+'24-02-012 Ind. JUNAEB Alimentac'!AI23</f>
        <v>0</v>
      </c>
      <c r="Y11" s="86">
        <f>+'24-02-012 Ind. JUNAEB Alimentac'!AJ23</f>
        <v>0</v>
      </c>
    </row>
    <row r="12" spans="1:25" ht="24.75" customHeight="1" x14ac:dyDescent="0.25">
      <c r="A12" s="85" t="s">
        <v>54</v>
      </c>
      <c r="B12" s="63">
        <f>+'24-02-012 Ind. JUNAEB Alimentac'!J27</f>
        <v>0</v>
      </c>
      <c r="C12" s="63">
        <f>+'24-02-012 Ind. JUNAEB Alimentac'!K27</f>
        <v>0</v>
      </c>
      <c r="D12" s="63">
        <f>+'24-02-012 Ind. JUNAEB Alimentac'!M27</f>
        <v>0</v>
      </c>
      <c r="E12" s="63">
        <f>+'24-02-012 Ind. JUNAEB Alimentac'!N27</f>
        <v>0</v>
      </c>
      <c r="F12" s="63">
        <f>+'24-02-012 Ind. JUNAEB Alimentac'!O27</f>
        <v>0</v>
      </c>
      <c r="G12" s="63">
        <f>+'24-02-012 Ind. JUNAEB Alimentac'!R27</f>
        <v>0</v>
      </c>
      <c r="H12" s="63">
        <f>+'24-02-012 Ind. JUNAEB Alimentac'!S27</f>
        <v>0</v>
      </c>
      <c r="I12" s="63">
        <f>+'24-02-012 Ind. JUNAEB Alimentac'!T27</f>
        <v>0</v>
      </c>
      <c r="J12" s="63">
        <f>+'24-02-012 Ind. JUNAEB Alimentac'!U27</f>
        <v>0</v>
      </c>
      <c r="K12" s="63">
        <f>+'24-02-012 Ind. JUNAEB Alimentac'!V27</f>
        <v>0</v>
      </c>
      <c r="L12" s="63">
        <f>+'24-02-012 Ind. JUNAEB Alimentac'!W27</f>
        <v>0</v>
      </c>
      <c r="M12" s="63">
        <f>+'24-02-012 Ind. JUNAEB Alimentac'!X27</f>
        <v>0</v>
      </c>
      <c r="N12" s="63">
        <f>+'24-02-012 Ind. JUNAEB Alimentac'!Y27</f>
        <v>0</v>
      </c>
      <c r="O12" s="63">
        <f>+'24-02-012 Ind. JUNAEB Alimentac'!Z27</f>
        <v>0</v>
      </c>
      <c r="P12" s="63">
        <f>+'24-02-012 Ind. JUNAEB Alimentac'!AA27</f>
        <v>0</v>
      </c>
      <c r="Q12" s="63">
        <f>+'24-02-012 Ind. JUNAEB Alimentac'!AB27</f>
        <v>0</v>
      </c>
      <c r="R12" s="63">
        <f>+'24-02-012 Ind. JUNAEB Alimentac'!AC27</f>
        <v>0</v>
      </c>
      <c r="S12" s="63">
        <f>+'24-02-012 Ind. JUNAEB Alimentac'!AD27</f>
        <v>0</v>
      </c>
      <c r="T12" s="63">
        <f>+'24-02-012 Ind. JUNAEB Alimentac'!AE27</f>
        <v>0</v>
      </c>
      <c r="U12" s="63">
        <f>+'24-02-012 Ind. JUNAEB Alimentac'!AF27</f>
        <v>0</v>
      </c>
      <c r="V12" s="63">
        <f>+'24-02-012 Ind. JUNAEB Alimentac'!AG27</f>
        <v>0</v>
      </c>
      <c r="W12" s="63">
        <f>+'24-02-012 Ind. JUNAEB Alimentac'!AH27</f>
        <v>0</v>
      </c>
      <c r="X12" s="86">
        <f>+'24-02-012 Ind. JUNAEB Alimentac'!AI27</f>
        <v>0</v>
      </c>
      <c r="Y12" s="86">
        <f>+'24-02-012 Ind. JUNAEB Alimentac'!AJ27</f>
        <v>0</v>
      </c>
    </row>
    <row r="13" spans="1:25" ht="24.75" customHeight="1" x14ac:dyDescent="0.25">
      <c r="A13" s="85" t="s">
        <v>56</v>
      </c>
      <c r="B13" s="63">
        <f>+'24-02-012 Ind. JUNAEB Alimentac'!J31</f>
        <v>0</v>
      </c>
      <c r="C13" s="63">
        <f>+'24-02-012 Ind. JUNAEB Alimentac'!K31</f>
        <v>0</v>
      </c>
      <c r="D13" s="63">
        <f>+'24-02-012 Ind. JUNAEB Alimentac'!M31</f>
        <v>0</v>
      </c>
      <c r="E13" s="63">
        <f>+'24-02-012 Ind. JUNAEB Alimentac'!N31</f>
        <v>0</v>
      </c>
      <c r="F13" s="63">
        <f>+'24-02-012 Ind. JUNAEB Alimentac'!O31</f>
        <v>0</v>
      </c>
      <c r="G13" s="63">
        <f>+'24-02-012 Ind. JUNAEB Alimentac'!R31</f>
        <v>0</v>
      </c>
      <c r="H13" s="63">
        <f>+'24-02-012 Ind. JUNAEB Alimentac'!S31</f>
        <v>0</v>
      </c>
      <c r="I13" s="63">
        <f>+'24-02-012 Ind. JUNAEB Alimentac'!T31</f>
        <v>0</v>
      </c>
      <c r="J13" s="63">
        <f>+'24-02-012 Ind. JUNAEB Alimentac'!U31</f>
        <v>0</v>
      </c>
      <c r="K13" s="63">
        <f>+'24-02-012 Ind. JUNAEB Alimentac'!V31</f>
        <v>0</v>
      </c>
      <c r="L13" s="63">
        <f>+'24-02-012 Ind. JUNAEB Alimentac'!W31</f>
        <v>0</v>
      </c>
      <c r="M13" s="63">
        <f>+'24-02-012 Ind. JUNAEB Alimentac'!X31</f>
        <v>0</v>
      </c>
      <c r="N13" s="63">
        <f>+'24-02-012 Ind. JUNAEB Alimentac'!Y31</f>
        <v>0</v>
      </c>
      <c r="O13" s="63">
        <f>+'24-02-012 Ind. JUNAEB Alimentac'!Z31</f>
        <v>0</v>
      </c>
      <c r="P13" s="63">
        <f>+'24-02-012 Ind. JUNAEB Alimentac'!AA31</f>
        <v>0</v>
      </c>
      <c r="Q13" s="63">
        <f>+'24-02-012 Ind. JUNAEB Alimentac'!AB31</f>
        <v>0</v>
      </c>
      <c r="R13" s="63">
        <f>+'24-02-012 Ind. JUNAEB Alimentac'!AC31</f>
        <v>0</v>
      </c>
      <c r="S13" s="63">
        <f>+'24-02-012 Ind. JUNAEB Alimentac'!AD31</f>
        <v>0</v>
      </c>
      <c r="T13" s="63">
        <f>+'24-02-012 Ind. JUNAEB Alimentac'!AE31</f>
        <v>0</v>
      </c>
      <c r="U13" s="63">
        <f>+'24-02-012 Ind. JUNAEB Alimentac'!AF31</f>
        <v>0</v>
      </c>
      <c r="V13" s="63">
        <f>+'24-02-012 Ind. JUNAEB Alimentac'!AG31</f>
        <v>0</v>
      </c>
      <c r="W13" s="63">
        <f>+'24-02-012 Ind. JUNAEB Alimentac'!AH31</f>
        <v>0</v>
      </c>
      <c r="X13" s="86">
        <f>+'24-02-012 Ind. JUNAEB Alimentac'!AI31</f>
        <v>0</v>
      </c>
      <c r="Y13" s="86">
        <f>+'24-02-012 Ind. JUNAEB Alimentac'!AJ31</f>
        <v>0</v>
      </c>
    </row>
    <row r="14" spans="1:25" ht="24.75" customHeight="1" x14ac:dyDescent="0.25">
      <c r="A14" s="85" t="s">
        <v>58</v>
      </c>
      <c r="B14" s="63">
        <f>+'24-02-012 Ind. JUNAEB Alimentac'!J35</f>
        <v>0</v>
      </c>
      <c r="C14" s="63">
        <f>+'24-02-012 Ind. JUNAEB Alimentac'!K35</f>
        <v>0</v>
      </c>
      <c r="D14" s="63">
        <f>+'24-02-012 Ind. JUNAEB Alimentac'!M35</f>
        <v>0</v>
      </c>
      <c r="E14" s="63">
        <f>+'24-02-012 Ind. JUNAEB Alimentac'!N35</f>
        <v>0</v>
      </c>
      <c r="F14" s="63">
        <f>+'24-02-012 Ind. JUNAEB Alimentac'!O35</f>
        <v>0</v>
      </c>
      <c r="G14" s="63">
        <f>+'24-02-012 Ind. JUNAEB Alimentac'!R35</f>
        <v>0</v>
      </c>
      <c r="H14" s="63">
        <f>+'24-02-012 Ind. JUNAEB Alimentac'!S35</f>
        <v>0</v>
      </c>
      <c r="I14" s="63">
        <f>+'24-02-012 Ind. JUNAEB Alimentac'!T35</f>
        <v>0</v>
      </c>
      <c r="J14" s="63">
        <f>+'24-02-012 Ind. JUNAEB Alimentac'!U35</f>
        <v>0</v>
      </c>
      <c r="K14" s="63">
        <f>+'24-02-012 Ind. JUNAEB Alimentac'!V35</f>
        <v>0</v>
      </c>
      <c r="L14" s="63">
        <f>+'24-02-012 Ind. JUNAEB Alimentac'!W35</f>
        <v>0</v>
      </c>
      <c r="M14" s="63">
        <f>+'24-02-012 Ind. JUNAEB Alimentac'!X35</f>
        <v>0</v>
      </c>
      <c r="N14" s="63">
        <f>+'24-02-012 Ind. JUNAEB Alimentac'!Y35</f>
        <v>0</v>
      </c>
      <c r="O14" s="63">
        <f>+'24-02-012 Ind. JUNAEB Alimentac'!Z35</f>
        <v>0</v>
      </c>
      <c r="P14" s="63">
        <f>+'24-02-012 Ind. JUNAEB Alimentac'!AA35</f>
        <v>0</v>
      </c>
      <c r="Q14" s="63">
        <f>+'24-02-012 Ind. JUNAEB Alimentac'!AB35</f>
        <v>0</v>
      </c>
      <c r="R14" s="63">
        <f>+'24-02-012 Ind. JUNAEB Alimentac'!AC35</f>
        <v>0</v>
      </c>
      <c r="S14" s="63">
        <f>+'24-02-012 Ind. JUNAEB Alimentac'!AD35</f>
        <v>0</v>
      </c>
      <c r="T14" s="63">
        <f>+'24-02-012 Ind. JUNAEB Alimentac'!AE35</f>
        <v>0</v>
      </c>
      <c r="U14" s="63">
        <f>+'24-02-012 Ind. JUNAEB Alimentac'!AF35</f>
        <v>0</v>
      </c>
      <c r="V14" s="63">
        <f>+'24-02-012 Ind. JUNAEB Alimentac'!AG35</f>
        <v>0</v>
      </c>
      <c r="W14" s="63">
        <f>+'24-02-012 Ind. JUNAEB Alimentac'!AH35</f>
        <v>0</v>
      </c>
      <c r="X14" s="86">
        <f>+'24-02-012 Ind. JUNAEB Alimentac'!AI35</f>
        <v>0</v>
      </c>
      <c r="Y14" s="86">
        <f>+'24-02-012 Ind. JUNAEB Alimentac'!AJ35</f>
        <v>0</v>
      </c>
    </row>
    <row r="15" spans="1:25" ht="24.75" customHeight="1" x14ac:dyDescent="0.25">
      <c r="A15" s="85" t="s">
        <v>60</v>
      </c>
      <c r="B15" s="63">
        <f>+'24-02-012 Ind. JUNAEB Alimentac'!J39</f>
        <v>0</v>
      </c>
      <c r="C15" s="63">
        <f>+'24-02-012 Ind. JUNAEB Alimentac'!K39</f>
        <v>0</v>
      </c>
      <c r="D15" s="63">
        <f>+'24-02-012 Ind. JUNAEB Alimentac'!M39</f>
        <v>0</v>
      </c>
      <c r="E15" s="63">
        <f>+'24-02-012 Ind. JUNAEB Alimentac'!N39</f>
        <v>0</v>
      </c>
      <c r="F15" s="63">
        <f>+'24-02-012 Ind. JUNAEB Alimentac'!O39</f>
        <v>0</v>
      </c>
      <c r="G15" s="63">
        <f>+'24-02-012 Ind. JUNAEB Alimentac'!R39</f>
        <v>0</v>
      </c>
      <c r="H15" s="63">
        <f>+'24-02-012 Ind. JUNAEB Alimentac'!S39</f>
        <v>0</v>
      </c>
      <c r="I15" s="63">
        <f>+'24-02-012 Ind. JUNAEB Alimentac'!T39</f>
        <v>0</v>
      </c>
      <c r="J15" s="63">
        <f>+'24-02-012 Ind. JUNAEB Alimentac'!U39</f>
        <v>0</v>
      </c>
      <c r="K15" s="63">
        <f>+'24-02-012 Ind. JUNAEB Alimentac'!V39</f>
        <v>0</v>
      </c>
      <c r="L15" s="63">
        <f>+'24-02-012 Ind. JUNAEB Alimentac'!W39</f>
        <v>0</v>
      </c>
      <c r="M15" s="63">
        <f>+'24-02-012 Ind. JUNAEB Alimentac'!X39</f>
        <v>0</v>
      </c>
      <c r="N15" s="63">
        <f>+'24-02-012 Ind. JUNAEB Alimentac'!Y39</f>
        <v>0</v>
      </c>
      <c r="O15" s="63">
        <f>+'24-02-012 Ind. JUNAEB Alimentac'!Z39</f>
        <v>0</v>
      </c>
      <c r="P15" s="63">
        <f>+'24-02-012 Ind. JUNAEB Alimentac'!AA39</f>
        <v>0</v>
      </c>
      <c r="Q15" s="63">
        <f>+'24-02-012 Ind. JUNAEB Alimentac'!AB39</f>
        <v>0</v>
      </c>
      <c r="R15" s="63">
        <f>+'24-02-012 Ind. JUNAEB Alimentac'!AC39</f>
        <v>0</v>
      </c>
      <c r="S15" s="63">
        <f>+'24-02-012 Ind. JUNAEB Alimentac'!AD39</f>
        <v>0</v>
      </c>
      <c r="T15" s="63">
        <f>+'24-02-012 Ind. JUNAEB Alimentac'!AE39</f>
        <v>0</v>
      </c>
      <c r="U15" s="63">
        <f>+'24-02-012 Ind. JUNAEB Alimentac'!AF39</f>
        <v>0</v>
      </c>
      <c r="V15" s="63">
        <f>+'24-02-012 Ind. JUNAEB Alimentac'!AG39</f>
        <v>0</v>
      </c>
      <c r="W15" s="63">
        <f>+'24-02-012 Ind. JUNAEB Alimentac'!AH39</f>
        <v>0</v>
      </c>
      <c r="X15" s="86">
        <f>+'24-02-012 Ind. JUNAEB Alimentac'!AI39</f>
        <v>0</v>
      </c>
      <c r="Y15" s="86">
        <f>+'24-02-012 Ind. JUNAEB Alimentac'!AJ39</f>
        <v>0</v>
      </c>
    </row>
    <row r="16" spans="1:25" ht="24.75" customHeight="1" x14ac:dyDescent="0.25">
      <c r="A16" s="85" t="s">
        <v>62</v>
      </c>
      <c r="B16" s="63">
        <f>+'24-02-012 Ind. JUNAEB Alimentac'!J43</f>
        <v>0</v>
      </c>
      <c r="C16" s="63">
        <f>+'24-02-012 Ind. JUNAEB Alimentac'!K43</f>
        <v>0</v>
      </c>
      <c r="D16" s="63">
        <f>+'24-02-012 Ind. JUNAEB Alimentac'!M43</f>
        <v>0</v>
      </c>
      <c r="E16" s="63">
        <f>+'24-02-012 Ind. JUNAEB Alimentac'!N43</f>
        <v>0</v>
      </c>
      <c r="F16" s="63">
        <f>+'24-02-012 Ind. JUNAEB Alimentac'!O43</f>
        <v>0</v>
      </c>
      <c r="G16" s="63">
        <f>+'24-02-012 Ind. JUNAEB Alimentac'!R43</f>
        <v>0</v>
      </c>
      <c r="H16" s="63">
        <f>+'24-02-012 Ind. JUNAEB Alimentac'!S43</f>
        <v>0</v>
      </c>
      <c r="I16" s="63">
        <f>+'24-02-012 Ind. JUNAEB Alimentac'!T43</f>
        <v>0</v>
      </c>
      <c r="J16" s="63">
        <f>+'24-02-012 Ind. JUNAEB Alimentac'!U43</f>
        <v>0</v>
      </c>
      <c r="K16" s="63">
        <f>+'24-02-012 Ind. JUNAEB Alimentac'!V43</f>
        <v>0</v>
      </c>
      <c r="L16" s="63">
        <f>+'24-02-012 Ind. JUNAEB Alimentac'!W43</f>
        <v>0</v>
      </c>
      <c r="M16" s="63">
        <f>+'24-02-012 Ind. JUNAEB Alimentac'!X43</f>
        <v>0</v>
      </c>
      <c r="N16" s="63">
        <f>+'24-02-012 Ind. JUNAEB Alimentac'!Y43</f>
        <v>0</v>
      </c>
      <c r="O16" s="63">
        <f>+'24-02-012 Ind. JUNAEB Alimentac'!Z43</f>
        <v>0</v>
      </c>
      <c r="P16" s="63">
        <f>+'24-02-012 Ind. JUNAEB Alimentac'!AA43</f>
        <v>0</v>
      </c>
      <c r="Q16" s="63">
        <f>+'24-02-012 Ind. JUNAEB Alimentac'!AB43</f>
        <v>0</v>
      </c>
      <c r="R16" s="63">
        <f>+'24-02-012 Ind. JUNAEB Alimentac'!AC43</f>
        <v>0</v>
      </c>
      <c r="S16" s="63">
        <f>+'24-02-012 Ind. JUNAEB Alimentac'!AD43</f>
        <v>0</v>
      </c>
      <c r="T16" s="63">
        <f>+'24-02-012 Ind. JUNAEB Alimentac'!AE43</f>
        <v>0</v>
      </c>
      <c r="U16" s="63">
        <f>+'24-02-012 Ind. JUNAEB Alimentac'!AF43</f>
        <v>0</v>
      </c>
      <c r="V16" s="63">
        <f>+'24-02-012 Ind. JUNAEB Alimentac'!AG43</f>
        <v>0</v>
      </c>
      <c r="W16" s="63">
        <f>+'24-02-012 Ind. JUNAEB Alimentac'!AH43</f>
        <v>0</v>
      </c>
      <c r="X16" s="86">
        <f>+'24-02-012 Ind. JUNAEB Alimentac'!AI43</f>
        <v>0</v>
      </c>
      <c r="Y16" s="86">
        <f>+'24-02-012 Ind. JUNAEB Alimentac'!AJ43</f>
        <v>0</v>
      </c>
    </row>
    <row r="17" spans="1:25" ht="24.75" customHeight="1" x14ac:dyDescent="0.25">
      <c r="A17" s="85" t="s">
        <v>64</v>
      </c>
      <c r="B17" s="63">
        <f>+'24-02-012 Ind. JUNAEB Alimentac'!J47</f>
        <v>0</v>
      </c>
      <c r="C17" s="63">
        <f>+'24-02-012 Ind. JUNAEB Alimentac'!K47</f>
        <v>0</v>
      </c>
      <c r="D17" s="63">
        <f>+'24-02-012 Ind. JUNAEB Alimentac'!M47</f>
        <v>0</v>
      </c>
      <c r="E17" s="63">
        <f>+'24-02-012 Ind. JUNAEB Alimentac'!N47</f>
        <v>0</v>
      </c>
      <c r="F17" s="63">
        <f>+'24-02-012 Ind. JUNAEB Alimentac'!O47</f>
        <v>0</v>
      </c>
      <c r="G17" s="63">
        <f>+'24-02-012 Ind. JUNAEB Alimentac'!R47</f>
        <v>0</v>
      </c>
      <c r="H17" s="63">
        <f>+'24-02-012 Ind. JUNAEB Alimentac'!S47</f>
        <v>0</v>
      </c>
      <c r="I17" s="63">
        <f>+'24-02-012 Ind. JUNAEB Alimentac'!T47</f>
        <v>0</v>
      </c>
      <c r="J17" s="63">
        <f>+'24-02-012 Ind. JUNAEB Alimentac'!U47</f>
        <v>0</v>
      </c>
      <c r="K17" s="63">
        <f>+'24-02-012 Ind. JUNAEB Alimentac'!V47</f>
        <v>0</v>
      </c>
      <c r="L17" s="63">
        <f>+'24-02-012 Ind. JUNAEB Alimentac'!W47</f>
        <v>0</v>
      </c>
      <c r="M17" s="63">
        <f>+'24-02-012 Ind. JUNAEB Alimentac'!X47</f>
        <v>0</v>
      </c>
      <c r="N17" s="63">
        <f>+'24-02-012 Ind. JUNAEB Alimentac'!Y47</f>
        <v>0</v>
      </c>
      <c r="O17" s="63">
        <f>+'24-02-012 Ind. JUNAEB Alimentac'!Z47</f>
        <v>0</v>
      </c>
      <c r="P17" s="63">
        <f>+'24-02-012 Ind. JUNAEB Alimentac'!AA47</f>
        <v>0</v>
      </c>
      <c r="Q17" s="63">
        <f>+'24-02-012 Ind. JUNAEB Alimentac'!AB47</f>
        <v>0</v>
      </c>
      <c r="R17" s="63">
        <f>+'24-02-012 Ind. JUNAEB Alimentac'!AC47</f>
        <v>0</v>
      </c>
      <c r="S17" s="63">
        <f>+'24-02-012 Ind. JUNAEB Alimentac'!AD47</f>
        <v>0</v>
      </c>
      <c r="T17" s="63">
        <f>+'24-02-012 Ind. JUNAEB Alimentac'!AE47</f>
        <v>0</v>
      </c>
      <c r="U17" s="63">
        <f>+'24-02-012 Ind. JUNAEB Alimentac'!AF47</f>
        <v>0</v>
      </c>
      <c r="V17" s="63">
        <f>+'24-02-012 Ind. JUNAEB Alimentac'!AG47</f>
        <v>0</v>
      </c>
      <c r="W17" s="63">
        <f>+'24-02-012 Ind. JUNAEB Alimentac'!AH47</f>
        <v>0</v>
      </c>
      <c r="X17" s="86">
        <f>+'24-02-012 Ind. JUNAEB Alimentac'!AI47</f>
        <v>0</v>
      </c>
      <c r="Y17" s="86">
        <f>+'24-02-012 Ind. JUNAEB Alimentac'!AJ44</f>
        <v>0</v>
      </c>
    </row>
    <row r="18" spans="1:25" ht="24.75" customHeight="1" x14ac:dyDescent="0.25">
      <c r="A18" s="85" t="s">
        <v>66</v>
      </c>
      <c r="B18" s="63">
        <f>+'24-02-012 Ind. JUNAEB Alimentac'!J51</f>
        <v>0</v>
      </c>
      <c r="C18" s="63">
        <f>+'24-02-012 Ind. JUNAEB Alimentac'!K51</f>
        <v>0</v>
      </c>
      <c r="D18" s="63">
        <f>+'24-02-012 Ind. JUNAEB Alimentac'!M51</f>
        <v>0</v>
      </c>
      <c r="E18" s="63">
        <f>+'24-02-012 Ind. JUNAEB Alimentac'!N51</f>
        <v>0</v>
      </c>
      <c r="F18" s="63">
        <f>+'24-02-012 Ind. JUNAEB Alimentac'!O51</f>
        <v>0</v>
      </c>
      <c r="G18" s="63">
        <f>+'24-02-012 Ind. JUNAEB Alimentac'!R51</f>
        <v>0</v>
      </c>
      <c r="H18" s="63">
        <f>+'24-02-012 Ind. JUNAEB Alimentac'!S51</f>
        <v>0</v>
      </c>
      <c r="I18" s="63">
        <f>+'24-02-012 Ind. JUNAEB Alimentac'!T51</f>
        <v>0</v>
      </c>
      <c r="J18" s="63">
        <f>+'24-02-012 Ind. JUNAEB Alimentac'!U51</f>
        <v>0</v>
      </c>
      <c r="K18" s="63">
        <f>+'24-02-012 Ind. JUNAEB Alimentac'!V51</f>
        <v>0</v>
      </c>
      <c r="L18" s="63">
        <f>+'24-02-012 Ind. JUNAEB Alimentac'!W51</f>
        <v>0</v>
      </c>
      <c r="M18" s="63">
        <f>+'24-02-012 Ind. JUNAEB Alimentac'!X51</f>
        <v>0</v>
      </c>
      <c r="N18" s="63">
        <f>+'24-02-012 Ind. JUNAEB Alimentac'!Y51</f>
        <v>0</v>
      </c>
      <c r="O18" s="63">
        <f>+'24-02-012 Ind. JUNAEB Alimentac'!Z51</f>
        <v>0</v>
      </c>
      <c r="P18" s="63">
        <f>+'24-02-012 Ind. JUNAEB Alimentac'!AA51</f>
        <v>0</v>
      </c>
      <c r="Q18" s="63">
        <f>+'24-02-012 Ind. JUNAEB Alimentac'!AB51</f>
        <v>0</v>
      </c>
      <c r="R18" s="63">
        <f>+'24-02-012 Ind. JUNAEB Alimentac'!AC51</f>
        <v>0</v>
      </c>
      <c r="S18" s="63">
        <f>+'24-02-012 Ind. JUNAEB Alimentac'!AD51</f>
        <v>0</v>
      </c>
      <c r="T18" s="63">
        <f>+'24-02-012 Ind. JUNAEB Alimentac'!AE51</f>
        <v>0</v>
      </c>
      <c r="U18" s="63">
        <f>+'24-02-012 Ind. JUNAEB Alimentac'!AF51</f>
        <v>0</v>
      </c>
      <c r="V18" s="63">
        <f>+'24-02-012 Ind. JUNAEB Alimentac'!AG51</f>
        <v>0</v>
      </c>
      <c r="W18" s="63">
        <f>+'24-02-012 Ind. JUNAEB Alimentac'!AH51</f>
        <v>0</v>
      </c>
      <c r="X18" s="86">
        <f>+'24-02-012 Ind. JUNAEB Alimentac'!AI51</f>
        <v>0</v>
      </c>
      <c r="Y18" s="86">
        <f>+'24-02-012 Ind. JUNAEB Alimentac'!AJ51</f>
        <v>0</v>
      </c>
    </row>
    <row r="19" spans="1:25" ht="24.75" customHeight="1" x14ac:dyDescent="0.25">
      <c r="A19" s="85" t="s">
        <v>68</v>
      </c>
      <c r="B19" s="63">
        <f>+'24-02-012 Ind. JUNAEB Alimentac'!J55</f>
        <v>0</v>
      </c>
      <c r="C19" s="63">
        <f>+'24-02-012 Ind. JUNAEB Alimentac'!K55</f>
        <v>0</v>
      </c>
      <c r="D19" s="63">
        <f>+'24-02-012 Ind. JUNAEB Alimentac'!M55</f>
        <v>0</v>
      </c>
      <c r="E19" s="63">
        <f>+'24-02-012 Ind. JUNAEB Alimentac'!N55</f>
        <v>0</v>
      </c>
      <c r="F19" s="63">
        <f>+'24-02-012 Ind. JUNAEB Alimentac'!O55</f>
        <v>0</v>
      </c>
      <c r="G19" s="63">
        <f>+'24-02-012 Ind. JUNAEB Alimentac'!R55</f>
        <v>0</v>
      </c>
      <c r="H19" s="63">
        <f>+'24-02-012 Ind. JUNAEB Alimentac'!S55</f>
        <v>0</v>
      </c>
      <c r="I19" s="63">
        <f>+'24-02-012 Ind. JUNAEB Alimentac'!T55</f>
        <v>0</v>
      </c>
      <c r="J19" s="63">
        <f>+'24-02-012 Ind. JUNAEB Alimentac'!U55</f>
        <v>0</v>
      </c>
      <c r="K19" s="63">
        <f>+'24-02-012 Ind. JUNAEB Alimentac'!V55</f>
        <v>0</v>
      </c>
      <c r="L19" s="63">
        <f>+'24-02-012 Ind. JUNAEB Alimentac'!W55</f>
        <v>0</v>
      </c>
      <c r="M19" s="63">
        <f>+'24-02-012 Ind. JUNAEB Alimentac'!X55</f>
        <v>0</v>
      </c>
      <c r="N19" s="63">
        <f>+'24-02-012 Ind. JUNAEB Alimentac'!Y55</f>
        <v>0</v>
      </c>
      <c r="O19" s="63">
        <f>+'24-02-012 Ind. JUNAEB Alimentac'!Z55</f>
        <v>0</v>
      </c>
      <c r="P19" s="63">
        <f>+'24-02-012 Ind. JUNAEB Alimentac'!AA55</f>
        <v>0</v>
      </c>
      <c r="Q19" s="63">
        <f>+'24-02-012 Ind. JUNAEB Alimentac'!AB55</f>
        <v>0</v>
      </c>
      <c r="R19" s="63">
        <f>+'24-02-012 Ind. JUNAEB Alimentac'!AC55</f>
        <v>0</v>
      </c>
      <c r="S19" s="63">
        <f>+'24-02-012 Ind. JUNAEB Alimentac'!AD55</f>
        <v>0</v>
      </c>
      <c r="T19" s="63">
        <f>+'24-02-012 Ind. JUNAEB Alimentac'!AE55</f>
        <v>0</v>
      </c>
      <c r="U19" s="63">
        <f>+'24-02-012 Ind. JUNAEB Alimentac'!AF55</f>
        <v>0</v>
      </c>
      <c r="V19" s="63">
        <f>+'24-02-012 Ind. JUNAEB Alimentac'!AG55</f>
        <v>0</v>
      </c>
      <c r="W19" s="63">
        <f>+'24-02-012 Ind. JUNAEB Alimentac'!AH55</f>
        <v>0</v>
      </c>
      <c r="X19" s="86">
        <f>+'24-02-012 Ind. JUNAEB Alimentac'!AI55</f>
        <v>0</v>
      </c>
      <c r="Y19" s="86">
        <f>+'24-02-012 Ind. JUNAEB Alimentac'!AJ55</f>
        <v>0</v>
      </c>
    </row>
    <row r="20" spans="1:25" ht="24.75" customHeight="1" x14ac:dyDescent="0.25">
      <c r="A20" s="87" t="s">
        <v>70</v>
      </c>
      <c r="B20" s="63">
        <f>+'24-02-012 Ind. JUNAEB Alimentac'!J59</f>
        <v>0</v>
      </c>
      <c r="C20" s="63">
        <f>+'24-02-012 Ind. JUNAEB Alimentac'!K59</f>
        <v>0</v>
      </c>
      <c r="D20" s="63">
        <f>+'24-02-012 Ind. JUNAEB Alimentac'!M59</f>
        <v>0</v>
      </c>
      <c r="E20" s="63">
        <f>+'24-02-012 Ind. JUNAEB Alimentac'!N59</f>
        <v>0</v>
      </c>
      <c r="F20" s="63">
        <f>+'24-02-012 Ind. JUNAEB Alimentac'!O59</f>
        <v>0</v>
      </c>
      <c r="G20" s="63">
        <f>+'24-02-012 Ind. JUNAEB Alimentac'!R59</f>
        <v>0</v>
      </c>
      <c r="H20" s="63">
        <f>+'24-02-012 Ind. JUNAEB Alimentac'!S59</f>
        <v>0</v>
      </c>
      <c r="I20" s="63">
        <f>+'24-02-012 Ind. JUNAEB Alimentac'!T59</f>
        <v>0</v>
      </c>
      <c r="J20" s="63">
        <f>+'24-02-012 Ind. JUNAEB Alimentac'!U59</f>
        <v>0</v>
      </c>
      <c r="K20" s="63">
        <f>+'24-02-012 Ind. JUNAEB Alimentac'!V59</f>
        <v>0</v>
      </c>
      <c r="L20" s="63">
        <f>+'24-02-012 Ind. JUNAEB Alimentac'!W59</f>
        <v>0</v>
      </c>
      <c r="M20" s="63">
        <f>+'24-02-012 Ind. JUNAEB Alimentac'!X59</f>
        <v>0</v>
      </c>
      <c r="N20" s="63">
        <f>+'24-02-012 Ind. JUNAEB Alimentac'!Y59</f>
        <v>0</v>
      </c>
      <c r="O20" s="63">
        <f>+'24-02-012 Ind. JUNAEB Alimentac'!Z59</f>
        <v>0</v>
      </c>
      <c r="P20" s="63">
        <f>+'24-02-012 Ind. JUNAEB Alimentac'!AA59</f>
        <v>0</v>
      </c>
      <c r="Q20" s="63">
        <f>+'24-02-012 Ind. JUNAEB Alimentac'!AB59</f>
        <v>0</v>
      </c>
      <c r="R20" s="63">
        <f>+'24-02-012 Ind. JUNAEB Alimentac'!AC59</f>
        <v>0</v>
      </c>
      <c r="S20" s="63">
        <f>+'24-02-012 Ind. JUNAEB Alimentac'!AD59</f>
        <v>0</v>
      </c>
      <c r="T20" s="63">
        <f>+'24-02-012 Ind. JUNAEB Alimentac'!AE59</f>
        <v>0</v>
      </c>
      <c r="U20" s="63">
        <f>+'24-02-012 Ind. JUNAEB Alimentac'!AF59</f>
        <v>0</v>
      </c>
      <c r="V20" s="63">
        <f>+'24-02-012 Ind. JUNAEB Alimentac'!AG59</f>
        <v>0</v>
      </c>
      <c r="W20" s="63">
        <f>+'24-02-012 Ind. JUNAEB Alimentac'!AH59</f>
        <v>0</v>
      </c>
      <c r="X20" s="86">
        <f>+'24-02-012 Ind. JUNAEB Alimentac'!AI59</f>
        <v>0</v>
      </c>
      <c r="Y20" s="86">
        <f>+'24-02-012 Ind. JUNAEB Alimentac'!AJ59</f>
        <v>0</v>
      </c>
    </row>
    <row r="21" spans="1:25" ht="24.75" customHeight="1" x14ac:dyDescent="0.25">
      <c r="A21" s="87" t="s">
        <v>72</v>
      </c>
      <c r="B21" s="63">
        <f>+'24-02-012 Ind. JUNAEB Alimentac'!J63</f>
        <v>0</v>
      </c>
      <c r="C21" s="63">
        <f>+'24-02-012 Ind. JUNAEB Alimentac'!K63</f>
        <v>0</v>
      </c>
      <c r="D21" s="63">
        <f>+'24-02-012 Ind. JUNAEB Alimentac'!M63</f>
        <v>0</v>
      </c>
      <c r="E21" s="63">
        <f>+'24-02-012 Ind. JUNAEB Alimentac'!N63</f>
        <v>0</v>
      </c>
      <c r="F21" s="63">
        <f>+'24-02-012 Ind. JUNAEB Alimentac'!O63</f>
        <v>0</v>
      </c>
      <c r="G21" s="63">
        <f>+'24-02-012 Ind. JUNAEB Alimentac'!R63</f>
        <v>0</v>
      </c>
      <c r="H21" s="63">
        <f>+'24-02-012 Ind. JUNAEB Alimentac'!S63</f>
        <v>0</v>
      </c>
      <c r="I21" s="63">
        <f>+'24-02-012 Ind. JUNAEB Alimentac'!T63</f>
        <v>0</v>
      </c>
      <c r="J21" s="63">
        <f>+'24-02-012 Ind. JUNAEB Alimentac'!U63</f>
        <v>0</v>
      </c>
      <c r="K21" s="63">
        <f>+'24-02-012 Ind. JUNAEB Alimentac'!V63</f>
        <v>0</v>
      </c>
      <c r="L21" s="63">
        <f>+'24-02-012 Ind. JUNAEB Alimentac'!W63</f>
        <v>0</v>
      </c>
      <c r="M21" s="63">
        <f>+'24-02-012 Ind. JUNAEB Alimentac'!X63</f>
        <v>0</v>
      </c>
      <c r="N21" s="63">
        <f>+'24-02-012 Ind. JUNAEB Alimentac'!Y63</f>
        <v>0</v>
      </c>
      <c r="O21" s="63">
        <f>+'24-02-012 Ind. JUNAEB Alimentac'!Z63</f>
        <v>0</v>
      </c>
      <c r="P21" s="63">
        <f>+'24-02-012 Ind. JUNAEB Alimentac'!AA63</f>
        <v>0</v>
      </c>
      <c r="Q21" s="63">
        <f>+'24-02-012 Ind. JUNAEB Alimentac'!AB63</f>
        <v>0</v>
      </c>
      <c r="R21" s="63">
        <f>+'24-02-012 Ind. JUNAEB Alimentac'!AC63</f>
        <v>0</v>
      </c>
      <c r="S21" s="63">
        <f>+'24-02-012 Ind. JUNAEB Alimentac'!AD63</f>
        <v>0</v>
      </c>
      <c r="T21" s="63">
        <f>+'24-02-012 Ind. JUNAEB Alimentac'!AE63</f>
        <v>0</v>
      </c>
      <c r="U21" s="63">
        <f>+'24-02-012 Ind. JUNAEB Alimentac'!AF63</f>
        <v>0</v>
      </c>
      <c r="V21" s="63">
        <f>+'24-02-012 Ind. JUNAEB Alimentac'!AG63</f>
        <v>0</v>
      </c>
      <c r="W21" s="63">
        <f>+'24-02-012 Ind. JUNAEB Alimentac'!AH63</f>
        <v>0</v>
      </c>
      <c r="X21" s="86">
        <f>+'24-02-012 Ind. JUNAEB Alimentac'!AI63</f>
        <v>0</v>
      </c>
      <c r="Y21" s="86">
        <f>+'24-02-012 Ind. JUNAEB Alimentac'!AJ63</f>
        <v>0</v>
      </c>
    </row>
    <row r="22" spans="1:25" ht="24.75" customHeight="1" x14ac:dyDescent="0.25">
      <c r="A22" s="87" t="s">
        <v>74</v>
      </c>
      <c r="B22" s="63">
        <f>+'24-02-012 Ind. JUNAEB Alimentac'!J67</f>
        <v>0</v>
      </c>
      <c r="C22" s="63">
        <f>+'24-02-012 Ind. JUNAEB Alimentac'!K67</f>
        <v>0</v>
      </c>
      <c r="D22" s="63">
        <f>+'24-02-012 Ind. JUNAEB Alimentac'!M67</f>
        <v>0</v>
      </c>
      <c r="E22" s="63">
        <f>+'24-02-012 Ind. JUNAEB Alimentac'!N67</f>
        <v>0</v>
      </c>
      <c r="F22" s="63">
        <f>+'24-02-012 Ind. JUNAEB Alimentac'!O67</f>
        <v>0</v>
      </c>
      <c r="G22" s="63">
        <f>+'24-02-012 Ind. JUNAEB Alimentac'!R67</f>
        <v>0</v>
      </c>
      <c r="H22" s="63">
        <f>+'24-02-012 Ind. JUNAEB Alimentac'!S67</f>
        <v>0</v>
      </c>
      <c r="I22" s="63">
        <f>+'24-02-012 Ind. JUNAEB Alimentac'!T67</f>
        <v>0</v>
      </c>
      <c r="J22" s="63">
        <f>+'24-02-012 Ind. JUNAEB Alimentac'!U67</f>
        <v>0</v>
      </c>
      <c r="K22" s="63">
        <f>+'24-02-012 Ind. JUNAEB Alimentac'!V67</f>
        <v>0</v>
      </c>
      <c r="L22" s="63">
        <f>+'24-02-012 Ind. JUNAEB Alimentac'!W67</f>
        <v>0</v>
      </c>
      <c r="M22" s="63">
        <f>+'24-02-012 Ind. JUNAEB Alimentac'!X67</f>
        <v>0</v>
      </c>
      <c r="N22" s="63">
        <f>+'24-02-012 Ind. JUNAEB Alimentac'!Y67</f>
        <v>0</v>
      </c>
      <c r="O22" s="63">
        <f>+'24-02-012 Ind. JUNAEB Alimentac'!Z67</f>
        <v>0</v>
      </c>
      <c r="P22" s="63">
        <f>+'24-02-012 Ind. JUNAEB Alimentac'!AA67</f>
        <v>0</v>
      </c>
      <c r="Q22" s="63">
        <f>+'24-02-012 Ind. JUNAEB Alimentac'!AB67</f>
        <v>0</v>
      </c>
      <c r="R22" s="63">
        <f>+'24-02-012 Ind. JUNAEB Alimentac'!AC67</f>
        <v>0</v>
      </c>
      <c r="S22" s="63">
        <f>+'24-02-012 Ind. JUNAEB Alimentac'!AD67</f>
        <v>0</v>
      </c>
      <c r="T22" s="63">
        <f>+'24-02-012 Ind. JUNAEB Alimentac'!AE67</f>
        <v>0</v>
      </c>
      <c r="U22" s="63">
        <f>+'24-02-012 Ind. JUNAEB Alimentac'!AF67</f>
        <v>0</v>
      </c>
      <c r="V22" s="63">
        <f>+'24-02-012 Ind. JUNAEB Alimentac'!AG67</f>
        <v>0</v>
      </c>
      <c r="W22" s="63">
        <f>+'24-02-012 Ind. JUNAEB Alimentac'!AH67</f>
        <v>0</v>
      </c>
      <c r="X22" s="86">
        <f>+'24-02-012 Ind. JUNAEB Alimentac'!AI67</f>
        <v>0</v>
      </c>
      <c r="Y22" s="86">
        <f>+'24-02-012 Ind. JUNAEB Alimentac'!AJ67</f>
        <v>0</v>
      </c>
    </row>
    <row r="23" spans="1:25" ht="24.75" customHeight="1" x14ac:dyDescent="0.25">
      <c r="A23" s="88" t="s">
        <v>76</v>
      </c>
      <c r="B23" s="63">
        <f>+'24-02-012 Ind. JUNAEB Alimentac'!J70</f>
        <v>4568381000</v>
      </c>
      <c r="C23" s="63">
        <f>+'24-02-012 Ind. JUNAEB Alimentac'!K70</f>
        <v>4568381000</v>
      </c>
      <c r="D23" s="63">
        <f>+'24-02-012 Ind. JUNAEB Alimentac'!M70</f>
        <v>0</v>
      </c>
      <c r="E23" s="63">
        <f>+'24-02-012 Ind. JUNAEB Alimentac'!N70</f>
        <v>0</v>
      </c>
      <c r="F23" s="63">
        <f>+'24-02-012 Ind. JUNAEB Alimentac'!O70</f>
        <v>0</v>
      </c>
      <c r="G23" s="63">
        <f>+'24-02-012 Ind. JUNAEB Alimentac'!R70</f>
        <v>0</v>
      </c>
      <c r="H23" s="63">
        <f>+'24-02-012 Ind. JUNAEB Alimentac'!S70</f>
        <v>0</v>
      </c>
      <c r="I23" s="63">
        <f>+'24-02-012 Ind. JUNAEB Alimentac'!T70</f>
        <v>0</v>
      </c>
      <c r="J23" s="63">
        <f>+'24-02-012 Ind. JUNAEB Alimentac'!U70</f>
        <v>0</v>
      </c>
      <c r="K23" s="63">
        <f>+'24-02-012 Ind. JUNAEB Alimentac'!V70</f>
        <v>0</v>
      </c>
      <c r="L23" s="63">
        <f>+'24-02-012 Ind. JUNAEB Alimentac'!W70</f>
        <v>0</v>
      </c>
      <c r="M23" s="63">
        <f>+'24-02-012 Ind. JUNAEB Alimentac'!X70</f>
        <v>0</v>
      </c>
      <c r="N23" s="63">
        <f>+'24-02-012 Ind. JUNAEB Alimentac'!Y70</f>
        <v>0</v>
      </c>
      <c r="O23" s="63">
        <f>+'24-02-012 Ind. JUNAEB Alimentac'!Z70</f>
        <v>0</v>
      </c>
      <c r="P23" s="63">
        <f>+'24-02-012 Ind. JUNAEB Alimentac'!AA70</f>
        <v>3197866700</v>
      </c>
      <c r="Q23" s="63">
        <f>+'24-02-012 Ind. JUNAEB Alimentac'!AB70</f>
        <v>0</v>
      </c>
      <c r="R23" s="63">
        <f>+'24-02-012 Ind. JUNAEB Alimentac'!AC70</f>
        <v>3197866700</v>
      </c>
      <c r="S23" s="63">
        <f>+'24-02-012 Ind. JUNAEB Alimentac'!AD70</f>
        <v>0</v>
      </c>
      <c r="T23" s="63">
        <f>+'24-02-012 Ind. JUNAEB Alimentac'!AE70</f>
        <v>0</v>
      </c>
      <c r="U23" s="63">
        <f>+'24-02-012 Ind. JUNAEB Alimentac'!AF70</f>
        <v>1370514300</v>
      </c>
      <c r="V23" s="63">
        <f>+'24-02-012 Ind. JUNAEB Alimentac'!AG70</f>
        <v>1370514300</v>
      </c>
      <c r="W23" s="63">
        <f>+'24-02-012 Ind. JUNAEB Alimentac'!AH70</f>
        <v>4568381000</v>
      </c>
      <c r="X23" s="86">
        <f>+'24-02-012 Ind. JUNAEB Alimentac'!AI70</f>
        <v>1</v>
      </c>
      <c r="Y23" s="86">
        <f>+'24-02-012 Ind. JUNAEB Alimentac'!AJ70</f>
        <v>1</v>
      </c>
    </row>
    <row r="24" spans="1:25" ht="25.5" x14ac:dyDescent="0.25">
      <c r="A24" s="8" t="str">
        <f>"TOTAL ASIG."&amp;" "&amp;$A$5</f>
        <v>TOTAL ASIG. 24-02-012 "Programa de Alimentación - JUNAEB"</v>
      </c>
      <c r="B24" s="75">
        <f>SUM(B8:B23)</f>
        <v>4568381000</v>
      </c>
      <c r="C24" s="75">
        <f t="shared" ref="C24:V24" si="0">SUM(C8:C23)</f>
        <v>4568381000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3197866700</v>
      </c>
      <c r="Q24" s="75">
        <f t="shared" si="0"/>
        <v>0</v>
      </c>
      <c r="R24" s="75">
        <f t="shared" si="0"/>
        <v>3197866700</v>
      </c>
      <c r="S24" s="75">
        <f t="shared" si="0"/>
        <v>0</v>
      </c>
      <c r="T24" s="75">
        <f t="shared" si="0"/>
        <v>0</v>
      </c>
      <c r="U24" s="75">
        <f t="shared" si="0"/>
        <v>1370514300</v>
      </c>
      <c r="V24" s="75">
        <f t="shared" si="0"/>
        <v>1370514300</v>
      </c>
      <c r="W24" s="75">
        <f>SUM(W8:W23)</f>
        <v>4568381000</v>
      </c>
      <c r="X24" s="89">
        <f>+'24-02-012 Ind. JUNAEB Alimentac'!AI71</f>
        <v>1</v>
      </c>
      <c r="Y24" s="89">
        <f>'24-02-012 Ind. JUNAEB Alimentac'!AJ71</f>
        <v>1</v>
      </c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0290B-5841-4E86-8AE9-EC2F34DCF616}">
  <sheetPr>
    <tabColor rgb="FF007DB5"/>
    <pageSetUpPr fitToPage="1"/>
  </sheetPr>
  <dimension ref="A1:AJ72"/>
  <sheetViews>
    <sheetView topLeftCell="H1" zoomScale="110" zoomScaleNormal="110" workbookViewId="0">
      <selection activeCell="U83" sqref="U83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customWidth="1" outlineLevel="1"/>
    <col min="33" max="33" width="12.140625" style="83" customWidth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</row>
    <row r="2" spans="1:36" s="1" customFormat="1" ht="16.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</row>
    <row r="3" spans="1:36" s="1" customFormat="1" ht="16.5" customHeight="1" x14ac:dyDescent="0.25">
      <c r="A3" s="350" t="s">
        <v>2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350"/>
      <c r="AF3" s="350"/>
      <c r="AG3" s="350"/>
      <c r="AH3" s="350"/>
      <c r="AI3" s="350"/>
      <c r="AJ3" s="350"/>
    </row>
    <row r="4" spans="1:36" s="1" customFormat="1" ht="16.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351"/>
      <c r="AJ4" s="351"/>
    </row>
    <row r="5" spans="1:36" ht="17.25" customHeight="1" x14ac:dyDescent="0.25">
      <c r="A5" s="371" t="s">
        <v>91</v>
      </c>
      <c r="B5" s="372"/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2"/>
      <c r="T5" s="372"/>
      <c r="U5" s="372"/>
      <c r="V5" s="372"/>
      <c r="W5" s="372"/>
      <c r="X5" s="372"/>
      <c r="Y5" s="372"/>
      <c r="Z5" s="372"/>
      <c r="AA5" s="372"/>
      <c r="AB5" s="372"/>
      <c r="AC5" s="372"/>
      <c r="AD5" s="372"/>
      <c r="AE5" s="372"/>
      <c r="AF5" s="372"/>
      <c r="AG5" s="372"/>
      <c r="AH5" s="372"/>
      <c r="AI5" s="372"/>
      <c r="AJ5" s="373"/>
    </row>
    <row r="6" spans="1:36" s="6" customFormat="1" x14ac:dyDescent="0.25">
      <c r="A6" s="355" t="s">
        <v>5</v>
      </c>
      <c r="B6" s="374" t="s">
        <v>6</v>
      </c>
      <c r="C6" s="4" t="s">
        <v>7</v>
      </c>
      <c r="D6" s="374" t="s">
        <v>8</v>
      </c>
      <c r="E6" s="355" t="s">
        <v>9</v>
      </c>
      <c r="F6" s="374" t="s">
        <v>10</v>
      </c>
      <c r="G6" s="355" t="s">
        <v>11</v>
      </c>
      <c r="H6" s="355" t="s">
        <v>12</v>
      </c>
      <c r="I6" s="355"/>
      <c r="J6" s="362" t="s">
        <v>13</v>
      </c>
      <c r="K6" s="362" t="s">
        <v>14</v>
      </c>
      <c r="L6" s="355" t="s">
        <v>15</v>
      </c>
      <c r="M6" s="364" t="s">
        <v>16</v>
      </c>
      <c r="N6" s="365"/>
      <c r="O6" s="366"/>
      <c r="P6" s="355" t="s">
        <v>17</v>
      </c>
      <c r="Q6" s="374" t="s">
        <v>18</v>
      </c>
      <c r="R6" s="353" t="s">
        <v>19</v>
      </c>
      <c r="S6" s="353"/>
      <c r="T6" s="353"/>
      <c r="U6" s="362" t="s">
        <v>20</v>
      </c>
      <c r="V6" s="353" t="s">
        <v>19</v>
      </c>
      <c r="W6" s="353"/>
      <c r="X6" s="353"/>
      <c r="Y6" s="362" t="s">
        <v>21</v>
      </c>
      <c r="Z6" s="353" t="s">
        <v>19</v>
      </c>
      <c r="AA6" s="353"/>
      <c r="AB6" s="353"/>
      <c r="AC6" s="362" t="s">
        <v>22</v>
      </c>
      <c r="AD6" s="353" t="s">
        <v>19</v>
      </c>
      <c r="AE6" s="353"/>
      <c r="AF6" s="353"/>
      <c r="AG6" s="362" t="s">
        <v>23</v>
      </c>
      <c r="AH6" s="362" t="s">
        <v>24</v>
      </c>
      <c r="AI6" s="370" t="s">
        <v>25</v>
      </c>
      <c r="AJ6" s="370"/>
    </row>
    <row r="7" spans="1:36" s="6" customFormat="1" ht="25.5" x14ac:dyDescent="0.25">
      <c r="A7" s="355"/>
      <c r="B7" s="375"/>
      <c r="C7" s="4" t="s">
        <v>26</v>
      </c>
      <c r="D7" s="375"/>
      <c r="E7" s="355"/>
      <c r="F7" s="375"/>
      <c r="G7" s="355"/>
      <c r="H7" s="3" t="s">
        <v>27</v>
      </c>
      <c r="I7" s="3" t="s">
        <v>28</v>
      </c>
      <c r="J7" s="363"/>
      <c r="K7" s="363"/>
      <c r="L7" s="355"/>
      <c r="M7" s="5" t="s">
        <v>29</v>
      </c>
      <c r="N7" s="5" t="s">
        <v>30</v>
      </c>
      <c r="O7" s="5" t="s">
        <v>31</v>
      </c>
      <c r="P7" s="355"/>
      <c r="Q7" s="375"/>
      <c r="R7" s="5" t="s">
        <v>32</v>
      </c>
      <c r="S7" s="5" t="s">
        <v>33</v>
      </c>
      <c r="T7" s="5" t="s">
        <v>34</v>
      </c>
      <c r="U7" s="363"/>
      <c r="V7" s="5" t="s">
        <v>35</v>
      </c>
      <c r="W7" s="5" t="s">
        <v>36</v>
      </c>
      <c r="X7" s="5" t="s">
        <v>37</v>
      </c>
      <c r="Y7" s="363"/>
      <c r="Z7" s="5" t="s">
        <v>38</v>
      </c>
      <c r="AA7" s="5" t="s">
        <v>39</v>
      </c>
      <c r="AB7" s="5" t="s">
        <v>40</v>
      </c>
      <c r="AC7" s="363"/>
      <c r="AD7" s="5" t="s">
        <v>41</v>
      </c>
      <c r="AE7" s="5" t="s">
        <v>42</v>
      </c>
      <c r="AF7" s="5" t="s">
        <v>43</v>
      </c>
      <c r="AG7" s="363"/>
      <c r="AH7" s="363"/>
      <c r="AI7" s="7" t="s">
        <v>44</v>
      </c>
      <c r="AJ7" s="7" t="s">
        <v>45</v>
      </c>
    </row>
    <row r="8" spans="1:36" ht="12.75" customHeight="1" x14ac:dyDescent="0.25">
      <c r="A8" s="380" t="s">
        <v>46</v>
      </c>
      <c r="B8" s="368"/>
      <c r="C8" s="368"/>
      <c r="D8" s="368"/>
      <c r="E8" s="369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381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</row>
    <row r="10" spans="1:3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38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</row>
    <row r="11" spans="1:36" s="37" customFormat="1" ht="12.75" customHeight="1" collapsed="1" x14ac:dyDescent="0.25">
      <c r="A11" s="376" t="s">
        <v>47</v>
      </c>
      <c r="B11" s="377"/>
      <c r="C11" s="378"/>
      <c r="D11" s="378"/>
      <c r="E11" s="378"/>
      <c r="F11" s="378"/>
      <c r="G11" s="378"/>
      <c r="H11" s="378"/>
      <c r="I11" s="379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</row>
    <row r="12" spans="1:36" ht="12.75" customHeight="1" x14ac:dyDescent="0.25">
      <c r="A12" s="383" t="s">
        <v>48</v>
      </c>
      <c r="B12" s="384"/>
      <c r="C12" s="384"/>
      <c r="D12" s="384"/>
      <c r="E12" s="385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386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</row>
    <row r="14" spans="1:3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387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</row>
    <row r="15" spans="1:36" s="37" customFormat="1" ht="12.75" customHeight="1" collapsed="1" x14ac:dyDescent="0.25">
      <c r="A15" s="376" t="s">
        <v>49</v>
      </c>
      <c r="B15" s="377"/>
      <c r="C15" s="378"/>
      <c r="D15" s="378"/>
      <c r="E15" s="378"/>
      <c r="F15" s="378"/>
      <c r="G15" s="378"/>
      <c r="H15" s="378"/>
      <c r="I15" s="379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</row>
    <row r="16" spans="1:36" ht="12.75" customHeight="1" x14ac:dyDescent="0.25">
      <c r="A16" s="383" t="s">
        <v>50</v>
      </c>
      <c r="B16" s="384"/>
      <c r="C16" s="384"/>
      <c r="D16" s="384"/>
      <c r="E16" s="385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3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381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</row>
    <row r="18" spans="1:3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382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</row>
    <row r="19" spans="1:36" s="37" customFormat="1" ht="12.75" customHeight="1" collapsed="1" x14ac:dyDescent="0.25">
      <c r="A19" s="376" t="s">
        <v>51</v>
      </c>
      <c r="B19" s="377"/>
      <c r="C19" s="378"/>
      <c r="D19" s="378"/>
      <c r="E19" s="378"/>
      <c r="F19" s="378"/>
      <c r="G19" s="378"/>
      <c r="H19" s="378"/>
      <c r="I19" s="379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</row>
    <row r="20" spans="1:36" ht="12.75" customHeight="1" x14ac:dyDescent="0.25">
      <c r="A20" s="383" t="s">
        <v>52</v>
      </c>
      <c r="B20" s="384"/>
      <c r="C20" s="384"/>
      <c r="D20" s="384"/>
      <c r="E20" s="385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381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</row>
    <row r="22" spans="1:3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382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</row>
    <row r="23" spans="1:36" s="37" customFormat="1" ht="12.75" customHeight="1" collapsed="1" x14ac:dyDescent="0.25">
      <c r="A23" s="376" t="s">
        <v>53</v>
      </c>
      <c r="B23" s="377"/>
      <c r="C23" s="378"/>
      <c r="D23" s="378"/>
      <c r="E23" s="378"/>
      <c r="F23" s="378"/>
      <c r="G23" s="378"/>
      <c r="H23" s="378"/>
      <c r="I23" s="379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</row>
    <row r="24" spans="1:36" ht="12.75" customHeight="1" x14ac:dyDescent="0.25">
      <c r="A24" s="383" t="s">
        <v>54</v>
      </c>
      <c r="B24" s="384"/>
      <c r="C24" s="384"/>
      <c r="D24" s="384"/>
      <c r="E24" s="385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3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381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</row>
    <row r="26" spans="1:3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382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</row>
    <row r="27" spans="1:36" s="37" customFormat="1" ht="12.75" customHeight="1" collapsed="1" x14ac:dyDescent="0.25">
      <c r="A27" s="376" t="s">
        <v>55</v>
      </c>
      <c r="B27" s="377"/>
      <c r="C27" s="378"/>
      <c r="D27" s="378"/>
      <c r="E27" s="378"/>
      <c r="F27" s="378"/>
      <c r="G27" s="378"/>
      <c r="H27" s="378"/>
      <c r="I27" s="379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</row>
    <row r="28" spans="1:36" ht="12.75" customHeight="1" x14ac:dyDescent="0.25">
      <c r="A28" s="383" t="s">
        <v>56</v>
      </c>
      <c r="B28" s="384"/>
      <c r="C28" s="384"/>
      <c r="D28" s="384"/>
      <c r="E28" s="385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3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381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</row>
    <row r="30" spans="1:3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382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</row>
    <row r="31" spans="1:36" s="37" customFormat="1" ht="12.75" customHeight="1" collapsed="1" x14ac:dyDescent="0.25">
      <c r="A31" s="376" t="s">
        <v>57</v>
      </c>
      <c r="B31" s="377"/>
      <c r="C31" s="378"/>
      <c r="D31" s="378"/>
      <c r="E31" s="378"/>
      <c r="F31" s="378"/>
      <c r="G31" s="378"/>
      <c r="H31" s="378"/>
      <c r="I31" s="379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</row>
    <row r="32" spans="1:36" ht="12.75" customHeight="1" x14ac:dyDescent="0.25">
      <c r="A32" s="383" t="s">
        <v>58</v>
      </c>
      <c r="B32" s="384"/>
      <c r="C32" s="384"/>
      <c r="D32" s="384"/>
      <c r="E32" s="385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3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381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</row>
    <row r="34" spans="1:3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382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</row>
    <row r="35" spans="1:36" s="37" customFormat="1" ht="12.75" customHeight="1" collapsed="1" x14ac:dyDescent="0.25">
      <c r="A35" s="376" t="s">
        <v>59</v>
      </c>
      <c r="B35" s="377"/>
      <c r="C35" s="378"/>
      <c r="D35" s="378"/>
      <c r="E35" s="378"/>
      <c r="F35" s="378"/>
      <c r="G35" s="378"/>
      <c r="H35" s="378"/>
      <c r="I35" s="379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</row>
    <row r="36" spans="1:36" ht="12.75" customHeight="1" x14ac:dyDescent="0.25">
      <c r="A36" s="383" t="s">
        <v>60</v>
      </c>
      <c r="B36" s="384"/>
      <c r="C36" s="384"/>
      <c r="D36" s="384"/>
      <c r="E36" s="385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3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381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</row>
    <row r="38" spans="1:3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382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</row>
    <row r="39" spans="1:36" s="37" customFormat="1" ht="12.75" customHeight="1" collapsed="1" x14ac:dyDescent="0.25">
      <c r="A39" s="376" t="s">
        <v>61</v>
      </c>
      <c r="B39" s="377"/>
      <c r="C39" s="378"/>
      <c r="D39" s="378"/>
      <c r="E39" s="378"/>
      <c r="F39" s="378"/>
      <c r="G39" s="378"/>
      <c r="H39" s="378"/>
      <c r="I39" s="379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</row>
    <row r="40" spans="1:36" ht="12.75" customHeight="1" x14ac:dyDescent="0.25">
      <c r="A40" s="383" t="s">
        <v>62</v>
      </c>
      <c r="B40" s="384"/>
      <c r="C40" s="384"/>
      <c r="D40" s="384"/>
      <c r="E40" s="385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3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381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</row>
    <row r="42" spans="1:3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382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</row>
    <row r="43" spans="1:36" s="37" customFormat="1" ht="12.75" customHeight="1" collapsed="1" x14ac:dyDescent="0.25">
      <c r="A43" s="376" t="s">
        <v>63</v>
      </c>
      <c r="B43" s="377"/>
      <c r="C43" s="378"/>
      <c r="D43" s="378"/>
      <c r="E43" s="378"/>
      <c r="F43" s="378"/>
      <c r="G43" s="378"/>
      <c r="H43" s="378"/>
      <c r="I43" s="379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</row>
    <row r="44" spans="1:36" ht="12.75" customHeight="1" x14ac:dyDescent="0.25">
      <c r="A44" s="383" t="s">
        <v>64</v>
      </c>
      <c r="B44" s="384"/>
      <c r="C44" s="384"/>
      <c r="D44" s="384"/>
      <c r="E44" s="385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3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381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</row>
    <row r="46" spans="1:3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382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</row>
    <row r="47" spans="1:36" s="37" customFormat="1" ht="12.75" customHeight="1" collapsed="1" x14ac:dyDescent="0.25">
      <c r="A47" s="376" t="s">
        <v>65</v>
      </c>
      <c r="B47" s="377"/>
      <c r="C47" s="378"/>
      <c r="D47" s="378"/>
      <c r="E47" s="378"/>
      <c r="F47" s="378"/>
      <c r="G47" s="378"/>
      <c r="H47" s="378"/>
      <c r="I47" s="379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</row>
    <row r="48" spans="1:36" ht="12.75" customHeight="1" x14ac:dyDescent="0.25">
      <c r="A48" s="383" t="s">
        <v>66</v>
      </c>
      <c r="B48" s="384"/>
      <c r="C48" s="384"/>
      <c r="D48" s="384"/>
      <c r="E48" s="385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3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381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</row>
    <row r="50" spans="1:3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382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</row>
    <row r="51" spans="1:36" s="37" customFormat="1" ht="12.75" customHeight="1" collapsed="1" x14ac:dyDescent="0.25">
      <c r="A51" s="356" t="s">
        <v>67</v>
      </c>
      <c r="B51" s="356"/>
      <c r="C51" s="356"/>
      <c r="D51" s="356"/>
      <c r="E51" s="356"/>
      <c r="F51" s="356"/>
      <c r="G51" s="356"/>
      <c r="H51" s="356"/>
      <c r="I51" s="356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</row>
    <row r="52" spans="1:36" ht="12.75" customHeight="1" x14ac:dyDescent="0.25">
      <c r="A52" s="388" t="s">
        <v>68</v>
      </c>
      <c r="B52" s="389"/>
      <c r="C52" s="389"/>
      <c r="D52" s="389"/>
      <c r="E52" s="390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3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381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</row>
    <row r="54" spans="1:3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382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</row>
    <row r="55" spans="1:36" s="37" customFormat="1" ht="12.75" customHeight="1" collapsed="1" x14ac:dyDescent="0.25">
      <c r="A55" s="376" t="s">
        <v>69</v>
      </c>
      <c r="B55" s="378"/>
      <c r="C55" s="378"/>
      <c r="D55" s="378"/>
      <c r="E55" s="378"/>
      <c r="F55" s="378"/>
      <c r="G55" s="378"/>
      <c r="H55" s="378"/>
      <c r="I55" s="379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</row>
    <row r="56" spans="1:36" ht="12.75" customHeight="1" x14ac:dyDescent="0.25">
      <c r="A56" s="383" t="s">
        <v>70</v>
      </c>
      <c r="B56" s="384"/>
      <c r="C56" s="384"/>
      <c r="D56" s="384"/>
      <c r="E56" s="385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3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381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</row>
    <row r="58" spans="1:3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382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</row>
    <row r="59" spans="1:36" s="37" customFormat="1" ht="12.75" customHeight="1" collapsed="1" x14ac:dyDescent="0.25">
      <c r="A59" s="376" t="s">
        <v>71</v>
      </c>
      <c r="B59" s="378"/>
      <c r="C59" s="378"/>
      <c r="D59" s="378"/>
      <c r="E59" s="378"/>
      <c r="F59" s="378"/>
      <c r="G59" s="378"/>
      <c r="H59" s="378"/>
      <c r="I59" s="379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</row>
    <row r="60" spans="1:36" ht="12.75" customHeight="1" x14ac:dyDescent="0.25">
      <c r="A60" s="383" t="s">
        <v>72</v>
      </c>
      <c r="B60" s="384"/>
      <c r="C60" s="384"/>
      <c r="D60" s="384"/>
      <c r="E60" s="385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3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381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</row>
    <row r="62" spans="1:3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382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</row>
    <row r="63" spans="1:36" s="37" customFormat="1" ht="12.75" customHeight="1" collapsed="1" x14ac:dyDescent="0.25">
      <c r="A63" s="376" t="s">
        <v>73</v>
      </c>
      <c r="B63" s="378"/>
      <c r="C63" s="378"/>
      <c r="D63" s="378"/>
      <c r="E63" s="378"/>
      <c r="F63" s="378"/>
      <c r="G63" s="378"/>
      <c r="H63" s="378"/>
      <c r="I63" s="379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</row>
    <row r="64" spans="1:36" ht="12.75" customHeight="1" x14ac:dyDescent="0.25">
      <c r="A64" s="383" t="s">
        <v>74</v>
      </c>
      <c r="B64" s="384"/>
      <c r="C64" s="384"/>
      <c r="D64" s="384"/>
      <c r="E64" s="385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3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381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</row>
    <row r="66" spans="1:3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382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</row>
    <row r="67" spans="1:36" s="37" customFormat="1" ht="12.75" customHeight="1" collapsed="1" x14ac:dyDescent="0.25">
      <c r="A67" s="376" t="s">
        <v>75</v>
      </c>
      <c r="B67" s="378"/>
      <c r="C67" s="378"/>
      <c r="D67" s="378"/>
      <c r="E67" s="378"/>
      <c r="F67" s="378"/>
      <c r="G67" s="378"/>
      <c r="H67" s="378"/>
      <c r="I67" s="379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</row>
    <row r="68" spans="1:36" ht="12.75" customHeight="1" x14ac:dyDescent="0.25">
      <c r="A68" s="383" t="s">
        <v>76</v>
      </c>
      <c r="B68" s="384"/>
      <c r="C68" s="384"/>
      <c r="D68" s="384"/>
      <c r="E68" s="385"/>
      <c r="F68" s="9"/>
      <c r="G68" s="10"/>
      <c r="H68" s="11"/>
      <c r="I68" s="11"/>
      <c r="J68" s="360">
        <v>17708247000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36" ht="24.95" customHeight="1" outlineLevel="1" x14ac:dyDescent="0.25">
      <c r="A69" s="19">
        <v>1</v>
      </c>
      <c r="B69" s="19"/>
      <c r="C69" s="50" t="s">
        <v>92</v>
      </c>
      <c r="D69" s="51">
        <v>45352</v>
      </c>
      <c r="E69" s="69" t="s">
        <v>93</v>
      </c>
      <c r="F69" s="69" t="s">
        <v>94</v>
      </c>
      <c r="G69" s="53" t="s">
        <v>90</v>
      </c>
      <c r="H69" s="53">
        <v>45292</v>
      </c>
      <c r="I69" s="55">
        <v>45657</v>
      </c>
      <c r="J69" s="360"/>
      <c r="K69" s="98">
        <v>17141900000</v>
      </c>
      <c r="L69" s="59" t="s">
        <v>81</v>
      </c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24"/>
      <c r="W69" s="24">
        <v>8570950000</v>
      </c>
      <c r="X69" s="24">
        <v>8570950000</v>
      </c>
      <c r="Y69" s="25">
        <f>SUM(V69:X69)</f>
        <v>17141900000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17141900000</v>
      </c>
      <c r="AI69" s="26">
        <f>IF(ISERROR(AH69/J68),0,AH69/J68)</f>
        <v>0.96801789584254161</v>
      </c>
      <c r="AJ69" s="27">
        <f>IF(ISERROR(AH69/$AH$72),"-",AH69/$AH$72)</f>
        <v>0.96801789584254161</v>
      </c>
    </row>
    <row r="70" spans="1:36" ht="24.95" customHeight="1" outlineLevel="1" x14ac:dyDescent="0.25">
      <c r="A70" s="19">
        <v>2</v>
      </c>
      <c r="B70" s="19"/>
      <c r="C70" s="50" t="s">
        <v>92</v>
      </c>
      <c r="D70" s="51">
        <v>45352</v>
      </c>
      <c r="E70" s="69" t="s">
        <v>93</v>
      </c>
      <c r="F70" s="69" t="s">
        <v>95</v>
      </c>
      <c r="G70" s="53" t="s">
        <v>90</v>
      </c>
      <c r="H70" s="53">
        <v>45292</v>
      </c>
      <c r="I70" s="55">
        <v>45657</v>
      </c>
      <c r="J70" s="360"/>
      <c r="K70" s="98">
        <v>566347000</v>
      </c>
      <c r="L70" s="59" t="s">
        <v>81</v>
      </c>
      <c r="M70" s="47"/>
      <c r="N70" s="73"/>
      <c r="O70" s="47"/>
      <c r="P70" s="74"/>
      <c r="Q70" s="74"/>
      <c r="R70" s="24"/>
      <c r="S70" s="24"/>
      <c r="T70" s="24"/>
      <c r="U70" s="25">
        <f>SUM(R70:T70)</f>
        <v>0</v>
      </c>
      <c r="V70" s="24"/>
      <c r="W70" s="24">
        <v>283173500</v>
      </c>
      <c r="X70" s="24">
        <v>283173500</v>
      </c>
      <c r="Y70" s="25">
        <f>SUM(V70:X70)</f>
        <v>566347000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566347000</v>
      </c>
      <c r="AI70" s="26">
        <f>IF(ISERROR(AH70/J68),0,AH70/J68)</f>
        <v>3.1982104157458384E-2</v>
      </c>
      <c r="AJ70" s="27">
        <f>IF(ISERROR(AH70/$AH$72),"-",AH70/$AH$72)</f>
        <v>3.1982104157458384E-2</v>
      </c>
    </row>
    <row r="71" spans="1:36" s="37" customFormat="1" ht="12.75" customHeight="1" x14ac:dyDescent="0.25">
      <c r="A71" s="383" t="s">
        <v>82</v>
      </c>
      <c r="B71" s="384"/>
      <c r="C71" s="384"/>
      <c r="D71" s="384"/>
      <c r="E71" s="385"/>
      <c r="F71" s="383"/>
      <c r="G71" s="384"/>
      <c r="H71" s="384"/>
      <c r="I71" s="384"/>
      <c r="J71" s="75">
        <f>J68</f>
        <v>17708247000</v>
      </c>
      <c r="K71" s="75">
        <f>SUM(K69:K70)</f>
        <v>17708247000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U71" si="15">SUM(R69:R69)</f>
        <v>0</v>
      </c>
      <c r="S71" s="75">
        <f t="shared" si="15"/>
        <v>0</v>
      </c>
      <c r="T71" s="75">
        <f t="shared" si="15"/>
        <v>0</v>
      </c>
      <c r="U71" s="75">
        <f t="shared" si="15"/>
        <v>0</v>
      </c>
      <c r="V71" s="75">
        <f>SUM(V69:V70)</f>
        <v>0</v>
      </c>
      <c r="W71" s="75">
        <f t="shared" ref="W71:Y71" si="16">SUM(W69:W70)</f>
        <v>8854123500</v>
      </c>
      <c r="X71" s="75">
        <f t="shared" si="16"/>
        <v>8854123500</v>
      </c>
      <c r="Y71" s="75">
        <f t="shared" si="16"/>
        <v>17708247000</v>
      </c>
      <c r="Z71" s="75">
        <f t="shared" ref="Z71" si="17">SUM(Z69:Z70)</f>
        <v>0</v>
      </c>
      <c r="AA71" s="75">
        <f t="shared" ref="AA71" si="18">SUM(AA69:AA70)</f>
        <v>0</v>
      </c>
      <c r="AB71" s="75">
        <f t="shared" ref="AB71" si="19">SUM(AB69:AB70)</f>
        <v>0</v>
      </c>
      <c r="AC71" s="75">
        <f t="shared" ref="AC71" si="20">SUM(AC69:AC70)</f>
        <v>0</v>
      </c>
      <c r="AD71" s="75">
        <f t="shared" ref="AD71" si="21">SUM(AD69:AD70)</f>
        <v>0</v>
      </c>
      <c r="AE71" s="75">
        <f t="shared" ref="AE71" si="22">SUM(AE69:AE70)</f>
        <v>0</v>
      </c>
      <c r="AF71" s="75">
        <f t="shared" ref="AF71" si="23">SUM(AF69:AF70)</f>
        <v>0</v>
      </c>
      <c r="AG71" s="75">
        <f t="shared" ref="AG71" si="24">SUM(AG69:AG70)</f>
        <v>0</v>
      </c>
      <c r="AH71" s="75">
        <f t="shared" ref="AH71" si="25">SUM(AH69:AH70)</f>
        <v>17708247000</v>
      </c>
      <c r="AI71" s="78">
        <f>IF(ISERROR(AH71/J71),0,AH71/J71)</f>
        <v>1</v>
      </c>
      <c r="AJ71" s="78">
        <f>IF(ISERROR(AH71/$AH$72),0,AH71/$AH$72)</f>
        <v>1</v>
      </c>
    </row>
    <row r="72" spans="1:36" s="79" customFormat="1" ht="15" customHeight="1" x14ac:dyDescent="0.25">
      <c r="A72" s="391" t="str">
        <f>"TOTAL ASIG."&amp;" "&amp;$A$5</f>
        <v>TOTAL ASIG. 24-02-014 "Fondo de Solidaridad e Inversión Social"</v>
      </c>
      <c r="B72" s="392"/>
      <c r="C72" s="392"/>
      <c r="D72" s="392"/>
      <c r="E72" s="392"/>
      <c r="F72" s="392"/>
      <c r="G72" s="392"/>
      <c r="H72" s="392"/>
      <c r="I72" s="393"/>
      <c r="J72" s="33">
        <f>SUM(J11,J15,J19,J23,J27,J31,J35,J39,J43,J47,J51,J55,J59,J63,J67,J71)</f>
        <v>17708247000</v>
      </c>
      <c r="K72" s="33">
        <f>+K11+K15+K19+K23+K27+K31+K35+K39+K43+K47+K51+K55+K67+K59+K63+K71</f>
        <v>17708247000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26">+R11+R15+R19+R23+R27+R31+R35+R39+R43+R47+R51+R55+R67+R59+R63+R71</f>
        <v>0</v>
      </c>
      <c r="S72" s="33">
        <f t="shared" si="26"/>
        <v>0</v>
      </c>
      <c r="T72" s="33">
        <f t="shared" si="26"/>
        <v>0</v>
      </c>
      <c r="U72" s="33">
        <f t="shared" si="26"/>
        <v>0</v>
      </c>
      <c r="V72" s="33">
        <f t="shared" si="26"/>
        <v>0</v>
      </c>
      <c r="W72" s="33">
        <f>+W11+W15+W19+W23+W27+W31+W35+W39+W43+W47+W51+W55+W67+W59+W63+W71</f>
        <v>8854123500</v>
      </c>
      <c r="X72" s="33">
        <f t="shared" si="26"/>
        <v>8854123500</v>
      </c>
      <c r="Y72" s="33">
        <f t="shared" si="26"/>
        <v>17708247000</v>
      </c>
      <c r="Z72" s="33">
        <f t="shared" si="26"/>
        <v>0</v>
      </c>
      <c r="AA72" s="33">
        <f t="shared" si="26"/>
        <v>0</v>
      </c>
      <c r="AB72" s="33">
        <f t="shared" si="26"/>
        <v>0</v>
      </c>
      <c r="AC72" s="33">
        <f t="shared" si="26"/>
        <v>0</v>
      </c>
      <c r="AD72" s="33">
        <f t="shared" si="26"/>
        <v>0</v>
      </c>
      <c r="AE72" s="33">
        <f t="shared" si="26"/>
        <v>0</v>
      </c>
      <c r="AF72" s="33">
        <f t="shared" si="26"/>
        <v>0</v>
      </c>
      <c r="AG72" s="33">
        <f t="shared" si="26"/>
        <v>0</v>
      </c>
      <c r="AH72" s="33">
        <f t="shared" si="26"/>
        <v>17708247000</v>
      </c>
      <c r="AI72" s="36">
        <f>IF(ISERROR(AH72/J72),0,AH72/J72)</f>
        <v>1</v>
      </c>
      <c r="AJ72" s="36">
        <f>IF(ISERROR(AH72/$AH$72),0,AH72/$AH$72)</f>
        <v>1</v>
      </c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I72"/>
    <mergeCell ref="A64:E64"/>
    <mergeCell ref="J65:J66"/>
    <mergeCell ref="A67:I67"/>
    <mergeCell ref="A68:E68"/>
    <mergeCell ref="A71:E71"/>
    <mergeCell ref="F71:I71"/>
    <mergeCell ref="J68:J70"/>
  </mergeCells>
  <phoneticPr fontId="92" type="noConversion"/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981352DA-3BC3-4308-84CE-5DC4D1168A9A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4EA3C1F3-2AE9-467E-BFD8-7069CE5B0B1B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P69:Q70 E69:F70" xr:uid="{E75F1B57-DDF2-4FAE-8C64-B85D7BBF9A61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8D208D5E-9253-4321-AAEB-DD059DADBF83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21505B9E-4312-4C3C-9AAE-696EB74E82AA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72A6EB50-0734-4400-951F-1F0B16E5FBDD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9A4F6E6-2AF0-4E0E-B431-862478018DE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BA2AB3CE-878F-476D-828C-555C42B5D8E7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N39" formulaRange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BB933-7EF0-45D9-B644-B57C3FEB28C2}">
  <sheetPr>
    <tabColor rgb="FF33CCFF"/>
    <pageSetUpPr fitToPage="1"/>
  </sheetPr>
  <dimension ref="A1:Y24"/>
  <sheetViews>
    <sheetView zoomScaleNormal="100" workbookViewId="0">
      <selection activeCell="AD16" sqref="AD16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hidden="1" customWidth="1"/>
    <col min="5" max="5" width="10.28515625" style="80" hidden="1" customWidth="1"/>
    <col min="6" max="6" width="9.85546875" style="80" hidden="1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394" t="s">
        <v>0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</row>
    <row r="2" spans="1:25" s="1" customFormat="1" ht="1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</row>
    <row r="3" spans="1:25" s="1" customFormat="1" ht="15" customHeight="1" x14ac:dyDescent="0.25">
      <c r="A3" s="349" t="s">
        <v>2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</row>
    <row r="4" spans="1:25" s="1" customFormat="1" ht="1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</row>
    <row r="5" spans="1:25" ht="18" customHeight="1" x14ac:dyDescent="0.25">
      <c r="A5" s="367" t="str">
        <f>'24-02-014 Ind. FOSIS'!A5:U5</f>
        <v>24-02-014 "Fondo de Solidaridad e Inversión Social"</v>
      </c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9"/>
    </row>
    <row r="6" spans="1:25" s="80" customFormat="1" x14ac:dyDescent="0.25">
      <c r="A6" s="355" t="s">
        <v>7</v>
      </c>
      <c r="B6" s="362" t="s">
        <v>13</v>
      </c>
      <c r="C6" s="362" t="s">
        <v>83</v>
      </c>
      <c r="D6" s="364" t="s">
        <v>16</v>
      </c>
      <c r="E6" s="365"/>
      <c r="F6" s="366"/>
      <c r="G6" s="353" t="s">
        <v>19</v>
      </c>
      <c r="H6" s="353"/>
      <c r="I6" s="353"/>
      <c r="J6" s="362" t="s">
        <v>20</v>
      </c>
      <c r="K6" s="353" t="s">
        <v>19</v>
      </c>
      <c r="L6" s="353"/>
      <c r="M6" s="353"/>
      <c r="N6" s="362" t="s">
        <v>21</v>
      </c>
      <c r="O6" s="353" t="s">
        <v>19</v>
      </c>
      <c r="P6" s="353"/>
      <c r="Q6" s="353"/>
      <c r="R6" s="362" t="s">
        <v>22</v>
      </c>
      <c r="S6" s="353" t="s">
        <v>19</v>
      </c>
      <c r="T6" s="353"/>
      <c r="U6" s="353"/>
      <c r="V6" s="362" t="s">
        <v>23</v>
      </c>
      <c r="W6" s="362" t="s">
        <v>24</v>
      </c>
      <c r="X6" s="370" t="s">
        <v>84</v>
      </c>
      <c r="Y6" s="370"/>
    </row>
    <row r="7" spans="1:25" s="80" customFormat="1" ht="25.5" x14ac:dyDescent="0.25">
      <c r="A7" s="355"/>
      <c r="B7" s="363"/>
      <c r="C7" s="36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363"/>
      <c r="K7" s="5" t="s">
        <v>35</v>
      </c>
      <c r="L7" s="5" t="s">
        <v>36</v>
      </c>
      <c r="M7" s="5" t="s">
        <v>37</v>
      </c>
      <c r="N7" s="363"/>
      <c r="O7" s="5" t="s">
        <v>38</v>
      </c>
      <c r="P7" s="5" t="s">
        <v>39</v>
      </c>
      <c r="Q7" s="5" t="s">
        <v>40</v>
      </c>
      <c r="R7" s="363"/>
      <c r="S7" s="5" t="s">
        <v>41</v>
      </c>
      <c r="T7" s="5" t="s">
        <v>42</v>
      </c>
      <c r="U7" s="5" t="s">
        <v>43</v>
      </c>
      <c r="V7" s="363"/>
      <c r="W7" s="363"/>
      <c r="X7" s="7" t="s">
        <v>44</v>
      </c>
      <c r="Y7" s="7" t="s">
        <v>85</v>
      </c>
    </row>
    <row r="8" spans="1:25" ht="24.75" customHeight="1" x14ac:dyDescent="0.25">
      <c r="A8" s="85" t="s">
        <v>46</v>
      </c>
      <c r="B8" s="63">
        <f>+'24-02-014 Ind. FOSIS'!J11</f>
        <v>0</v>
      </c>
      <c r="C8" s="63">
        <f>+'24-02-014 Ind. FOSIS'!K11</f>
        <v>0</v>
      </c>
      <c r="D8" s="63">
        <f>+'24-02-014 Ind. FOSIS'!M11</f>
        <v>0</v>
      </c>
      <c r="E8" s="63">
        <f>+'24-02-014 Ind. FOSIS'!N11</f>
        <v>0</v>
      </c>
      <c r="F8" s="63">
        <f>+'24-02-014 Ind. FOSIS'!O11</f>
        <v>0</v>
      </c>
      <c r="G8" s="63">
        <f>+'24-02-014 Ind. FOSIS'!R11</f>
        <v>0</v>
      </c>
      <c r="H8" s="63">
        <f>+'24-02-014 Ind. FOSIS'!S11</f>
        <v>0</v>
      </c>
      <c r="I8" s="63">
        <f>+'24-02-014 Ind. FOSIS'!T11</f>
        <v>0</v>
      </c>
      <c r="J8" s="63">
        <f>+'24-02-014 Ind. FOSIS'!U11</f>
        <v>0</v>
      </c>
      <c r="K8" s="63">
        <f>+'24-02-014 Ind. FOSIS'!V11</f>
        <v>0</v>
      </c>
      <c r="L8" s="63">
        <f>+'24-02-014 Ind. FOSIS'!W11</f>
        <v>0</v>
      </c>
      <c r="M8" s="63">
        <f>+'24-02-014 Ind. FOSIS'!X11</f>
        <v>0</v>
      </c>
      <c r="N8" s="63">
        <f>+'24-02-014 Ind. FOSIS'!Y11</f>
        <v>0</v>
      </c>
      <c r="O8" s="63">
        <f>+'24-02-014 Ind. FOSIS'!Z11</f>
        <v>0</v>
      </c>
      <c r="P8" s="63">
        <f>+'24-02-014 Ind. FOSIS'!AA11</f>
        <v>0</v>
      </c>
      <c r="Q8" s="63">
        <f>+'24-02-014 Ind. FOSIS'!AB11</f>
        <v>0</v>
      </c>
      <c r="R8" s="63">
        <f>+'24-02-014 Ind. FOSIS'!AC11</f>
        <v>0</v>
      </c>
      <c r="S8" s="63">
        <f>+'24-02-014 Ind. FOSIS'!AD11</f>
        <v>0</v>
      </c>
      <c r="T8" s="63">
        <f>+'24-02-014 Ind. FOSIS'!AE11</f>
        <v>0</v>
      </c>
      <c r="U8" s="63">
        <f>+'24-02-014 Ind. FOSIS'!AF11</f>
        <v>0</v>
      </c>
      <c r="V8" s="63">
        <f>+'24-02-014 Ind. FOSIS'!AG11</f>
        <v>0</v>
      </c>
      <c r="W8" s="63">
        <f>+'24-02-014 Ind. FOSIS'!AH11</f>
        <v>0</v>
      </c>
      <c r="X8" s="86">
        <f>+'24-02-014 Ind. FOSIS'!AI11</f>
        <v>0</v>
      </c>
      <c r="Y8" s="86">
        <f>+'24-02-014 Ind. FOSIS'!AJ11</f>
        <v>0</v>
      </c>
    </row>
    <row r="9" spans="1:25" ht="24.75" customHeight="1" x14ac:dyDescent="0.25">
      <c r="A9" s="85" t="s">
        <v>48</v>
      </c>
      <c r="B9" s="63">
        <f>+'24-02-014 Ind. FOSIS'!J15</f>
        <v>0</v>
      </c>
      <c r="C9" s="63">
        <f>+'24-02-014 Ind. FOSIS'!K15</f>
        <v>0</v>
      </c>
      <c r="D9" s="63">
        <f>+'24-02-014 Ind. FOSIS'!M15</f>
        <v>0</v>
      </c>
      <c r="E9" s="63">
        <f>+'24-02-014 Ind. FOSIS'!N15</f>
        <v>0</v>
      </c>
      <c r="F9" s="63">
        <f>+'24-02-014 Ind. FOSIS'!O15</f>
        <v>0</v>
      </c>
      <c r="G9" s="63">
        <f>+'24-02-014 Ind. FOSIS'!R15</f>
        <v>0</v>
      </c>
      <c r="H9" s="63">
        <f>+'24-02-014 Ind. FOSIS'!S15</f>
        <v>0</v>
      </c>
      <c r="I9" s="63">
        <f>+'24-02-014 Ind. FOSIS'!T15</f>
        <v>0</v>
      </c>
      <c r="J9" s="63">
        <f>+'24-02-014 Ind. FOSIS'!U15</f>
        <v>0</v>
      </c>
      <c r="K9" s="63">
        <f>+'24-02-014 Ind. FOSIS'!V15</f>
        <v>0</v>
      </c>
      <c r="L9" s="63">
        <f>+'24-02-014 Ind. FOSIS'!W15</f>
        <v>0</v>
      </c>
      <c r="M9" s="63">
        <f>+'24-02-014 Ind. FOSIS'!X15</f>
        <v>0</v>
      </c>
      <c r="N9" s="63">
        <f>+'24-02-014 Ind. FOSIS'!Y15</f>
        <v>0</v>
      </c>
      <c r="O9" s="63">
        <f>+'24-02-014 Ind. FOSIS'!Z15</f>
        <v>0</v>
      </c>
      <c r="P9" s="63">
        <f>+'24-02-014 Ind. FOSIS'!AA15</f>
        <v>0</v>
      </c>
      <c r="Q9" s="63">
        <f>+'24-02-014 Ind. FOSIS'!AB15</f>
        <v>0</v>
      </c>
      <c r="R9" s="63">
        <f>+'24-02-014 Ind. FOSIS'!AC15</f>
        <v>0</v>
      </c>
      <c r="S9" s="63">
        <f>+'24-02-014 Ind. FOSIS'!AD15</f>
        <v>0</v>
      </c>
      <c r="T9" s="63">
        <f>+'24-02-014 Ind. FOSIS'!AE15</f>
        <v>0</v>
      </c>
      <c r="U9" s="63">
        <f>+'24-02-014 Ind. FOSIS'!AF15</f>
        <v>0</v>
      </c>
      <c r="V9" s="63">
        <f>+'24-02-014 Ind. FOSIS'!AG15</f>
        <v>0</v>
      </c>
      <c r="W9" s="63">
        <f>+'24-02-014 Ind. FOSIS'!AH15</f>
        <v>0</v>
      </c>
      <c r="X9" s="86">
        <f>+'24-02-014 Ind. FOSIS'!AI15</f>
        <v>0</v>
      </c>
      <c r="Y9" s="86">
        <f>+'24-02-014 Ind. FOSIS'!AJ15</f>
        <v>0</v>
      </c>
    </row>
    <row r="10" spans="1:25" ht="24.75" customHeight="1" x14ac:dyDescent="0.25">
      <c r="A10" s="85" t="s">
        <v>50</v>
      </c>
      <c r="B10" s="63">
        <f>+'24-02-014 Ind. FOSIS'!J19</f>
        <v>0</v>
      </c>
      <c r="C10" s="63">
        <f>+'24-02-014 Ind. FOSIS'!K19</f>
        <v>0</v>
      </c>
      <c r="D10" s="63">
        <f>+'24-02-014 Ind. FOSIS'!M19</f>
        <v>0</v>
      </c>
      <c r="E10" s="63">
        <f>+'24-02-014 Ind. FOSIS'!N19</f>
        <v>0</v>
      </c>
      <c r="F10" s="63">
        <f>+'24-02-014 Ind. FOSIS'!O19</f>
        <v>0</v>
      </c>
      <c r="G10" s="63">
        <f>+'24-02-014 Ind. FOSIS'!R19</f>
        <v>0</v>
      </c>
      <c r="H10" s="63">
        <f>+'24-02-014 Ind. FOSIS'!S19</f>
        <v>0</v>
      </c>
      <c r="I10" s="63">
        <f>+'24-02-014 Ind. FOSIS'!T19</f>
        <v>0</v>
      </c>
      <c r="J10" s="63">
        <f>+'24-02-014 Ind. FOSIS'!U19</f>
        <v>0</v>
      </c>
      <c r="K10" s="63">
        <f>+'24-02-014 Ind. FOSIS'!V19</f>
        <v>0</v>
      </c>
      <c r="L10" s="63">
        <f>+'24-02-014 Ind. FOSIS'!W19</f>
        <v>0</v>
      </c>
      <c r="M10" s="63">
        <f>+'24-02-014 Ind. FOSIS'!X19</f>
        <v>0</v>
      </c>
      <c r="N10" s="63">
        <f>+'24-02-014 Ind. FOSIS'!Y19</f>
        <v>0</v>
      </c>
      <c r="O10" s="63">
        <f>+'24-02-014 Ind. FOSIS'!Z19</f>
        <v>0</v>
      </c>
      <c r="P10" s="63">
        <f>+'24-02-014 Ind. FOSIS'!AA19</f>
        <v>0</v>
      </c>
      <c r="Q10" s="63">
        <f>+'24-02-014 Ind. FOSIS'!AB19</f>
        <v>0</v>
      </c>
      <c r="R10" s="63">
        <f>+'24-02-014 Ind. FOSIS'!AC19</f>
        <v>0</v>
      </c>
      <c r="S10" s="63">
        <f>+'24-02-014 Ind. FOSIS'!AD19</f>
        <v>0</v>
      </c>
      <c r="T10" s="63">
        <f>+'24-02-014 Ind. FOSIS'!AE19</f>
        <v>0</v>
      </c>
      <c r="U10" s="63">
        <f>+'24-02-014 Ind. FOSIS'!AF19</f>
        <v>0</v>
      </c>
      <c r="V10" s="63">
        <f>+'24-02-014 Ind. FOSIS'!AG19</f>
        <v>0</v>
      </c>
      <c r="W10" s="63">
        <f>+'24-02-014 Ind. FOSIS'!AH19</f>
        <v>0</v>
      </c>
      <c r="X10" s="86">
        <f>+'24-02-014 Ind. FOSIS'!AI19</f>
        <v>0</v>
      </c>
      <c r="Y10" s="86">
        <f>+'24-02-014 Ind. FOSIS'!AJ19</f>
        <v>0</v>
      </c>
    </row>
    <row r="11" spans="1:25" ht="24.75" customHeight="1" x14ac:dyDescent="0.25">
      <c r="A11" s="85" t="s">
        <v>52</v>
      </c>
      <c r="B11" s="63">
        <f>+'24-02-014 Ind. FOSIS'!J23</f>
        <v>0</v>
      </c>
      <c r="C11" s="63">
        <f>+'24-02-014 Ind. FOSIS'!K23</f>
        <v>0</v>
      </c>
      <c r="D11" s="63">
        <f>+'24-02-014 Ind. FOSIS'!M23</f>
        <v>0</v>
      </c>
      <c r="E11" s="63">
        <f>+'24-02-014 Ind. FOSIS'!N23</f>
        <v>0</v>
      </c>
      <c r="F11" s="63">
        <f>+'24-02-014 Ind. FOSIS'!O23</f>
        <v>0</v>
      </c>
      <c r="G11" s="63">
        <f>+'24-02-014 Ind. FOSIS'!R23</f>
        <v>0</v>
      </c>
      <c r="H11" s="63">
        <f>+'24-02-014 Ind. FOSIS'!S23</f>
        <v>0</v>
      </c>
      <c r="I11" s="63">
        <f>+'24-02-014 Ind. FOSIS'!T23</f>
        <v>0</v>
      </c>
      <c r="J11" s="63">
        <f>+'24-02-014 Ind. FOSIS'!U23</f>
        <v>0</v>
      </c>
      <c r="K11" s="63">
        <f>+'24-02-014 Ind. FOSIS'!V23</f>
        <v>0</v>
      </c>
      <c r="L11" s="63">
        <f>+'24-02-014 Ind. FOSIS'!W23</f>
        <v>0</v>
      </c>
      <c r="M11" s="63">
        <f>+'24-02-014 Ind. FOSIS'!X23</f>
        <v>0</v>
      </c>
      <c r="N11" s="63">
        <f>+'24-02-014 Ind. FOSIS'!Y23</f>
        <v>0</v>
      </c>
      <c r="O11" s="63">
        <f>+'24-02-014 Ind. FOSIS'!Z23</f>
        <v>0</v>
      </c>
      <c r="P11" s="63">
        <f>+'24-02-014 Ind. FOSIS'!AA23</f>
        <v>0</v>
      </c>
      <c r="Q11" s="63">
        <f>+'24-02-014 Ind. FOSIS'!AB23</f>
        <v>0</v>
      </c>
      <c r="R11" s="63">
        <f>+'24-02-014 Ind. FOSIS'!AC23</f>
        <v>0</v>
      </c>
      <c r="S11" s="63">
        <f>+'24-02-014 Ind. FOSIS'!AD23</f>
        <v>0</v>
      </c>
      <c r="T11" s="63">
        <f>+'24-02-014 Ind. FOSIS'!AE23</f>
        <v>0</v>
      </c>
      <c r="U11" s="63">
        <f>+'24-02-014 Ind. FOSIS'!AF23</f>
        <v>0</v>
      </c>
      <c r="V11" s="63">
        <f>+'24-02-014 Ind. FOSIS'!AG23</f>
        <v>0</v>
      </c>
      <c r="W11" s="63">
        <f>+'24-02-014 Ind. FOSIS'!AH23</f>
        <v>0</v>
      </c>
      <c r="X11" s="86">
        <f>+'24-02-014 Ind. FOSIS'!AI23</f>
        <v>0</v>
      </c>
      <c r="Y11" s="86">
        <f>+'24-02-014 Ind. FOSIS'!AJ23</f>
        <v>0</v>
      </c>
    </row>
    <row r="12" spans="1:25" ht="24.75" customHeight="1" x14ac:dyDescent="0.25">
      <c r="A12" s="85" t="s">
        <v>54</v>
      </c>
      <c r="B12" s="63">
        <f>+'24-02-014 Ind. FOSIS'!J27</f>
        <v>0</v>
      </c>
      <c r="C12" s="63">
        <f>+'24-02-014 Ind. FOSIS'!K27</f>
        <v>0</v>
      </c>
      <c r="D12" s="63">
        <f>+'24-02-014 Ind. FOSIS'!M27</f>
        <v>0</v>
      </c>
      <c r="E12" s="63">
        <f>+'24-02-014 Ind. FOSIS'!N27</f>
        <v>0</v>
      </c>
      <c r="F12" s="63">
        <f>+'24-02-014 Ind. FOSIS'!O27</f>
        <v>0</v>
      </c>
      <c r="G12" s="63">
        <f>+'24-02-014 Ind. FOSIS'!R27</f>
        <v>0</v>
      </c>
      <c r="H12" s="63">
        <f>+'24-02-014 Ind. FOSIS'!S27</f>
        <v>0</v>
      </c>
      <c r="I12" s="63">
        <f>+'24-02-014 Ind. FOSIS'!T27</f>
        <v>0</v>
      </c>
      <c r="J12" s="63">
        <f>+'24-02-014 Ind. FOSIS'!U27</f>
        <v>0</v>
      </c>
      <c r="K12" s="63">
        <f>+'24-02-014 Ind. FOSIS'!V27</f>
        <v>0</v>
      </c>
      <c r="L12" s="63">
        <f>+'24-02-014 Ind. FOSIS'!W27</f>
        <v>0</v>
      </c>
      <c r="M12" s="63">
        <f>+'24-02-014 Ind. FOSIS'!X27</f>
        <v>0</v>
      </c>
      <c r="N12" s="63">
        <f>+'24-02-014 Ind. FOSIS'!Y27</f>
        <v>0</v>
      </c>
      <c r="O12" s="63">
        <f>+'24-02-014 Ind. FOSIS'!Z27</f>
        <v>0</v>
      </c>
      <c r="P12" s="63">
        <f>+'24-02-014 Ind. FOSIS'!AA27</f>
        <v>0</v>
      </c>
      <c r="Q12" s="63">
        <f>+'24-02-014 Ind. FOSIS'!AB27</f>
        <v>0</v>
      </c>
      <c r="R12" s="63">
        <f>+'24-02-014 Ind. FOSIS'!AC27</f>
        <v>0</v>
      </c>
      <c r="S12" s="63">
        <f>+'24-02-014 Ind. FOSIS'!AD27</f>
        <v>0</v>
      </c>
      <c r="T12" s="63">
        <f>+'24-02-014 Ind. FOSIS'!AE27</f>
        <v>0</v>
      </c>
      <c r="U12" s="63">
        <f>+'24-02-014 Ind. FOSIS'!AF27</f>
        <v>0</v>
      </c>
      <c r="V12" s="63">
        <f>+'24-02-014 Ind. FOSIS'!AG27</f>
        <v>0</v>
      </c>
      <c r="W12" s="63">
        <f>+'24-02-014 Ind. FOSIS'!AH27</f>
        <v>0</v>
      </c>
      <c r="X12" s="86">
        <f>+'24-02-014 Ind. FOSIS'!AI27</f>
        <v>0</v>
      </c>
      <c r="Y12" s="86">
        <f>+'24-02-014 Ind. FOSIS'!AJ27</f>
        <v>0</v>
      </c>
    </row>
    <row r="13" spans="1:25" ht="24.75" customHeight="1" x14ac:dyDescent="0.25">
      <c r="A13" s="85" t="s">
        <v>56</v>
      </c>
      <c r="B13" s="63">
        <f>+'24-02-014 Ind. FOSIS'!J31</f>
        <v>0</v>
      </c>
      <c r="C13" s="63">
        <f>+'24-02-014 Ind. FOSIS'!K31</f>
        <v>0</v>
      </c>
      <c r="D13" s="63">
        <f>+'24-02-014 Ind. FOSIS'!M31</f>
        <v>0</v>
      </c>
      <c r="E13" s="63">
        <f>+'24-02-014 Ind. FOSIS'!N31</f>
        <v>0</v>
      </c>
      <c r="F13" s="63">
        <f>+'24-02-014 Ind. FOSIS'!O31</f>
        <v>0</v>
      </c>
      <c r="G13" s="63">
        <f>+'24-02-014 Ind. FOSIS'!R31</f>
        <v>0</v>
      </c>
      <c r="H13" s="63">
        <f>+'24-02-014 Ind. FOSIS'!S31</f>
        <v>0</v>
      </c>
      <c r="I13" s="63">
        <f>+'24-02-014 Ind. FOSIS'!T31</f>
        <v>0</v>
      </c>
      <c r="J13" s="63">
        <f>+'24-02-014 Ind. FOSIS'!U31</f>
        <v>0</v>
      </c>
      <c r="K13" s="63">
        <f>+'24-02-014 Ind. FOSIS'!V31</f>
        <v>0</v>
      </c>
      <c r="L13" s="63">
        <f>+'24-02-014 Ind. FOSIS'!W31</f>
        <v>0</v>
      </c>
      <c r="M13" s="63">
        <f>+'24-02-014 Ind. FOSIS'!X31</f>
        <v>0</v>
      </c>
      <c r="N13" s="63">
        <f>+'24-02-014 Ind. FOSIS'!Y31</f>
        <v>0</v>
      </c>
      <c r="O13" s="63">
        <f>+'24-02-014 Ind. FOSIS'!Z31</f>
        <v>0</v>
      </c>
      <c r="P13" s="63">
        <f>+'24-02-014 Ind. FOSIS'!AA31</f>
        <v>0</v>
      </c>
      <c r="Q13" s="63">
        <f>+'24-02-014 Ind. FOSIS'!AB31</f>
        <v>0</v>
      </c>
      <c r="R13" s="63">
        <f>+'24-02-014 Ind. FOSIS'!AC31</f>
        <v>0</v>
      </c>
      <c r="S13" s="63">
        <f>+'24-02-014 Ind. FOSIS'!AD31</f>
        <v>0</v>
      </c>
      <c r="T13" s="63">
        <f>+'24-02-014 Ind. FOSIS'!AE31</f>
        <v>0</v>
      </c>
      <c r="U13" s="63">
        <f>+'24-02-014 Ind. FOSIS'!AF31</f>
        <v>0</v>
      </c>
      <c r="V13" s="63">
        <f>+'24-02-014 Ind. FOSIS'!AG31</f>
        <v>0</v>
      </c>
      <c r="W13" s="63">
        <f>+'24-02-014 Ind. FOSIS'!AH31</f>
        <v>0</v>
      </c>
      <c r="X13" s="86">
        <f>+'24-02-014 Ind. FOSIS'!AI31</f>
        <v>0</v>
      </c>
      <c r="Y13" s="86">
        <f>+'24-02-014 Ind. FOSIS'!AJ31</f>
        <v>0</v>
      </c>
    </row>
    <row r="14" spans="1:25" ht="24.75" customHeight="1" x14ac:dyDescent="0.25">
      <c r="A14" s="85" t="s">
        <v>58</v>
      </c>
      <c r="B14" s="63">
        <f>+'24-02-014 Ind. FOSIS'!J35</f>
        <v>0</v>
      </c>
      <c r="C14" s="63">
        <f>+'24-02-014 Ind. FOSIS'!K35</f>
        <v>0</v>
      </c>
      <c r="D14" s="63">
        <f>+'24-02-014 Ind. FOSIS'!M35</f>
        <v>0</v>
      </c>
      <c r="E14" s="63">
        <f>+'24-02-014 Ind. FOSIS'!N35</f>
        <v>0</v>
      </c>
      <c r="F14" s="63">
        <f>+'24-02-014 Ind. FOSIS'!O35</f>
        <v>0</v>
      </c>
      <c r="G14" s="63">
        <f>+'24-02-014 Ind. FOSIS'!R35</f>
        <v>0</v>
      </c>
      <c r="H14" s="63">
        <f>+'24-02-014 Ind. FOSIS'!S35</f>
        <v>0</v>
      </c>
      <c r="I14" s="63">
        <f>+'24-02-014 Ind. FOSIS'!T35</f>
        <v>0</v>
      </c>
      <c r="J14" s="63">
        <f>+'24-02-014 Ind. FOSIS'!U35</f>
        <v>0</v>
      </c>
      <c r="K14" s="63">
        <f>+'24-02-014 Ind. FOSIS'!V35</f>
        <v>0</v>
      </c>
      <c r="L14" s="63">
        <f>+'24-02-014 Ind. FOSIS'!W35</f>
        <v>0</v>
      </c>
      <c r="M14" s="63">
        <f>+'24-02-014 Ind. FOSIS'!X35</f>
        <v>0</v>
      </c>
      <c r="N14" s="63">
        <f>+'24-02-014 Ind. FOSIS'!Y35</f>
        <v>0</v>
      </c>
      <c r="O14" s="63">
        <f>+'24-02-014 Ind. FOSIS'!Z35</f>
        <v>0</v>
      </c>
      <c r="P14" s="63">
        <f>+'24-02-014 Ind. FOSIS'!AA35</f>
        <v>0</v>
      </c>
      <c r="Q14" s="63">
        <f>+'24-02-014 Ind. FOSIS'!AB35</f>
        <v>0</v>
      </c>
      <c r="R14" s="63">
        <f>+'24-02-014 Ind. FOSIS'!AC35</f>
        <v>0</v>
      </c>
      <c r="S14" s="63">
        <f>+'24-02-014 Ind. FOSIS'!AD35</f>
        <v>0</v>
      </c>
      <c r="T14" s="63">
        <f>+'24-02-014 Ind. FOSIS'!AE35</f>
        <v>0</v>
      </c>
      <c r="U14" s="63">
        <f>+'24-02-014 Ind. FOSIS'!AF35</f>
        <v>0</v>
      </c>
      <c r="V14" s="63">
        <f>+'24-02-014 Ind. FOSIS'!AG35</f>
        <v>0</v>
      </c>
      <c r="W14" s="63">
        <f>+'24-02-014 Ind. FOSIS'!AH35</f>
        <v>0</v>
      </c>
      <c r="X14" s="86">
        <f>+'24-02-014 Ind. FOSIS'!AI35</f>
        <v>0</v>
      </c>
      <c r="Y14" s="86">
        <f>+'24-02-014 Ind. FOSIS'!AJ35</f>
        <v>0</v>
      </c>
    </row>
    <row r="15" spans="1:25" ht="24.75" customHeight="1" x14ac:dyDescent="0.25">
      <c r="A15" s="85" t="s">
        <v>60</v>
      </c>
      <c r="B15" s="63">
        <f>+'24-02-014 Ind. FOSIS'!J39</f>
        <v>0</v>
      </c>
      <c r="C15" s="63">
        <f>+'24-02-014 Ind. FOSIS'!K39</f>
        <v>0</v>
      </c>
      <c r="D15" s="63">
        <f>+'24-02-014 Ind. FOSIS'!M39</f>
        <v>0</v>
      </c>
      <c r="E15" s="63">
        <f>+'24-02-014 Ind. FOSIS'!N39</f>
        <v>0</v>
      </c>
      <c r="F15" s="63">
        <f>+'24-02-014 Ind. FOSIS'!O39</f>
        <v>0</v>
      </c>
      <c r="G15" s="63">
        <f>+'24-02-014 Ind. FOSIS'!R39</f>
        <v>0</v>
      </c>
      <c r="H15" s="63">
        <f>+'24-02-014 Ind. FOSIS'!S39</f>
        <v>0</v>
      </c>
      <c r="I15" s="63">
        <f>+'24-02-014 Ind. FOSIS'!T39</f>
        <v>0</v>
      </c>
      <c r="J15" s="63">
        <f>+'24-02-014 Ind. FOSIS'!U39</f>
        <v>0</v>
      </c>
      <c r="K15" s="63">
        <f>+'24-02-014 Ind. FOSIS'!V39</f>
        <v>0</v>
      </c>
      <c r="L15" s="63">
        <f>+'24-02-014 Ind. FOSIS'!W39</f>
        <v>0</v>
      </c>
      <c r="M15" s="63">
        <f>+'24-02-014 Ind. FOSIS'!X39</f>
        <v>0</v>
      </c>
      <c r="N15" s="63">
        <f>+'24-02-014 Ind. FOSIS'!Y39</f>
        <v>0</v>
      </c>
      <c r="O15" s="63">
        <f>+'24-02-014 Ind. FOSIS'!Z39</f>
        <v>0</v>
      </c>
      <c r="P15" s="63">
        <f>+'24-02-014 Ind. FOSIS'!AA39</f>
        <v>0</v>
      </c>
      <c r="Q15" s="63">
        <f>+'24-02-014 Ind. FOSIS'!AB39</f>
        <v>0</v>
      </c>
      <c r="R15" s="63">
        <f>+'24-02-014 Ind. FOSIS'!AC39</f>
        <v>0</v>
      </c>
      <c r="S15" s="63">
        <f>+'24-02-014 Ind. FOSIS'!AD39</f>
        <v>0</v>
      </c>
      <c r="T15" s="63">
        <f>+'24-02-014 Ind. FOSIS'!AE39</f>
        <v>0</v>
      </c>
      <c r="U15" s="63">
        <f>+'24-02-014 Ind. FOSIS'!AF39</f>
        <v>0</v>
      </c>
      <c r="V15" s="63">
        <f>+'24-02-014 Ind. FOSIS'!AG39</f>
        <v>0</v>
      </c>
      <c r="W15" s="63">
        <f>+'24-02-014 Ind. FOSIS'!AH39</f>
        <v>0</v>
      </c>
      <c r="X15" s="86">
        <f>+'24-02-014 Ind. FOSIS'!AI39</f>
        <v>0</v>
      </c>
      <c r="Y15" s="86">
        <f>+'24-02-014 Ind. FOSIS'!AJ39</f>
        <v>0</v>
      </c>
    </row>
    <row r="16" spans="1:25" ht="24.75" customHeight="1" x14ac:dyDescent="0.25">
      <c r="A16" s="85" t="s">
        <v>62</v>
      </c>
      <c r="B16" s="63">
        <f>+'24-02-014 Ind. FOSIS'!J43</f>
        <v>0</v>
      </c>
      <c r="C16" s="63">
        <f>+'24-02-014 Ind. FOSIS'!K43</f>
        <v>0</v>
      </c>
      <c r="D16" s="63">
        <f>+'24-02-014 Ind. FOSIS'!M43</f>
        <v>0</v>
      </c>
      <c r="E16" s="63">
        <f>+'24-02-014 Ind. FOSIS'!N43</f>
        <v>0</v>
      </c>
      <c r="F16" s="63">
        <f>+'24-02-014 Ind. FOSIS'!O43</f>
        <v>0</v>
      </c>
      <c r="G16" s="63">
        <f>+'24-02-014 Ind. FOSIS'!R43</f>
        <v>0</v>
      </c>
      <c r="H16" s="63">
        <f>+'24-02-014 Ind. FOSIS'!S43</f>
        <v>0</v>
      </c>
      <c r="I16" s="63">
        <f>+'24-02-014 Ind. FOSIS'!T43</f>
        <v>0</v>
      </c>
      <c r="J16" s="63">
        <f>+'24-02-014 Ind. FOSIS'!U43</f>
        <v>0</v>
      </c>
      <c r="K16" s="63">
        <f>+'24-02-014 Ind. FOSIS'!V43</f>
        <v>0</v>
      </c>
      <c r="L16" s="63">
        <f>+'24-02-014 Ind. FOSIS'!W43</f>
        <v>0</v>
      </c>
      <c r="M16" s="63">
        <f>+'24-02-014 Ind. FOSIS'!X43</f>
        <v>0</v>
      </c>
      <c r="N16" s="63">
        <f>+'24-02-014 Ind. FOSIS'!Y43</f>
        <v>0</v>
      </c>
      <c r="O16" s="63">
        <f>+'24-02-014 Ind. FOSIS'!Z43</f>
        <v>0</v>
      </c>
      <c r="P16" s="63">
        <f>+'24-02-014 Ind. FOSIS'!AA43</f>
        <v>0</v>
      </c>
      <c r="Q16" s="63">
        <f>+'24-02-014 Ind. FOSIS'!AB43</f>
        <v>0</v>
      </c>
      <c r="R16" s="63">
        <f>+'24-02-014 Ind. FOSIS'!AC43</f>
        <v>0</v>
      </c>
      <c r="S16" s="63">
        <f>+'24-02-014 Ind. FOSIS'!AD43</f>
        <v>0</v>
      </c>
      <c r="T16" s="63">
        <f>+'24-02-014 Ind. FOSIS'!AE43</f>
        <v>0</v>
      </c>
      <c r="U16" s="63">
        <f>+'24-02-014 Ind. FOSIS'!AF43</f>
        <v>0</v>
      </c>
      <c r="V16" s="63">
        <f>+'24-02-014 Ind. FOSIS'!AG43</f>
        <v>0</v>
      </c>
      <c r="W16" s="63">
        <f>+'24-02-014 Ind. FOSIS'!AH43</f>
        <v>0</v>
      </c>
      <c r="X16" s="86">
        <f>+'24-02-014 Ind. FOSIS'!AI43</f>
        <v>0</v>
      </c>
      <c r="Y16" s="86">
        <f>+'24-02-014 Ind. FOSIS'!AJ43</f>
        <v>0</v>
      </c>
    </row>
    <row r="17" spans="1:25" ht="24.75" customHeight="1" x14ac:dyDescent="0.25">
      <c r="A17" s="85" t="s">
        <v>64</v>
      </c>
      <c r="B17" s="63">
        <f>+'24-02-014 Ind. FOSIS'!J47</f>
        <v>0</v>
      </c>
      <c r="C17" s="63">
        <f>+'24-02-014 Ind. FOSIS'!K47</f>
        <v>0</v>
      </c>
      <c r="D17" s="63">
        <f>+'24-02-014 Ind. FOSIS'!M47</f>
        <v>0</v>
      </c>
      <c r="E17" s="63">
        <f>+'24-02-014 Ind. FOSIS'!N47</f>
        <v>0</v>
      </c>
      <c r="F17" s="63">
        <f>+'24-02-014 Ind. FOSIS'!O47</f>
        <v>0</v>
      </c>
      <c r="G17" s="63">
        <f>+'24-02-014 Ind. FOSIS'!R47</f>
        <v>0</v>
      </c>
      <c r="H17" s="63">
        <f>+'24-02-014 Ind. FOSIS'!S47</f>
        <v>0</v>
      </c>
      <c r="I17" s="63">
        <f>+'24-02-014 Ind. FOSIS'!T47</f>
        <v>0</v>
      </c>
      <c r="J17" s="63">
        <f>+'24-02-014 Ind. FOSIS'!U47</f>
        <v>0</v>
      </c>
      <c r="K17" s="63">
        <f>+'24-02-014 Ind. FOSIS'!V47</f>
        <v>0</v>
      </c>
      <c r="L17" s="63">
        <f>+'24-02-014 Ind. FOSIS'!W47</f>
        <v>0</v>
      </c>
      <c r="M17" s="63">
        <f>+'24-02-014 Ind. FOSIS'!X47</f>
        <v>0</v>
      </c>
      <c r="N17" s="63">
        <f>+'24-02-014 Ind. FOSIS'!Y47</f>
        <v>0</v>
      </c>
      <c r="O17" s="63">
        <f>+'24-02-014 Ind. FOSIS'!Z47</f>
        <v>0</v>
      </c>
      <c r="P17" s="63">
        <f>+'24-02-014 Ind. FOSIS'!AA47</f>
        <v>0</v>
      </c>
      <c r="Q17" s="63">
        <f>+'24-02-014 Ind. FOSIS'!AB47</f>
        <v>0</v>
      </c>
      <c r="R17" s="63">
        <f>+'24-02-014 Ind. FOSIS'!AC47</f>
        <v>0</v>
      </c>
      <c r="S17" s="63">
        <f>+'24-02-014 Ind. FOSIS'!AD47</f>
        <v>0</v>
      </c>
      <c r="T17" s="63">
        <f>+'24-02-014 Ind. FOSIS'!AE47</f>
        <v>0</v>
      </c>
      <c r="U17" s="63">
        <f>+'24-02-014 Ind. FOSIS'!AF47</f>
        <v>0</v>
      </c>
      <c r="V17" s="63">
        <f>+'24-02-014 Ind. FOSIS'!AG47</f>
        <v>0</v>
      </c>
      <c r="W17" s="63">
        <f>+'24-02-014 Ind. FOSIS'!AH47</f>
        <v>0</v>
      </c>
      <c r="X17" s="86">
        <f>+'24-02-014 Ind. FOSIS'!AI47</f>
        <v>0</v>
      </c>
      <c r="Y17" s="86">
        <f>+'24-02-014 Ind. FOSIS'!AJ44</f>
        <v>0</v>
      </c>
    </row>
    <row r="18" spans="1:25" ht="24.75" customHeight="1" x14ac:dyDescent="0.25">
      <c r="A18" s="85" t="s">
        <v>66</v>
      </c>
      <c r="B18" s="63">
        <f>+'24-02-014 Ind. FOSIS'!J51</f>
        <v>0</v>
      </c>
      <c r="C18" s="63">
        <f>+'24-02-014 Ind. FOSIS'!K51</f>
        <v>0</v>
      </c>
      <c r="D18" s="63">
        <f>+'24-02-014 Ind. FOSIS'!M51</f>
        <v>0</v>
      </c>
      <c r="E18" s="63">
        <f>+'24-02-014 Ind. FOSIS'!N51</f>
        <v>0</v>
      </c>
      <c r="F18" s="63">
        <f>+'24-02-014 Ind. FOSIS'!O51</f>
        <v>0</v>
      </c>
      <c r="G18" s="63">
        <f>+'24-02-014 Ind. FOSIS'!R51</f>
        <v>0</v>
      </c>
      <c r="H18" s="63">
        <f>+'24-02-014 Ind. FOSIS'!S51</f>
        <v>0</v>
      </c>
      <c r="I18" s="63">
        <f>+'24-02-014 Ind. FOSIS'!T51</f>
        <v>0</v>
      </c>
      <c r="J18" s="63">
        <f>+'24-02-014 Ind. FOSIS'!U51</f>
        <v>0</v>
      </c>
      <c r="K18" s="63">
        <f>+'24-02-014 Ind. FOSIS'!V51</f>
        <v>0</v>
      </c>
      <c r="L18" s="63">
        <f>+'24-02-014 Ind. FOSIS'!W51</f>
        <v>0</v>
      </c>
      <c r="M18" s="63">
        <f>+'24-02-014 Ind. FOSIS'!X51</f>
        <v>0</v>
      </c>
      <c r="N18" s="63">
        <f>+'24-02-014 Ind. FOSIS'!Y51</f>
        <v>0</v>
      </c>
      <c r="O18" s="63">
        <f>+'24-02-014 Ind. FOSIS'!Z51</f>
        <v>0</v>
      </c>
      <c r="P18" s="63">
        <f>+'24-02-014 Ind. FOSIS'!AA51</f>
        <v>0</v>
      </c>
      <c r="Q18" s="63">
        <f>+'24-02-014 Ind. FOSIS'!AB51</f>
        <v>0</v>
      </c>
      <c r="R18" s="63">
        <f>+'24-02-014 Ind. FOSIS'!AC51</f>
        <v>0</v>
      </c>
      <c r="S18" s="63">
        <f>+'24-02-014 Ind. FOSIS'!AD51</f>
        <v>0</v>
      </c>
      <c r="T18" s="63">
        <f>+'24-02-014 Ind. FOSIS'!AE51</f>
        <v>0</v>
      </c>
      <c r="U18" s="63">
        <f>+'24-02-014 Ind. FOSIS'!AF51</f>
        <v>0</v>
      </c>
      <c r="V18" s="63">
        <f>+'24-02-014 Ind. FOSIS'!AG51</f>
        <v>0</v>
      </c>
      <c r="W18" s="63">
        <f>+'24-02-014 Ind. FOSIS'!AH51</f>
        <v>0</v>
      </c>
      <c r="X18" s="86">
        <f>+'24-02-014 Ind. FOSIS'!AI51</f>
        <v>0</v>
      </c>
      <c r="Y18" s="86">
        <f>+'24-02-014 Ind. FOSIS'!AJ51</f>
        <v>0</v>
      </c>
    </row>
    <row r="19" spans="1:25" ht="24.75" customHeight="1" x14ac:dyDescent="0.25">
      <c r="A19" s="85" t="s">
        <v>68</v>
      </c>
      <c r="B19" s="63">
        <f>+'24-02-014 Ind. FOSIS'!J55</f>
        <v>0</v>
      </c>
      <c r="C19" s="63">
        <f>+'24-02-014 Ind. FOSIS'!K55</f>
        <v>0</v>
      </c>
      <c r="D19" s="63">
        <f>+'24-02-014 Ind. FOSIS'!M55</f>
        <v>0</v>
      </c>
      <c r="E19" s="63">
        <f>+'24-02-014 Ind. FOSIS'!N55</f>
        <v>0</v>
      </c>
      <c r="F19" s="63">
        <f>+'24-02-014 Ind. FOSIS'!O55</f>
        <v>0</v>
      </c>
      <c r="G19" s="63">
        <f>+'24-02-014 Ind. FOSIS'!R55</f>
        <v>0</v>
      </c>
      <c r="H19" s="63">
        <f>+'24-02-014 Ind. FOSIS'!S55</f>
        <v>0</v>
      </c>
      <c r="I19" s="63">
        <f>+'24-02-014 Ind. FOSIS'!T55</f>
        <v>0</v>
      </c>
      <c r="J19" s="63">
        <f>+'24-02-014 Ind. FOSIS'!U55</f>
        <v>0</v>
      </c>
      <c r="K19" s="63">
        <f>+'24-02-014 Ind. FOSIS'!V55</f>
        <v>0</v>
      </c>
      <c r="L19" s="63">
        <f>+'24-02-014 Ind. FOSIS'!W55</f>
        <v>0</v>
      </c>
      <c r="M19" s="63">
        <f>+'24-02-014 Ind. FOSIS'!X55</f>
        <v>0</v>
      </c>
      <c r="N19" s="63">
        <f>+'24-02-014 Ind. FOSIS'!Y55</f>
        <v>0</v>
      </c>
      <c r="O19" s="63">
        <f>+'24-02-014 Ind. FOSIS'!Z55</f>
        <v>0</v>
      </c>
      <c r="P19" s="63">
        <f>+'24-02-014 Ind. FOSIS'!AA55</f>
        <v>0</v>
      </c>
      <c r="Q19" s="63">
        <f>+'24-02-014 Ind. FOSIS'!AB55</f>
        <v>0</v>
      </c>
      <c r="R19" s="63">
        <f>+'24-02-014 Ind. FOSIS'!AC55</f>
        <v>0</v>
      </c>
      <c r="S19" s="63">
        <f>+'24-02-014 Ind. FOSIS'!AD55</f>
        <v>0</v>
      </c>
      <c r="T19" s="63">
        <f>+'24-02-014 Ind. FOSIS'!AE55</f>
        <v>0</v>
      </c>
      <c r="U19" s="63">
        <f>+'24-02-014 Ind. FOSIS'!AF55</f>
        <v>0</v>
      </c>
      <c r="V19" s="63">
        <f>+'24-02-014 Ind. FOSIS'!AG55</f>
        <v>0</v>
      </c>
      <c r="W19" s="63">
        <f>+'24-02-014 Ind. FOSIS'!AH55</f>
        <v>0</v>
      </c>
      <c r="X19" s="86">
        <f>+'24-02-014 Ind. FOSIS'!AI55</f>
        <v>0</v>
      </c>
      <c r="Y19" s="86">
        <f>+'24-02-014 Ind. FOSIS'!AJ55</f>
        <v>0</v>
      </c>
    </row>
    <row r="20" spans="1:25" ht="24.75" customHeight="1" x14ac:dyDescent="0.25">
      <c r="A20" s="87" t="s">
        <v>70</v>
      </c>
      <c r="B20" s="63">
        <f>+'24-02-014 Ind. FOSIS'!J59</f>
        <v>0</v>
      </c>
      <c r="C20" s="63">
        <f>+'24-02-014 Ind. FOSIS'!K59</f>
        <v>0</v>
      </c>
      <c r="D20" s="63">
        <f>+'24-02-014 Ind. FOSIS'!M59</f>
        <v>0</v>
      </c>
      <c r="E20" s="63">
        <f>+'24-02-014 Ind. FOSIS'!N59</f>
        <v>0</v>
      </c>
      <c r="F20" s="63">
        <f>+'24-02-014 Ind. FOSIS'!O59</f>
        <v>0</v>
      </c>
      <c r="G20" s="63">
        <f>+'24-02-014 Ind. FOSIS'!R59</f>
        <v>0</v>
      </c>
      <c r="H20" s="63">
        <f>+'24-02-014 Ind. FOSIS'!S59</f>
        <v>0</v>
      </c>
      <c r="I20" s="63">
        <f>+'24-02-014 Ind. FOSIS'!T59</f>
        <v>0</v>
      </c>
      <c r="J20" s="63">
        <f>+'24-02-014 Ind. FOSIS'!U59</f>
        <v>0</v>
      </c>
      <c r="K20" s="63">
        <f>+'24-02-014 Ind. FOSIS'!V59</f>
        <v>0</v>
      </c>
      <c r="L20" s="63">
        <f>+'24-02-014 Ind. FOSIS'!W59</f>
        <v>0</v>
      </c>
      <c r="M20" s="63">
        <f>+'24-02-014 Ind. FOSIS'!X59</f>
        <v>0</v>
      </c>
      <c r="N20" s="63">
        <f>+'24-02-014 Ind. FOSIS'!Y59</f>
        <v>0</v>
      </c>
      <c r="O20" s="63">
        <f>+'24-02-014 Ind. FOSIS'!Z59</f>
        <v>0</v>
      </c>
      <c r="P20" s="63">
        <f>+'24-02-014 Ind. FOSIS'!AA59</f>
        <v>0</v>
      </c>
      <c r="Q20" s="63">
        <f>+'24-02-014 Ind. FOSIS'!AB59</f>
        <v>0</v>
      </c>
      <c r="R20" s="63">
        <f>+'24-02-014 Ind. FOSIS'!AC59</f>
        <v>0</v>
      </c>
      <c r="S20" s="63">
        <f>+'24-02-014 Ind. FOSIS'!AD59</f>
        <v>0</v>
      </c>
      <c r="T20" s="63">
        <f>+'24-02-014 Ind. FOSIS'!AE59</f>
        <v>0</v>
      </c>
      <c r="U20" s="63">
        <f>+'24-02-014 Ind. FOSIS'!AF59</f>
        <v>0</v>
      </c>
      <c r="V20" s="63">
        <f>+'24-02-014 Ind. FOSIS'!AG59</f>
        <v>0</v>
      </c>
      <c r="W20" s="63">
        <f>+'24-02-014 Ind. FOSIS'!AH59</f>
        <v>0</v>
      </c>
      <c r="X20" s="86">
        <f>+'24-02-014 Ind. FOSIS'!AI59</f>
        <v>0</v>
      </c>
      <c r="Y20" s="86">
        <f>+'24-02-014 Ind. FOSIS'!AJ59</f>
        <v>0</v>
      </c>
    </row>
    <row r="21" spans="1:25" ht="24.75" customHeight="1" x14ac:dyDescent="0.25">
      <c r="A21" s="87" t="s">
        <v>72</v>
      </c>
      <c r="B21" s="63">
        <f>+'24-02-014 Ind. FOSIS'!J63</f>
        <v>0</v>
      </c>
      <c r="C21" s="63">
        <f>+'24-02-014 Ind. FOSIS'!K63</f>
        <v>0</v>
      </c>
      <c r="D21" s="63">
        <f>+'24-02-014 Ind. FOSIS'!M63</f>
        <v>0</v>
      </c>
      <c r="E21" s="63">
        <f>+'24-02-014 Ind. FOSIS'!N63</f>
        <v>0</v>
      </c>
      <c r="F21" s="63">
        <f>+'24-02-014 Ind. FOSIS'!O63</f>
        <v>0</v>
      </c>
      <c r="G21" s="63">
        <f>+'24-02-014 Ind. FOSIS'!R63</f>
        <v>0</v>
      </c>
      <c r="H21" s="63">
        <f>+'24-02-014 Ind. FOSIS'!S63</f>
        <v>0</v>
      </c>
      <c r="I21" s="63">
        <f>+'24-02-014 Ind. FOSIS'!T63</f>
        <v>0</v>
      </c>
      <c r="J21" s="63">
        <f>+'24-02-014 Ind. FOSIS'!U63</f>
        <v>0</v>
      </c>
      <c r="K21" s="63">
        <f>+'24-02-014 Ind. FOSIS'!V63</f>
        <v>0</v>
      </c>
      <c r="L21" s="63">
        <f>+'24-02-014 Ind. FOSIS'!W63</f>
        <v>0</v>
      </c>
      <c r="M21" s="63">
        <f>+'24-02-014 Ind. FOSIS'!X63</f>
        <v>0</v>
      </c>
      <c r="N21" s="63">
        <f>+'24-02-014 Ind. FOSIS'!Y63</f>
        <v>0</v>
      </c>
      <c r="O21" s="63">
        <f>+'24-02-014 Ind. FOSIS'!Z63</f>
        <v>0</v>
      </c>
      <c r="P21" s="63">
        <f>+'24-02-014 Ind. FOSIS'!AA63</f>
        <v>0</v>
      </c>
      <c r="Q21" s="63">
        <f>+'24-02-014 Ind. FOSIS'!AB63</f>
        <v>0</v>
      </c>
      <c r="R21" s="63">
        <f>+'24-02-014 Ind. FOSIS'!AC63</f>
        <v>0</v>
      </c>
      <c r="S21" s="63">
        <f>+'24-02-014 Ind. FOSIS'!AD63</f>
        <v>0</v>
      </c>
      <c r="T21" s="63">
        <f>+'24-02-014 Ind. FOSIS'!AE63</f>
        <v>0</v>
      </c>
      <c r="U21" s="63">
        <f>+'24-02-014 Ind. FOSIS'!AF63</f>
        <v>0</v>
      </c>
      <c r="V21" s="63">
        <f>+'24-02-014 Ind. FOSIS'!AG63</f>
        <v>0</v>
      </c>
      <c r="W21" s="63">
        <f>+'24-02-014 Ind. FOSIS'!AH63</f>
        <v>0</v>
      </c>
      <c r="X21" s="86">
        <f>+'24-02-014 Ind. FOSIS'!AI63</f>
        <v>0</v>
      </c>
      <c r="Y21" s="86">
        <f>+'24-02-014 Ind. FOSIS'!AJ63</f>
        <v>0</v>
      </c>
    </row>
    <row r="22" spans="1:25" ht="24.75" customHeight="1" x14ac:dyDescent="0.25">
      <c r="A22" s="87" t="s">
        <v>74</v>
      </c>
      <c r="B22" s="63">
        <f>+'24-02-014 Ind. FOSIS'!J67</f>
        <v>0</v>
      </c>
      <c r="C22" s="63">
        <f>+'24-02-014 Ind. FOSIS'!K67</f>
        <v>0</v>
      </c>
      <c r="D22" s="63">
        <f>+'24-02-014 Ind. FOSIS'!M67</f>
        <v>0</v>
      </c>
      <c r="E22" s="63">
        <f>+'24-02-014 Ind. FOSIS'!N67</f>
        <v>0</v>
      </c>
      <c r="F22" s="63">
        <f>+'24-02-014 Ind. FOSIS'!O67</f>
        <v>0</v>
      </c>
      <c r="G22" s="63">
        <f>+'24-02-014 Ind. FOSIS'!R67</f>
        <v>0</v>
      </c>
      <c r="H22" s="63">
        <f>+'24-02-014 Ind. FOSIS'!S67</f>
        <v>0</v>
      </c>
      <c r="I22" s="63">
        <f>+'24-02-014 Ind. FOSIS'!T67</f>
        <v>0</v>
      </c>
      <c r="J22" s="63">
        <f>+'24-02-014 Ind. FOSIS'!U67</f>
        <v>0</v>
      </c>
      <c r="K22" s="63">
        <f>+'24-02-014 Ind. FOSIS'!V67</f>
        <v>0</v>
      </c>
      <c r="L22" s="63">
        <f>+'24-02-014 Ind. FOSIS'!W67</f>
        <v>0</v>
      </c>
      <c r="M22" s="63">
        <f>+'24-02-014 Ind. FOSIS'!X67</f>
        <v>0</v>
      </c>
      <c r="N22" s="63">
        <f>+'24-02-014 Ind. FOSIS'!Y67</f>
        <v>0</v>
      </c>
      <c r="O22" s="63">
        <f>+'24-02-014 Ind. FOSIS'!Z67</f>
        <v>0</v>
      </c>
      <c r="P22" s="63">
        <f>+'24-02-014 Ind. FOSIS'!AA67</f>
        <v>0</v>
      </c>
      <c r="Q22" s="63">
        <f>+'24-02-014 Ind. FOSIS'!AB67</f>
        <v>0</v>
      </c>
      <c r="R22" s="63">
        <f>+'24-02-014 Ind. FOSIS'!AC67</f>
        <v>0</v>
      </c>
      <c r="S22" s="63">
        <f>+'24-02-014 Ind. FOSIS'!AD67</f>
        <v>0</v>
      </c>
      <c r="T22" s="63">
        <f>+'24-02-014 Ind. FOSIS'!AE67</f>
        <v>0</v>
      </c>
      <c r="U22" s="63">
        <f>+'24-02-014 Ind. FOSIS'!AF67</f>
        <v>0</v>
      </c>
      <c r="V22" s="63">
        <f>+'24-02-014 Ind. FOSIS'!AG67</f>
        <v>0</v>
      </c>
      <c r="W22" s="63">
        <f>+'24-02-014 Ind. FOSIS'!AH67</f>
        <v>0</v>
      </c>
      <c r="X22" s="86">
        <f>+'24-02-014 Ind. FOSIS'!AI67</f>
        <v>0</v>
      </c>
      <c r="Y22" s="86">
        <f>+'24-02-014 Ind. FOSIS'!AJ67</f>
        <v>0</v>
      </c>
    </row>
    <row r="23" spans="1:25" ht="24.75" customHeight="1" x14ac:dyDescent="0.25">
      <c r="A23" s="88" t="s">
        <v>76</v>
      </c>
      <c r="B23" s="63">
        <f>+'24-02-014 Ind. FOSIS'!J71</f>
        <v>17708247000</v>
      </c>
      <c r="C23" s="63">
        <f>+'24-02-014 Ind. FOSIS'!K71</f>
        <v>17708247000</v>
      </c>
      <c r="D23" s="63">
        <f>+'24-02-014 Ind. FOSIS'!M71</f>
        <v>0</v>
      </c>
      <c r="E23" s="63">
        <f>+'24-02-014 Ind. FOSIS'!N71</f>
        <v>0</v>
      </c>
      <c r="F23" s="63">
        <f>+'24-02-014 Ind. FOSIS'!O71</f>
        <v>0</v>
      </c>
      <c r="G23" s="63">
        <f>+'24-02-014 Ind. FOSIS'!R71</f>
        <v>0</v>
      </c>
      <c r="H23" s="63">
        <f>+'24-02-014 Ind. FOSIS'!S71</f>
        <v>0</v>
      </c>
      <c r="I23" s="63">
        <f>+'24-02-014 Ind. FOSIS'!T71</f>
        <v>0</v>
      </c>
      <c r="J23" s="63">
        <f>+'24-02-014 Ind. FOSIS'!U71</f>
        <v>0</v>
      </c>
      <c r="K23" s="63">
        <f>+'24-02-014 Ind. FOSIS'!V71</f>
        <v>0</v>
      </c>
      <c r="L23" s="63">
        <f>+'24-02-014 Ind. FOSIS'!W71</f>
        <v>8854123500</v>
      </c>
      <c r="M23" s="63">
        <f>+'24-02-014 Ind. FOSIS'!X71</f>
        <v>8854123500</v>
      </c>
      <c r="N23" s="63">
        <f>+'24-02-014 Ind. FOSIS'!Y71</f>
        <v>17708247000</v>
      </c>
      <c r="O23" s="63">
        <f>+'24-02-014 Ind. FOSIS'!Z71</f>
        <v>0</v>
      </c>
      <c r="P23" s="63">
        <f>+'24-02-014 Ind. FOSIS'!AA71</f>
        <v>0</v>
      </c>
      <c r="Q23" s="63">
        <f>+'24-02-014 Ind. FOSIS'!AB71</f>
        <v>0</v>
      </c>
      <c r="R23" s="63">
        <f>+'24-02-014 Ind. FOSIS'!AC71</f>
        <v>0</v>
      </c>
      <c r="S23" s="63">
        <f>+'24-02-014 Ind. FOSIS'!AD71</f>
        <v>0</v>
      </c>
      <c r="T23" s="63">
        <f>+'24-02-014 Ind. FOSIS'!AE71</f>
        <v>0</v>
      </c>
      <c r="U23" s="63">
        <f>+'24-02-014 Ind. FOSIS'!AF71</f>
        <v>0</v>
      </c>
      <c r="V23" s="63">
        <f>+'24-02-014 Ind. FOSIS'!AG71</f>
        <v>0</v>
      </c>
      <c r="W23" s="63">
        <f>+'24-02-014 Ind. FOSIS'!AH71</f>
        <v>17708247000</v>
      </c>
      <c r="X23" s="86">
        <f>+'24-02-014 Ind. FOSIS'!AI71</f>
        <v>1</v>
      </c>
      <c r="Y23" s="86">
        <f>+'24-02-014 Ind. FOSIS'!AJ71</f>
        <v>1</v>
      </c>
    </row>
    <row r="24" spans="1:25" ht="25.5" x14ac:dyDescent="0.25">
      <c r="A24" s="8" t="str">
        <f>"TOTAL ASIG."&amp;" "&amp;$A$5</f>
        <v>TOTAL ASIG. 24-02-014 "Fondo de Solidaridad e Inversión Social"</v>
      </c>
      <c r="B24" s="75">
        <f>SUM(B8:B23)</f>
        <v>17708247000</v>
      </c>
      <c r="C24" s="75">
        <f t="shared" ref="C24:V24" si="0">SUM(C8:C23)</f>
        <v>17708247000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8854123500</v>
      </c>
      <c r="M24" s="75">
        <f t="shared" si="0"/>
        <v>8854123500</v>
      </c>
      <c r="N24" s="75">
        <f t="shared" si="0"/>
        <v>17708247000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17708247000</v>
      </c>
      <c r="X24" s="89">
        <f>+'24-02-014 Ind. FOSIS'!AI72</f>
        <v>1</v>
      </c>
      <c r="Y24" s="89">
        <f>'24-02-014 Ind. FOSIS'!AJ72</f>
        <v>1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B3E9B-487C-4416-9030-94CD8E45A663}">
  <sheetPr>
    <tabColor rgb="FF007DB5"/>
    <pageSetUpPr fitToPage="1"/>
  </sheetPr>
  <dimension ref="A1:AJ71"/>
  <sheetViews>
    <sheetView topLeftCell="K1" zoomScale="120" zoomScaleNormal="120" workbookViewId="0">
      <selection activeCell="AH71" sqref="AH71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customWidth="1" outlineLevel="1"/>
    <col min="33" max="33" width="12.140625" style="83" customWidth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</row>
    <row r="2" spans="1:36" s="1" customFormat="1" ht="16.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</row>
    <row r="3" spans="1:36" s="1" customFormat="1" ht="16.5" customHeight="1" x14ac:dyDescent="0.25">
      <c r="A3" s="350" t="s">
        <v>96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350"/>
      <c r="AF3" s="350"/>
      <c r="AG3" s="350"/>
      <c r="AH3" s="350"/>
      <c r="AI3" s="350"/>
      <c r="AJ3" s="350"/>
    </row>
    <row r="4" spans="1:36" s="1" customFormat="1" ht="16.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351"/>
      <c r="AJ4" s="351"/>
    </row>
    <row r="5" spans="1:36" ht="17.25" customHeight="1" x14ac:dyDescent="0.25">
      <c r="A5" s="371" t="s">
        <v>97</v>
      </c>
      <c r="B5" s="372"/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2"/>
      <c r="T5" s="372"/>
      <c r="U5" s="372"/>
      <c r="V5" s="372"/>
      <c r="W5" s="372"/>
      <c r="X5" s="372"/>
      <c r="Y5" s="372"/>
      <c r="Z5" s="372"/>
      <c r="AA5" s="372"/>
      <c r="AB5" s="372"/>
      <c r="AC5" s="372"/>
      <c r="AD5" s="372"/>
      <c r="AE5" s="372"/>
      <c r="AF5" s="372"/>
      <c r="AG5" s="372"/>
      <c r="AH5" s="372"/>
      <c r="AI5" s="372"/>
      <c r="AJ5" s="373"/>
    </row>
    <row r="6" spans="1:36" s="6" customFormat="1" x14ac:dyDescent="0.25">
      <c r="A6" s="355" t="s">
        <v>5</v>
      </c>
      <c r="B6" s="374" t="s">
        <v>6</v>
      </c>
      <c r="C6" s="4" t="s">
        <v>7</v>
      </c>
      <c r="D6" s="374" t="s">
        <v>8</v>
      </c>
      <c r="E6" s="355" t="s">
        <v>9</v>
      </c>
      <c r="F6" s="374" t="s">
        <v>10</v>
      </c>
      <c r="G6" s="355" t="s">
        <v>11</v>
      </c>
      <c r="H6" s="355" t="s">
        <v>12</v>
      </c>
      <c r="I6" s="355"/>
      <c r="J6" s="362" t="s">
        <v>13</v>
      </c>
      <c r="K6" s="362" t="s">
        <v>14</v>
      </c>
      <c r="L6" s="355" t="s">
        <v>15</v>
      </c>
      <c r="M6" s="364" t="s">
        <v>16</v>
      </c>
      <c r="N6" s="365"/>
      <c r="O6" s="366"/>
      <c r="P6" s="355" t="s">
        <v>17</v>
      </c>
      <c r="Q6" s="374" t="s">
        <v>18</v>
      </c>
      <c r="R6" s="353" t="s">
        <v>19</v>
      </c>
      <c r="S6" s="353"/>
      <c r="T6" s="353"/>
      <c r="U6" s="362" t="s">
        <v>20</v>
      </c>
      <c r="V6" s="353" t="s">
        <v>19</v>
      </c>
      <c r="W6" s="353"/>
      <c r="X6" s="353"/>
      <c r="Y6" s="362" t="s">
        <v>21</v>
      </c>
      <c r="Z6" s="353" t="s">
        <v>19</v>
      </c>
      <c r="AA6" s="353"/>
      <c r="AB6" s="353"/>
      <c r="AC6" s="362" t="s">
        <v>22</v>
      </c>
      <c r="AD6" s="353" t="s">
        <v>19</v>
      </c>
      <c r="AE6" s="353"/>
      <c r="AF6" s="353"/>
      <c r="AG6" s="362" t="s">
        <v>23</v>
      </c>
      <c r="AH6" s="362" t="s">
        <v>24</v>
      </c>
      <c r="AI6" s="370" t="s">
        <v>25</v>
      </c>
      <c r="AJ6" s="370"/>
    </row>
    <row r="7" spans="1:36" s="6" customFormat="1" ht="25.5" x14ac:dyDescent="0.25">
      <c r="A7" s="355"/>
      <c r="B7" s="375"/>
      <c r="C7" s="4" t="s">
        <v>26</v>
      </c>
      <c r="D7" s="375"/>
      <c r="E7" s="355"/>
      <c r="F7" s="375"/>
      <c r="G7" s="355"/>
      <c r="H7" s="3" t="s">
        <v>27</v>
      </c>
      <c r="I7" s="3" t="s">
        <v>28</v>
      </c>
      <c r="J7" s="363"/>
      <c r="K7" s="363"/>
      <c r="L7" s="355"/>
      <c r="M7" s="5" t="s">
        <v>29</v>
      </c>
      <c r="N7" s="5" t="s">
        <v>30</v>
      </c>
      <c r="O7" s="5" t="s">
        <v>31</v>
      </c>
      <c r="P7" s="355"/>
      <c r="Q7" s="375"/>
      <c r="R7" s="5" t="s">
        <v>32</v>
      </c>
      <c r="S7" s="5" t="s">
        <v>33</v>
      </c>
      <c r="T7" s="5" t="s">
        <v>34</v>
      </c>
      <c r="U7" s="363"/>
      <c r="V7" s="5" t="s">
        <v>35</v>
      </c>
      <c r="W7" s="5" t="s">
        <v>36</v>
      </c>
      <c r="X7" s="5" t="s">
        <v>37</v>
      </c>
      <c r="Y7" s="363"/>
      <c r="Z7" s="5" t="s">
        <v>38</v>
      </c>
      <c r="AA7" s="5" t="s">
        <v>39</v>
      </c>
      <c r="AB7" s="5" t="s">
        <v>40</v>
      </c>
      <c r="AC7" s="363"/>
      <c r="AD7" s="5" t="s">
        <v>41</v>
      </c>
      <c r="AE7" s="5" t="s">
        <v>42</v>
      </c>
      <c r="AF7" s="5" t="s">
        <v>43</v>
      </c>
      <c r="AG7" s="363"/>
      <c r="AH7" s="363"/>
      <c r="AI7" s="7" t="s">
        <v>44</v>
      </c>
      <c r="AJ7" s="7" t="s">
        <v>45</v>
      </c>
    </row>
    <row r="8" spans="1:36" ht="12.75" customHeight="1" x14ac:dyDescent="0.25">
      <c r="A8" s="380" t="s">
        <v>46</v>
      </c>
      <c r="B8" s="368"/>
      <c r="C8" s="368"/>
      <c r="D8" s="368"/>
      <c r="E8" s="369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381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IF(ISERROR(AH9/$AH$71),"-",AH9/$AH$71)</f>
        <v>0</v>
      </c>
    </row>
    <row r="10" spans="1:3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38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IF(ISERROR(AH10/$AH$71),"-",AH10/$AH$71)</f>
        <v>0</v>
      </c>
    </row>
    <row r="11" spans="1:36" s="37" customFormat="1" ht="12.75" customHeight="1" collapsed="1" x14ac:dyDescent="0.25">
      <c r="A11" s="376" t="s">
        <v>47</v>
      </c>
      <c r="B11" s="377"/>
      <c r="C11" s="378"/>
      <c r="D11" s="378"/>
      <c r="E11" s="378"/>
      <c r="F11" s="378"/>
      <c r="G11" s="378"/>
      <c r="H11" s="378"/>
      <c r="I11" s="379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</row>
    <row r="12" spans="1:36" ht="12.75" customHeight="1" x14ac:dyDescent="0.25">
      <c r="A12" s="383" t="s">
        <v>48</v>
      </c>
      <c r="B12" s="384"/>
      <c r="C12" s="384"/>
      <c r="D12" s="384"/>
      <c r="E12" s="385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386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IF(ISERROR(AH13/$AH$71),"-",AH13/$AH$71)</f>
        <v>0</v>
      </c>
    </row>
    <row r="14" spans="1:3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387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IF(ISERROR(AH14/$AH$71),"-",AH14/$AH$71)</f>
        <v>0</v>
      </c>
    </row>
    <row r="15" spans="1:36" s="37" customFormat="1" ht="12.75" customHeight="1" collapsed="1" x14ac:dyDescent="0.25">
      <c r="A15" s="376" t="s">
        <v>49</v>
      </c>
      <c r="B15" s="377"/>
      <c r="C15" s="378"/>
      <c r="D15" s="378"/>
      <c r="E15" s="378"/>
      <c r="F15" s="378"/>
      <c r="G15" s="378"/>
      <c r="H15" s="378"/>
      <c r="I15" s="379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</row>
    <row r="16" spans="1:36" ht="12.75" customHeight="1" x14ac:dyDescent="0.25">
      <c r="A16" s="383" t="s">
        <v>50</v>
      </c>
      <c r="B16" s="384"/>
      <c r="C16" s="384"/>
      <c r="D16" s="384"/>
      <c r="E16" s="385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3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381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IF(ISERROR(AH17/$AH$71),"-",AH17/$AH$71)</f>
        <v>0</v>
      </c>
    </row>
    <row r="18" spans="1:3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382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IF(ISERROR(AH18/$AH$71),"-",AH18/$AH$71)</f>
        <v>0</v>
      </c>
    </row>
    <row r="19" spans="1:36" s="37" customFormat="1" ht="12.75" customHeight="1" collapsed="1" x14ac:dyDescent="0.25">
      <c r="A19" s="376" t="s">
        <v>51</v>
      </c>
      <c r="B19" s="377"/>
      <c r="C19" s="378"/>
      <c r="D19" s="378"/>
      <c r="E19" s="378"/>
      <c r="F19" s="378"/>
      <c r="G19" s="378"/>
      <c r="H19" s="378"/>
      <c r="I19" s="379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</row>
    <row r="20" spans="1:36" ht="12.75" customHeight="1" x14ac:dyDescent="0.25">
      <c r="A20" s="383" t="s">
        <v>52</v>
      </c>
      <c r="B20" s="384"/>
      <c r="C20" s="384"/>
      <c r="D20" s="384"/>
      <c r="E20" s="385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381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IF(ISERROR(AH21/$AH$71),"-",AH21/$AH$71)</f>
        <v>0</v>
      </c>
    </row>
    <row r="22" spans="1:3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382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IF(ISERROR(AH22/$AH$71),"-",AH22/$AH$71)</f>
        <v>0</v>
      </c>
    </row>
    <row r="23" spans="1:36" s="37" customFormat="1" ht="12.75" customHeight="1" collapsed="1" x14ac:dyDescent="0.25">
      <c r="A23" s="376" t="s">
        <v>53</v>
      </c>
      <c r="B23" s="377"/>
      <c r="C23" s="378"/>
      <c r="D23" s="378"/>
      <c r="E23" s="378"/>
      <c r="F23" s="378"/>
      <c r="G23" s="378"/>
      <c r="H23" s="378"/>
      <c r="I23" s="379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</row>
    <row r="24" spans="1:36" ht="12.75" customHeight="1" x14ac:dyDescent="0.25">
      <c r="A24" s="383" t="s">
        <v>54</v>
      </c>
      <c r="B24" s="384"/>
      <c r="C24" s="384"/>
      <c r="D24" s="384"/>
      <c r="E24" s="385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3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381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IF(ISERROR(AH25/$AH$71),"-",AH25/$AH$71)</f>
        <v>0</v>
      </c>
    </row>
    <row r="26" spans="1:3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382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IF(ISERROR(AH26/$AH$71),"-",AH26/$AH$71)</f>
        <v>0</v>
      </c>
    </row>
    <row r="27" spans="1:36" s="37" customFormat="1" ht="12.75" customHeight="1" collapsed="1" x14ac:dyDescent="0.25">
      <c r="A27" s="376" t="s">
        <v>55</v>
      </c>
      <c r="B27" s="377"/>
      <c r="C27" s="378"/>
      <c r="D27" s="378"/>
      <c r="E27" s="378"/>
      <c r="F27" s="378"/>
      <c r="G27" s="378"/>
      <c r="H27" s="378"/>
      <c r="I27" s="379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</row>
    <row r="28" spans="1:36" ht="12.75" customHeight="1" x14ac:dyDescent="0.25">
      <c r="A28" s="383" t="s">
        <v>56</v>
      </c>
      <c r="B28" s="384"/>
      <c r="C28" s="384"/>
      <c r="D28" s="384"/>
      <c r="E28" s="385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3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381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IF(ISERROR(AH29/$AH$71),"-",AH29/$AH$71)</f>
        <v>0</v>
      </c>
    </row>
    <row r="30" spans="1:3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382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IF(ISERROR(AH30/$AH$71),"-",AH30/$AH$71)</f>
        <v>0</v>
      </c>
    </row>
    <row r="31" spans="1:36" s="37" customFormat="1" ht="12.75" customHeight="1" collapsed="1" x14ac:dyDescent="0.25">
      <c r="A31" s="376" t="s">
        <v>57</v>
      </c>
      <c r="B31" s="377"/>
      <c r="C31" s="378"/>
      <c r="D31" s="378"/>
      <c r="E31" s="378"/>
      <c r="F31" s="378"/>
      <c r="G31" s="378"/>
      <c r="H31" s="378"/>
      <c r="I31" s="379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</row>
    <row r="32" spans="1:36" ht="12.75" customHeight="1" x14ac:dyDescent="0.25">
      <c r="A32" s="383" t="s">
        <v>58</v>
      </c>
      <c r="B32" s="384"/>
      <c r="C32" s="384"/>
      <c r="D32" s="384"/>
      <c r="E32" s="385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3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381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IF(ISERROR(AH33/$AH$71),"-",AH33/$AH$71)</f>
        <v>0</v>
      </c>
    </row>
    <row r="34" spans="1:3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382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IF(ISERROR(AH34/$AH$71),"-",AH34/$AH$71)</f>
        <v>0</v>
      </c>
    </row>
    <row r="35" spans="1:36" s="37" customFormat="1" ht="12.75" customHeight="1" collapsed="1" x14ac:dyDescent="0.25">
      <c r="A35" s="376" t="s">
        <v>59</v>
      </c>
      <c r="B35" s="377"/>
      <c r="C35" s="378"/>
      <c r="D35" s="378"/>
      <c r="E35" s="378"/>
      <c r="F35" s="378"/>
      <c r="G35" s="378"/>
      <c r="H35" s="378"/>
      <c r="I35" s="379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</row>
    <row r="36" spans="1:36" ht="12.75" customHeight="1" x14ac:dyDescent="0.25">
      <c r="A36" s="383" t="s">
        <v>60</v>
      </c>
      <c r="B36" s="384"/>
      <c r="C36" s="384"/>
      <c r="D36" s="384"/>
      <c r="E36" s="385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3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381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IF(ISERROR(AH37/$AH$71),"-",AH37/$AH$71)</f>
        <v>0</v>
      </c>
    </row>
    <row r="38" spans="1:3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382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IF(ISERROR(AH38/$AH$71),"-",AH38/$AH$71)</f>
        <v>0</v>
      </c>
    </row>
    <row r="39" spans="1:36" s="37" customFormat="1" ht="12.75" customHeight="1" collapsed="1" x14ac:dyDescent="0.25">
      <c r="A39" s="376" t="s">
        <v>61</v>
      </c>
      <c r="B39" s="377"/>
      <c r="C39" s="378"/>
      <c r="D39" s="378"/>
      <c r="E39" s="378"/>
      <c r="F39" s="378"/>
      <c r="G39" s="378"/>
      <c r="H39" s="378"/>
      <c r="I39" s="379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</row>
    <row r="40" spans="1:36" ht="12.75" customHeight="1" x14ac:dyDescent="0.25">
      <c r="A40" s="383" t="s">
        <v>62</v>
      </c>
      <c r="B40" s="384"/>
      <c r="C40" s="384"/>
      <c r="D40" s="384"/>
      <c r="E40" s="385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3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381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IF(ISERROR(AH41/$AH$71),"-",AH41/$AH$71)</f>
        <v>0</v>
      </c>
    </row>
    <row r="42" spans="1:3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382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IF(ISERROR(AH42/$AH$71),"-",AH42/$AH$71)</f>
        <v>0</v>
      </c>
    </row>
    <row r="43" spans="1:36" s="37" customFormat="1" ht="12.75" customHeight="1" collapsed="1" x14ac:dyDescent="0.25">
      <c r="A43" s="376" t="s">
        <v>63</v>
      </c>
      <c r="B43" s="377"/>
      <c r="C43" s="378"/>
      <c r="D43" s="378"/>
      <c r="E43" s="378"/>
      <c r="F43" s="378"/>
      <c r="G43" s="378"/>
      <c r="H43" s="378"/>
      <c r="I43" s="379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</row>
    <row r="44" spans="1:36" ht="12.75" customHeight="1" x14ac:dyDescent="0.25">
      <c r="A44" s="383" t="s">
        <v>64</v>
      </c>
      <c r="B44" s="384"/>
      <c r="C44" s="384"/>
      <c r="D44" s="384"/>
      <c r="E44" s="385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3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381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IF(ISERROR(AH45/$AH$71),"-",AH45/$AH$71)</f>
        <v>0</v>
      </c>
    </row>
    <row r="46" spans="1:3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382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IF(ISERROR(AH46/$AH$71),"-",AH46/$AH$71)</f>
        <v>0</v>
      </c>
    </row>
    <row r="47" spans="1:36" s="37" customFormat="1" ht="12.75" customHeight="1" collapsed="1" x14ac:dyDescent="0.25">
      <c r="A47" s="376" t="s">
        <v>65</v>
      </c>
      <c r="B47" s="377"/>
      <c r="C47" s="378"/>
      <c r="D47" s="378"/>
      <c r="E47" s="378"/>
      <c r="F47" s="378"/>
      <c r="G47" s="378"/>
      <c r="H47" s="378"/>
      <c r="I47" s="379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</row>
    <row r="48" spans="1:36" ht="12.75" customHeight="1" x14ac:dyDescent="0.25">
      <c r="A48" s="383" t="s">
        <v>66</v>
      </c>
      <c r="B48" s="384"/>
      <c r="C48" s="384"/>
      <c r="D48" s="384"/>
      <c r="E48" s="385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3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381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IF(ISERROR(AH49/$AH$71),"-",AH49/$AH$71)</f>
        <v>0</v>
      </c>
    </row>
    <row r="50" spans="1:3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382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IF(ISERROR(AH50/$AH$71),"-",AH50/$AH$71)</f>
        <v>0</v>
      </c>
    </row>
    <row r="51" spans="1:36" s="37" customFormat="1" ht="12.75" customHeight="1" collapsed="1" x14ac:dyDescent="0.25">
      <c r="A51" s="356" t="s">
        <v>67</v>
      </c>
      <c r="B51" s="356"/>
      <c r="C51" s="356"/>
      <c r="D51" s="356"/>
      <c r="E51" s="356"/>
      <c r="F51" s="356"/>
      <c r="G51" s="356"/>
      <c r="H51" s="356"/>
      <c r="I51" s="356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</row>
    <row r="52" spans="1:36" ht="12.75" customHeight="1" x14ac:dyDescent="0.25">
      <c r="A52" s="388" t="s">
        <v>68</v>
      </c>
      <c r="B52" s="389"/>
      <c r="C52" s="389"/>
      <c r="D52" s="389"/>
      <c r="E52" s="390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3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381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IF(ISERROR(AH53/$AH$71),"-",AH53/$AH$71)</f>
        <v>0</v>
      </c>
    </row>
    <row r="54" spans="1:3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382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IF(ISERROR(AH54/$AH$71),"-",AH54/$AH$71)</f>
        <v>0</v>
      </c>
    </row>
    <row r="55" spans="1:36" s="37" customFormat="1" ht="12.75" customHeight="1" collapsed="1" x14ac:dyDescent="0.25">
      <c r="A55" s="376" t="s">
        <v>69</v>
      </c>
      <c r="B55" s="378"/>
      <c r="C55" s="378"/>
      <c r="D55" s="378"/>
      <c r="E55" s="378"/>
      <c r="F55" s="378"/>
      <c r="G55" s="378"/>
      <c r="H55" s="378"/>
      <c r="I55" s="379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</row>
    <row r="56" spans="1:36" ht="12.75" customHeight="1" x14ac:dyDescent="0.25">
      <c r="A56" s="383" t="s">
        <v>70</v>
      </c>
      <c r="B56" s="384"/>
      <c r="C56" s="384"/>
      <c r="D56" s="384"/>
      <c r="E56" s="385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3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381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IF(ISERROR(AH57/$AH$71),"-",AH57/$AH$71)</f>
        <v>0</v>
      </c>
    </row>
    <row r="58" spans="1:3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382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IF(ISERROR(AH58/$AH$71),"-",AH58/$AH$71)</f>
        <v>0</v>
      </c>
    </row>
    <row r="59" spans="1:36" s="37" customFormat="1" ht="12.75" customHeight="1" collapsed="1" x14ac:dyDescent="0.25">
      <c r="A59" s="376" t="s">
        <v>71</v>
      </c>
      <c r="B59" s="378"/>
      <c r="C59" s="378"/>
      <c r="D59" s="378"/>
      <c r="E59" s="378"/>
      <c r="F59" s="378"/>
      <c r="G59" s="378"/>
      <c r="H59" s="378"/>
      <c r="I59" s="379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</row>
    <row r="60" spans="1:36" ht="12.75" customHeight="1" x14ac:dyDescent="0.25">
      <c r="A60" s="383" t="s">
        <v>72</v>
      </c>
      <c r="B60" s="384"/>
      <c r="C60" s="384"/>
      <c r="D60" s="384"/>
      <c r="E60" s="385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3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381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IF(ISERROR(AH61/$AH$71),"-",AH61/$AH$71)</f>
        <v>0</v>
      </c>
    </row>
    <row r="62" spans="1:3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382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IF(ISERROR(AH62/$AH$71),"-",AH62/$AH$71)</f>
        <v>0</v>
      </c>
    </row>
    <row r="63" spans="1:36" s="37" customFormat="1" ht="12.75" customHeight="1" collapsed="1" x14ac:dyDescent="0.25">
      <c r="A63" s="376" t="s">
        <v>73</v>
      </c>
      <c r="B63" s="378"/>
      <c r="C63" s="378"/>
      <c r="D63" s="378"/>
      <c r="E63" s="378"/>
      <c r="F63" s="378"/>
      <c r="G63" s="378"/>
      <c r="H63" s="378"/>
      <c r="I63" s="379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</row>
    <row r="64" spans="1:36" ht="12.75" customHeight="1" x14ac:dyDescent="0.25">
      <c r="A64" s="383" t="s">
        <v>74</v>
      </c>
      <c r="B64" s="384"/>
      <c r="C64" s="384"/>
      <c r="D64" s="384"/>
      <c r="E64" s="385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3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381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IF(ISERROR(AH65/$AH$71),"-",AH65/$AH$71)</f>
        <v>0</v>
      </c>
    </row>
    <row r="66" spans="1:3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382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IF(ISERROR(AH66/$AH$71),"-",AH66/$AH$71)</f>
        <v>0</v>
      </c>
    </row>
    <row r="67" spans="1:36" s="37" customFormat="1" ht="12.75" customHeight="1" collapsed="1" x14ac:dyDescent="0.25">
      <c r="A67" s="376" t="s">
        <v>75</v>
      </c>
      <c r="B67" s="378"/>
      <c r="C67" s="378"/>
      <c r="D67" s="378"/>
      <c r="E67" s="378"/>
      <c r="F67" s="378"/>
      <c r="G67" s="378"/>
      <c r="H67" s="378"/>
      <c r="I67" s="379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</row>
    <row r="68" spans="1:36" ht="12.75" customHeight="1" x14ac:dyDescent="0.25">
      <c r="A68" s="383" t="s">
        <v>76</v>
      </c>
      <c r="B68" s="384"/>
      <c r="C68" s="384"/>
      <c r="D68" s="384"/>
      <c r="E68" s="385"/>
      <c r="F68" s="9"/>
      <c r="G68" s="10"/>
      <c r="H68" s="11"/>
      <c r="I68" s="11"/>
      <c r="J68" s="360">
        <v>2289428000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36" ht="24.95" customHeight="1" outlineLevel="1" x14ac:dyDescent="0.25">
      <c r="A69" s="19">
        <v>1</v>
      </c>
      <c r="B69" s="19"/>
      <c r="C69" s="50"/>
      <c r="D69" s="51"/>
      <c r="E69" s="69"/>
      <c r="F69" s="70"/>
      <c r="G69" s="71"/>
      <c r="H69" s="53"/>
      <c r="I69" s="55" t="s">
        <v>98</v>
      </c>
      <c r="J69" s="360"/>
      <c r="K69" s="72">
        <v>2289428000</v>
      </c>
      <c r="L69" s="59" t="s">
        <v>99</v>
      </c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1602599600</v>
      </c>
      <c r="AF69" s="24">
        <v>686828400</v>
      </c>
      <c r="AG69" s="25">
        <f>SUM(AD69:AF69)</f>
        <v>2289428000</v>
      </c>
      <c r="AH69" s="25">
        <f>SUM(U69,Y69,AC69,AG69)</f>
        <v>2289428000</v>
      </c>
      <c r="AI69" s="26">
        <f>IF(ISERROR(AH69/J68),0,AH69/J68)</f>
        <v>1</v>
      </c>
      <c r="AJ69" s="27">
        <f>IF(ISERROR(AH69/$AH$71),"-",AH69/$AH$71)</f>
        <v>1</v>
      </c>
    </row>
    <row r="70" spans="1:36" s="37" customFormat="1" ht="12.75" customHeight="1" x14ac:dyDescent="0.25">
      <c r="A70" s="383" t="s">
        <v>82</v>
      </c>
      <c r="B70" s="384"/>
      <c r="C70" s="384"/>
      <c r="D70" s="384"/>
      <c r="E70" s="385"/>
      <c r="F70" s="383"/>
      <c r="G70" s="384"/>
      <c r="H70" s="384"/>
      <c r="I70" s="384"/>
      <c r="J70" s="75">
        <f>J68</f>
        <v>2289428000</v>
      </c>
      <c r="K70" s="75">
        <f>SUM(K69:K69)</f>
        <v>2289428000</v>
      </c>
      <c r="L70" s="76"/>
      <c r="M70" s="75">
        <f>SUM(M69:M69)</f>
        <v>0</v>
      </c>
      <c r="N70" s="75">
        <f>SUM(N69:N69)</f>
        <v>0</v>
      </c>
      <c r="O70" s="75">
        <f>SUM(O69:O69)</f>
        <v>0</v>
      </c>
      <c r="P70" s="77"/>
      <c r="Q70" s="38"/>
      <c r="R70" s="75">
        <f t="shared" ref="R70:AH70" si="15">SUM(R69:R69)</f>
        <v>0</v>
      </c>
      <c r="S70" s="75">
        <f t="shared" si="15"/>
        <v>0</v>
      </c>
      <c r="T70" s="75">
        <f t="shared" si="15"/>
        <v>0</v>
      </c>
      <c r="U70" s="75">
        <f t="shared" si="15"/>
        <v>0</v>
      </c>
      <c r="V70" s="75">
        <f t="shared" si="15"/>
        <v>0</v>
      </c>
      <c r="W70" s="75">
        <f t="shared" si="15"/>
        <v>0</v>
      </c>
      <c r="X70" s="75">
        <f t="shared" si="15"/>
        <v>0</v>
      </c>
      <c r="Y70" s="75">
        <f t="shared" si="15"/>
        <v>0</v>
      </c>
      <c r="Z70" s="75">
        <f t="shared" si="15"/>
        <v>0</v>
      </c>
      <c r="AA70" s="75">
        <f t="shared" si="15"/>
        <v>0</v>
      </c>
      <c r="AB70" s="75">
        <f t="shared" si="15"/>
        <v>0</v>
      </c>
      <c r="AC70" s="75">
        <f t="shared" si="15"/>
        <v>0</v>
      </c>
      <c r="AD70" s="75">
        <f t="shared" si="15"/>
        <v>0</v>
      </c>
      <c r="AE70" s="75">
        <f t="shared" si="15"/>
        <v>1602599600</v>
      </c>
      <c r="AF70" s="75">
        <f t="shared" si="15"/>
        <v>686828400</v>
      </c>
      <c r="AG70" s="75">
        <f t="shared" si="15"/>
        <v>2289428000</v>
      </c>
      <c r="AH70" s="75">
        <f t="shared" si="15"/>
        <v>2289428000</v>
      </c>
      <c r="AI70" s="78">
        <f>IF(ISERROR(AH70/J70),0,AH70/J70)</f>
        <v>1</v>
      </c>
      <c r="AJ70" s="78">
        <f>IF(ISERROR(AH70/$AH$71),0,AH70/$AH$71)</f>
        <v>1</v>
      </c>
    </row>
    <row r="71" spans="1:36" s="79" customFormat="1" ht="15" customHeight="1" x14ac:dyDescent="0.25">
      <c r="A71" s="391" t="str">
        <f>"TOTAL ASIG."&amp;" "&amp;$A$5</f>
        <v>TOTAL ASIG. 24-02-015 "INTEGRA - Subsecretaría de Educación Parvularia"</v>
      </c>
      <c r="B71" s="392"/>
      <c r="C71" s="392"/>
      <c r="D71" s="392"/>
      <c r="E71" s="392"/>
      <c r="F71" s="392"/>
      <c r="G71" s="392"/>
      <c r="H71" s="392"/>
      <c r="I71" s="393"/>
      <c r="J71" s="33">
        <f>SUM(J11,J15,J19,J23,J27,J31,J35,J39,J43,J47,J51,J55,J59,J63,J67,J70)</f>
        <v>2289428000</v>
      </c>
      <c r="K71" s="33">
        <f>+K11+K15+K19+K23+K27+K31+K35+K39+K43+K47+K51+K55+K67+K59+K63+K70</f>
        <v>2289428000</v>
      </c>
      <c r="L71" s="32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34"/>
      <c r="Q71" s="35"/>
      <c r="R71" s="33">
        <f t="shared" ref="R71:AH71" si="16">+R11+R15+R19+R23+R27+R31+R35+R39+R43+R47+R51+R55+R67+R59+R63+R70</f>
        <v>0</v>
      </c>
      <c r="S71" s="33">
        <f t="shared" si="16"/>
        <v>0</v>
      </c>
      <c r="T71" s="33">
        <f t="shared" si="16"/>
        <v>0</v>
      </c>
      <c r="U71" s="33">
        <f t="shared" si="16"/>
        <v>0</v>
      </c>
      <c r="V71" s="33">
        <f t="shared" si="16"/>
        <v>0</v>
      </c>
      <c r="W71" s="33">
        <f t="shared" si="16"/>
        <v>0</v>
      </c>
      <c r="X71" s="33">
        <f t="shared" si="16"/>
        <v>0</v>
      </c>
      <c r="Y71" s="33">
        <f t="shared" si="16"/>
        <v>0</v>
      </c>
      <c r="Z71" s="33">
        <f t="shared" si="16"/>
        <v>0</v>
      </c>
      <c r="AA71" s="33">
        <f t="shared" si="16"/>
        <v>0</v>
      </c>
      <c r="AB71" s="33">
        <f t="shared" si="16"/>
        <v>0</v>
      </c>
      <c r="AC71" s="33">
        <f t="shared" si="16"/>
        <v>0</v>
      </c>
      <c r="AD71" s="33">
        <f t="shared" si="16"/>
        <v>0</v>
      </c>
      <c r="AE71" s="33">
        <f t="shared" si="16"/>
        <v>1602599600</v>
      </c>
      <c r="AF71" s="33">
        <f t="shared" si="16"/>
        <v>686828400</v>
      </c>
      <c r="AG71" s="33">
        <f t="shared" si="16"/>
        <v>2289428000</v>
      </c>
      <c r="AH71" s="33">
        <f t="shared" si="16"/>
        <v>2289428000</v>
      </c>
      <c r="AI71" s="36">
        <f>IF(ISERROR(AH71/J71),0,AH71/J71)</f>
        <v>1</v>
      </c>
      <c r="AJ71" s="36">
        <f>IF(ISERROR(AH71/$AH$71),0,AH71/$AH$71)</f>
        <v>1</v>
      </c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1:I71"/>
    <mergeCell ref="A64:E64"/>
    <mergeCell ref="J65:J66"/>
    <mergeCell ref="A67:I67"/>
    <mergeCell ref="A68:E68"/>
    <mergeCell ref="A70:E70"/>
    <mergeCell ref="F70:I70"/>
    <mergeCell ref="J68:J69"/>
  </mergeCells>
  <phoneticPr fontId="92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751883C2-CFD4-4D58-A71E-EAD8625263C8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1A0DF0FB-651C-4887-A99F-2394C7770DDC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A0DCA1B7-B5FB-4017-A13C-D542466C1BDB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C75B3545-6BE4-47BD-969A-CABEAC0B60A3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94C290FC-6A83-4959-AC7A-419D726590E1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DAF70965-323F-48B2-BD6D-9072AFE4FF2A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43CF33EB-62C8-4F2D-ACD2-DC796FA8353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803155FD-7F6B-4512-944C-413BE2A3415C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2FD06-8AE7-4617-AFF1-06D112A5F624}">
  <sheetPr>
    <tabColor rgb="FF33CCFF"/>
    <pageSetUpPr fitToPage="1"/>
  </sheetPr>
  <dimension ref="A1:Y24"/>
  <sheetViews>
    <sheetView zoomScaleNormal="100" workbookViewId="0">
      <selection activeCell="S7" sqref="S1:U1048576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hidden="1" customWidth="1"/>
    <col min="5" max="5" width="10.28515625" style="80" hidden="1" customWidth="1"/>
    <col min="6" max="6" width="9.85546875" style="80" hidden="1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394" t="s">
        <v>100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</row>
    <row r="2" spans="1:25" s="1" customFormat="1" ht="1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</row>
    <row r="3" spans="1:25" s="1" customFormat="1" ht="15" customHeight="1" x14ac:dyDescent="0.25">
      <c r="A3" s="349" t="s">
        <v>2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</row>
    <row r="4" spans="1:25" s="1" customFormat="1" ht="1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</row>
    <row r="5" spans="1:25" ht="18" customHeight="1" x14ac:dyDescent="0.25">
      <c r="A5" s="367" t="str">
        <f>'24-02-015 Ind. INTEGRA'!A5:U5</f>
        <v>24-02-015 "INTEGRA - Subsecretaría de Educación Parvularia"</v>
      </c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9"/>
    </row>
    <row r="6" spans="1:25" s="80" customFormat="1" x14ac:dyDescent="0.25">
      <c r="A6" s="355" t="s">
        <v>7</v>
      </c>
      <c r="B6" s="362" t="s">
        <v>13</v>
      </c>
      <c r="C6" s="362" t="s">
        <v>83</v>
      </c>
      <c r="D6" s="364" t="s">
        <v>16</v>
      </c>
      <c r="E6" s="365"/>
      <c r="F6" s="366"/>
      <c r="G6" s="353" t="s">
        <v>19</v>
      </c>
      <c r="H6" s="353"/>
      <c r="I6" s="353"/>
      <c r="J6" s="362" t="s">
        <v>20</v>
      </c>
      <c r="K6" s="353" t="s">
        <v>19</v>
      </c>
      <c r="L6" s="353"/>
      <c r="M6" s="353"/>
      <c r="N6" s="362" t="s">
        <v>21</v>
      </c>
      <c r="O6" s="353" t="s">
        <v>19</v>
      </c>
      <c r="P6" s="353"/>
      <c r="Q6" s="353"/>
      <c r="R6" s="362" t="s">
        <v>22</v>
      </c>
      <c r="S6" s="353" t="s">
        <v>19</v>
      </c>
      <c r="T6" s="353"/>
      <c r="U6" s="353"/>
      <c r="V6" s="362" t="s">
        <v>23</v>
      </c>
      <c r="W6" s="362" t="s">
        <v>24</v>
      </c>
      <c r="X6" s="370" t="s">
        <v>84</v>
      </c>
      <c r="Y6" s="370"/>
    </row>
    <row r="7" spans="1:25" s="80" customFormat="1" ht="25.5" x14ac:dyDescent="0.25">
      <c r="A7" s="355"/>
      <c r="B7" s="363"/>
      <c r="C7" s="363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363"/>
      <c r="K7" s="5" t="s">
        <v>35</v>
      </c>
      <c r="L7" s="5" t="s">
        <v>36</v>
      </c>
      <c r="M7" s="5" t="s">
        <v>37</v>
      </c>
      <c r="N7" s="363"/>
      <c r="O7" s="5" t="s">
        <v>38</v>
      </c>
      <c r="P7" s="5" t="s">
        <v>39</v>
      </c>
      <c r="Q7" s="5" t="s">
        <v>40</v>
      </c>
      <c r="R7" s="363"/>
      <c r="S7" s="5" t="s">
        <v>41</v>
      </c>
      <c r="T7" s="5" t="s">
        <v>42</v>
      </c>
      <c r="U7" s="5" t="s">
        <v>43</v>
      </c>
      <c r="V7" s="363"/>
      <c r="W7" s="363"/>
      <c r="X7" s="7" t="s">
        <v>44</v>
      </c>
      <c r="Y7" s="7" t="s">
        <v>85</v>
      </c>
    </row>
    <row r="8" spans="1:25" ht="24.75" customHeight="1" x14ac:dyDescent="0.25">
      <c r="A8" s="85" t="s">
        <v>46</v>
      </c>
      <c r="B8" s="63">
        <f>+'24-02-015 Ind. INTEGRA'!J11</f>
        <v>0</v>
      </c>
      <c r="C8" s="63">
        <f>+'24-02-015 Ind. INTEGRA'!K11</f>
        <v>0</v>
      </c>
      <c r="D8" s="63">
        <f>+'24-02-015 Ind. INTEGRA'!M11</f>
        <v>0</v>
      </c>
      <c r="E8" s="63">
        <f>+'24-02-015 Ind. INTEGRA'!N11</f>
        <v>0</v>
      </c>
      <c r="F8" s="63">
        <f>+'24-02-015 Ind. INTEGRA'!O11</f>
        <v>0</v>
      </c>
      <c r="G8" s="63">
        <f>+'24-02-015 Ind. INTEGRA'!R11</f>
        <v>0</v>
      </c>
      <c r="H8" s="63">
        <f>+'24-02-015 Ind. INTEGRA'!S11</f>
        <v>0</v>
      </c>
      <c r="I8" s="63">
        <f>+'24-02-015 Ind. INTEGRA'!T11</f>
        <v>0</v>
      </c>
      <c r="J8" s="63">
        <f>+'24-02-015 Ind. INTEGRA'!U11</f>
        <v>0</v>
      </c>
      <c r="K8" s="63">
        <f>+'24-02-015 Ind. INTEGRA'!V11</f>
        <v>0</v>
      </c>
      <c r="L8" s="63">
        <f>+'24-02-015 Ind. INTEGRA'!W11</f>
        <v>0</v>
      </c>
      <c r="M8" s="63">
        <f>+'24-02-015 Ind. INTEGRA'!X11</f>
        <v>0</v>
      </c>
      <c r="N8" s="63">
        <f>+'24-02-015 Ind. INTEGRA'!Y11</f>
        <v>0</v>
      </c>
      <c r="O8" s="63">
        <f>+'24-02-015 Ind. INTEGRA'!Z11</f>
        <v>0</v>
      </c>
      <c r="P8" s="63">
        <f>+'24-02-015 Ind. INTEGRA'!AA11</f>
        <v>0</v>
      </c>
      <c r="Q8" s="63">
        <f>+'24-02-015 Ind. INTEGRA'!AB11</f>
        <v>0</v>
      </c>
      <c r="R8" s="63">
        <f>+'24-02-015 Ind. INTEGRA'!AC11</f>
        <v>0</v>
      </c>
      <c r="S8" s="63">
        <f>+'24-02-015 Ind. INTEGRA'!AD11</f>
        <v>0</v>
      </c>
      <c r="T8" s="63">
        <f>+'24-02-015 Ind. INTEGRA'!AE11</f>
        <v>0</v>
      </c>
      <c r="U8" s="63">
        <f>+'24-02-015 Ind. INTEGRA'!AF11</f>
        <v>0</v>
      </c>
      <c r="V8" s="63">
        <f>+'24-02-015 Ind. INTEGRA'!AG11</f>
        <v>0</v>
      </c>
      <c r="W8" s="63">
        <f>+'24-02-015 Ind. INTEGRA'!AH11</f>
        <v>0</v>
      </c>
      <c r="X8" s="86">
        <f>+'24-02-015 Ind. INTEGRA'!AI11</f>
        <v>0</v>
      </c>
      <c r="Y8" s="86">
        <f>+'24-02-015 Ind. INTEGRA'!AJ11</f>
        <v>0</v>
      </c>
    </row>
    <row r="9" spans="1:25" ht="24.75" customHeight="1" x14ac:dyDescent="0.25">
      <c r="A9" s="85" t="s">
        <v>48</v>
      </c>
      <c r="B9" s="63">
        <f>+'24-02-015 Ind. INTEGRA'!J15</f>
        <v>0</v>
      </c>
      <c r="C9" s="63">
        <f>+'24-02-015 Ind. INTEGRA'!K15</f>
        <v>0</v>
      </c>
      <c r="D9" s="63">
        <f>+'24-02-015 Ind. INTEGRA'!M15</f>
        <v>0</v>
      </c>
      <c r="E9" s="63">
        <f>+'24-02-015 Ind. INTEGRA'!N15</f>
        <v>0</v>
      </c>
      <c r="F9" s="63">
        <f>+'24-02-015 Ind. INTEGRA'!O15</f>
        <v>0</v>
      </c>
      <c r="G9" s="63">
        <f>+'24-02-015 Ind. INTEGRA'!R15</f>
        <v>0</v>
      </c>
      <c r="H9" s="63">
        <f>+'24-02-015 Ind. INTEGRA'!S15</f>
        <v>0</v>
      </c>
      <c r="I9" s="63">
        <f>+'24-02-015 Ind. INTEGRA'!T15</f>
        <v>0</v>
      </c>
      <c r="J9" s="63">
        <f>+'24-02-015 Ind. INTEGRA'!U15</f>
        <v>0</v>
      </c>
      <c r="K9" s="63">
        <f>+'24-02-015 Ind. INTEGRA'!V15</f>
        <v>0</v>
      </c>
      <c r="L9" s="63">
        <f>+'24-02-015 Ind. INTEGRA'!W15</f>
        <v>0</v>
      </c>
      <c r="M9" s="63">
        <f>+'24-02-015 Ind. INTEGRA'!X15</f>
        <v>0</v>
      </c>
      <c r="N9" s="63">
        <f>+'24-02-015 Ind. INTEGRA'!Y15</f>
        <v>0</v>
      </c>
      <c r="O9" s="63">
        <f>+'24-02-015 Ind. INTEGRA'!Z15</f>
        <v>0</v>
      </c>
      <c r="P9" s="63">
        <f>+'24-02-015 Ind. INTEGRA'!AA15</f>
        <v>0</v>
      </c>
      <c r="Q9" s="63">
        <f>+'24-02-015 Ind. INTEGRA'!AB15</f>
        <v>0</v>
      </c>
      <c r="R9" s="63">
        <f>+'24-02-015 Ind. INTEGRA'!AC15</f>
        <v>0</v>
      </c>
      <c r="S9" s="63">
        <f>+'24-02-015 Ind. INTEGRA'!AD15</f>
        <v>0</v>
      </c>
      <c r="T9" s="63">
        <f>+'24-02-015 Ind. INTEGRA'!AE15</f>
        <v>0</v>
      </c>
      <c r="U9" s="63">
        <f>+'24-02-015 Ind. INTEGRA'!AF15</f>
        <v>0</v>
      </c>
      <c r="V9" s="63">
        <f>+'24-02-015 Ind. INTEGRA'!AG15</f>
        <v>0</v>
      </c>
      <c r="W9" s="63">
        <f>+'24-02-015 Ind. INTEGRA'!AH15</f>
        <v>0</v>
      </c>
      <c r="X9" s="86">
        <f>+'24-02-015 Ind. INTEGRA'!AI15</f>
        <v>0</v>
      </c>
      <c r="Y9" s="86">
        <f>+'24-02-015 Ind. INTEGRA'!AJ15</f>
        <v>0</v>
      </c>
    </row>
    <row r="10" spans="1:25" ht="24.75" customHeight="1" x14ac:dyDescent="0.25">
      <c r="A10" s="85" t="s">
        <v>50</v>
      </c>
      <c r="B10" s="63">
        <f>+'24-02-015 Ind. INTEGRA'!J19</f>
        <v>0</v>
      </c>
      <c r="C10" s="63">
        <f>+'24-02-015 Ind. INTEGRA'!K19</f>
        <v>0</v>
      </c>
      <c r="D10" s="63">
        <f>+'24-02-015 Ind. INTEGRA'!M19</f>
        <v>0</v>
      </c>
      <c r="E10" s="63">
        <f>+'24-02-015 Ind. INTEGRA'!N19</f>
        <v>0</v>
      </c>
      <c r="F10" s="63">
        <f>+'24-02-015 Ind. INTEGRA'!O19</f>
        <v>0</v>
      </c>
      <c r="G10" s="63">
        <f>+'24-02-015 Ind. INTEGRA'!R19</f>
        <v>0</v>
      </c>
      <c r="H10" s="63">
        <f>+'24-02-015 Ind. INTEGRA'!S19</f>
        <v>0</v>
      </c>
      <c r="I10" s="63">
        <f>+'24-02-015 Ind. INTEGRA'!T19</f>
        <v>0</v>
      </c>
      <c r="J10" s="63">
        <f>+'24-02-015 Ind. INTEGRA'!U19</f>
        <v>0</v>
      </c>
      <c r="K10" s="63">
        <f>+'24-02-015 Ind. INTEGRA'!V19</f>
        <v>0</v>
      </c>
      <c r="L10" s="63">
        <f>+'24-02-015 Ind. INTEGRA'!W19</f>
        <v>0</v>
      </c>
      <c r="M10" s="63">
        <f>+'24-02-015 Ind. INTEGRA'!X19</f>
        <v>0</v>
      </c>
      <c r="N10" s="63">
        <f>+'24-02-015 Ind. INTEGRA'!Y19</f>
        <v>0</v>
      </c>
      <c r="O10" s="63">
        <f>+'24-02-015 Ind. INTEGRA'!Z19</f>
        <v>0</v>
      </c>
      <c r="P10" s="63">
        <f>+'24-02-015 Ind. INTEGRA'!AA19</f>
        <v>0</v>
      </c>
      <c r="Q10" s="63">
        <f>+'24-02-015 Ind. INTEGRA'!AB19</f>
        <v>0</v>
      </c>
      <c r="R10" s="63">
        <f>+'24-02-015 Ind. INTEGRA'!AC19</f>
        <v>0</v>
      </c>
      <c r="S10" s="63">
        <f>+'24-02-015 Ind. INTEGRA'!AD19</f>
        <v>0</v>
      </c>
      <c r="T10" s="63">
        <f>+'24-02-015 Ind. INTEGRA'!AE19</f>
        <v>0</v>
      </c>
      <c r="U10" s="63">
        <f>+'24-02-015 Ind. INTEGRA'!AF19</f>
        <v>0</v>
      </c>
      <c r="V10" s="63">
        <f>+'24-02-015 Ind. INTEGRA'!AG19</f>
        <v>0</v>
      </c>
      <c r="W10" s="63">
        <f>+'24-02-015 Ind. INTEGRA'!AH19</f>
        <v>0</v>
      </c>
      <c r="X10" s="86">
        <f>+'24-02-015 Ind. INTEGRA'!AI19</f>
        <v>0</v>
      </c>
      <c r="Y10" s="86">
        <f>+'24-02-015 Ind. INTEGRA'!AJ19</f>
        <v>0</v>
      </c>
    </row>
    <row r="11" spans="1:25" ht="24.75" customHeight="1" x14ac:dyDescent="0.25">
      <c r="A11" s="85" t="s">
        <v>52</v>
      </c>
      <c r="B11" s="63">
        <f>+'24-02-015 Ind. INTEGRA'!J23</f>
        <v>0</v>
      </c>
      <c r="C11" s="63">
        <f>+'24-02-015 Ind. INTEGRA'!K23</f>
        <v>0</v>
      </c>
      <c r="D11" s="63">
        <f>+'24-02-015 Ind. INTEGRA'!M23</f>
        <v>0</v>
      </c>
      <c r="E11" s="63">
        <f>+'24-02-015 Ind. INTEGRA'!N23</f>
        <v>0</v>
      </c>
      <c r="F11" s="63">
        <f>+'24-02-015 Ind. INTEGRA'!O23</f>
        <v>0</v>
      </c>
      <c r="G11" s="63">
        <f>+'24-02-015 Ind. INTEGRA'!R23</f>
        <v>0</v>
      </c>
      <c r="H11" s="63">
        <f>+'24-02-015 Ind. INTEGRA'!S23</f>
        <v>0</v>
      </c>
      <c r="I11" s="63">
        <f>+'24-02-015 Ind. INTEGRA'!T23</f>
        <v>0</v>
      </c>
      <c r="J11" s="63">
        <f>+'24-02-015 Ind. INTEGRA'!U23</f>
        <v>0</v>
      </c>
      <c r="K11" s="63">
        <f>+'24-02-015 Ind. INTEGRA'!V23</f>
        <v>0</v>
      </c>
      <c r="L11" s="63">
        <f>+'24-02-015 Ind. INTEGRA'!W23</f>
        <v>0</v>
      </c>
      <c r="M11" s="63">
        <f>+'24-02-015 Ind. INTEGRA'!X23</f>
        <v>0</v>
      </c>
      <c r="N11" s="63">
        <f>+'24-02-015 Ind. INTEGRA'!Y23</f>
        <v>0</v>
      </c>
      <c r="O11" s="63">
        <f>+'24-02-015 Ind. INTEGRA'!Z23</f>
        <v>0</v>
      </c>
      <c r="P11" s="63">
        <f>+'24-02-015 Ind. INTEGRA'!AA23</f>
        <v>0</v>
      </c>
      <c r="Q11" s="63">
        <f>+'24-02-015 Ind. INTEGRA'!AB23</f>
        <v>0</v>
      </c>
      <c r="R11" s="63">
        <f>+'24-02-015 Ind. INTEGRA'!AC23</f>
        <v>0</v>
      </c>
      <c r="S11" s="63">
        <f>+'24-02-015 Ind. INTEGRA'!AD23</f>
        <v>0</v>
      </c>
      <c r="T11" s="63">
        <f>+'24-02-015 Ind. INTEGRA'!AE23</f>
        <v>0</v>
      </c>
      <c r="U11" s="63">
        <f>+'24-02-015 Ind. INTEGRA'!AF23</f>
        <v>0</v>
      </c>
      <c r="V11" s="63">
        <f>+'24-02-015 Ind. INTEGRA'!AG23</f>
        <v>0</v>
      </c>
      <c r="W11" s="63">
        <f>+'24-02-015 Ind. INTEGRA'!AH23</f>
        <v>0</v>
      </c>
      <c r="X11" s="86">
        <f>+'24-02-015 Ind. INTEGRA'!AI23</f>
        <v>0</v>
      </c>
      <c r="Y11" s="86">
        <f>+'24-02-015 Ind. INTEGRA'!AJ23</f>
        <v>0</v>
      </c>
    </row>
    <row r="12" spans="1:25" ht="24.75" customHeight="1" x14ac:dyDescent="0.25">
      <c r="A12" s="85" t="s">
        <v>54</v>
      </c>
      <c r="B12" s="63">
        <f>+'24-02-015 Ind. INTEGRA'!J27</f>
        <v>0</v>
      </c>
      <c r="C12" s="63">
        <f>+'24-02-015 Ind. INTEGRA'!K27</f>
        <v>0</v>
      </c>
      <c r="D12" s="63">
        <f>+'24-02-015 Ind. INTEGRA'!M27</f>
        <v>0</v>
      </c>
      <c r="E12" s="63">
        <f>+'24-02-015 Ind. INTEGRA'!N27</f>
        <v>0</v>
      </c>
      <c r="F12" s="63">
        <f>+'24-02-015 Ind. INTEGRA'!O27</f>
        <v>0</v>
      </c>
      <c r="G12" s="63">
        <f>+'24-02-015 Ind. INTEGRA'!R27</f>
        <v>0</v>
      </c>
      <c r="H12" s="63">
        <f>+'24-02-015 Ind. INTEGRA'!S27</f>
        <v>0</v>
      </c>
      <c r="I12" s="63">
        <f>+'24-02-015 Ind. INTEGRA'!T27</f>
        <v>0</v>
      </c>
      <c r="J12" s="63">
        <f>+'24-02-015 Ind. INTEGRA'!U27</f>
        <v>0</v>
      </c>
      <c r="K12" s="63">
        <f>+'24-02-015 Ind. INTEGRA'!V27</f>
        <v>0</v>
      </c>
      <c r="L12" s="63">
        <f>+'24-02-015 Ind. INTEGRA'!W27</f>
        <v>0</v>
      </c>
      <c r="M12" s="63">
        <f>+'24-02-015 Ind. INTEGRA'!X27</f>
        <v>0</v>
      </c>
      <c r="N12" s="63">
        <f>+'24-02-015 Ind. INTEGRA'!Y27</f>
        <v>0</v>
      </c>
      <c r="O12" s="63">
        <f>+'24-02-015 Ind. INTEGRA'!Z27</f>
        <v>0</v>
      </c>
      <c r="P12" s="63">
        <f>+'24-02-015 Ind. INTEGRA'!AA27</f>
        <v>0</v>
      </c>
      <c r="Q12" s="63">
        <f>+'24-02-015 Ind. INTEGRA'!AB27</f>
        <v>0</v>
      </c>
      <c r="R12" s="63">
        <f>+'24-02-015 Ind. INTEGRA'!AC27</f>
        <v>0</v>
      </c>
      <c r="S12" s="63">
        <f>+'24-02-015 Ind. INTEGRA'!AD27</f>
        <v>0</v>
      </c>
      <c r="T12" s="63">
        <f>+'24-02-015 Ind. INTEGRA'!AE27</f>
        <v>0</v>
      </c>
      <c r="U12" s="63">
        <f>+'24-02-015 Ind. INTEGRA'!AF27</f>
        <v>0</v>
      </c>
      <c r="V12" s="63">
        <f>+'24-02-015 Ind. INTEGRA'!AG27</f>
        <v>0</v>
      </c>
      <c r="W12" s="63">
        <f>+'24-02-015 Ind. INTEGRA'!AH27</f>
        <v>0</v>
      </c>
      <c r="X12" s="86">
        <f>+'24-02-015 Ind. INTEGRA'!AI27</f>
        <v>0</v>
      </c>
      <c r="Y12" s="86">
        <f>+'24-02-015 Ind. INTEGRA'!AJ27</f>
        <v>0</v>
      </c>
    </row>
    <row r="13" spans="1:25" ht="24.75" customHeight="1" x14ac:dyDescent="0.25">
      <c r="A13" s="85" t="s">
        <v>56</v>
      </c>
      <c r="B13" s="63">
        <f>+'24-02-015 Ind. INTEGRA'!J31</f>
        <v>0</v>
      </c>
      <c r="C13" s="63">
        <f>+'24-02-015 Ind. INTEGRA'!K31</f>
        <v>0</v>
      </c>
      <c r="D13" s="63">
        <f>+'24-02-015 Ind. INTEGRA'!M31</f>
        <v>0</v>
      </c>
      <c r="E13" s="63">
        <f>+'24-02-015 Ind. INTEGRA'!N31</f>
        <v>0</v>
      </c>
      <c r="F13" s="63">
        <f>+'24-02-015 Ind. INTEGRA'!O31</f>
        <v>0</v>
      </c>
      <c r="G13" s="63">
        <f>+'24-02-015 Ind. INTEGRA'!R31</f>
        <v>0</v>
      </c>
      <c r="H13" s="63">
        <f>+'24-02-015 Ind. INTEGRA'!S31</f>
        <v>0</v>
      </c>
      <c r="I13" s="63">
        <f>+'24-02-015 Ind. INTEGRA'!T31</f>
        <v>0</v>
      </c>
      <c r="J13" s="63">
        <f>+'24-02-015 Ind. INTEGRA'!U31</f>
        <v>0</v>
      </c>
      <c r="K13" s="63">
        <f>+'24-02-015 Ind. INTEGRA'!V31</f>
        <v>0</v>
      </c>
      <c r="L13" s="63">
        <f>+'24-02-015 Ind. INTEGRA'!W31</f>
        <v>0</v>
      </c>
      <c r="M13" s="63">
        <f>+'24-02-015 Ind. INTEGRA'!X31</f>
        <v>0</v>
      </c>
      <c r="N13" s="63">
        <f>+'24-02-015 Ind. INTEGRA'!Y31</f>
        <v>0</v>
      </c>
      <c r="O13" s="63">
        <f>+'24-02-015 Ind. INTEGRA'!Z31</f>
        <v>0</v>
      </c>
      <c r="P13" s="63">
        <f>+'24-02-015 Ind. INTEGRA'!AA31</f>
        <v>0</v>
      </c>
      <c r="Q13" s="63">
        <f>+'24-02-015 Ind. INTEGRA'!AB31</f>
        <v>0</v>
      </c>
      <c r="R13" s="63">
        <f>+'24-02-015 Ind. INTEGRA'!AC31</f>
        <v>0</v>
      </c>
      <c r="S13" s="63">
        <f>+'24-02-015 Ind. INTEGRA'!AD31</f>
        <v>0</v>
      </c>
      <c r="T13" s="63">
        <f>+'24-02-015 Ind. INTEGRA'!AE31</f>
        <v>0</v>
      </c>
      <c r="U13" s="63">
        <f>+'24-02-015 Ind. INTEGRA'!AF31</f>
        <v>0</v>
      </c>
      <c r="V13" s="63">
        <f>+'24-02-015 Ind. INTEGRA'!AG31</f>
        <v>0</v>
      </c>
      <c r="W13" s="63">
        <f>+'24-02-015 Ind. INTEGRA'!AH31</f>
        <v>0</v>
      </c>
      <c r="X13" s="86">
        <f>+'24-02-015 Ind. INTEGRA'!AI31</f>
        <v>0</v>
      </c>
      <c r="Y13" s="86">
        <f>+'24-02-015 Ind. INTEGRA'!AJ31</f>
        <v>0</v>
      </c>
    </row>
    <row r="14" spans="1:25" ht="24.75" customHeight="1" x14ac:dyDescent="0.25">
      <c r="A14" s="85" t="s">
        <v>58</v>
      </c>
      <c r="B14" s="63">
        <f>+'24-02-015 Ind. INTEGRA'!J35</f>
        <v>0</v>
      </c>
      <c r="C14" s="63">
        <f>+'24-02-015 Ind. INTEGRA'!K35</f>
        <v>0</v>
      </c>
      <c r="D14" s="63">
        <f>+'24-02-015 Ind. INTEGRA'!M35</f>
        <v>0</v>
      </c>
      <c r="E14" s="63">
        <f>+'24-02-015 Ind. INTEGRA'!N35</f>
        <v>0</v>
      </c>
      <c r="F14" s="63">
        <f>+'24-02-015 Ind. INTEGRA'!O35</f>
        <v>0</v>
      </c>
      <c r="G14" s="63">
        <f>+'24-02-015 Ind. INTEGRA'!R35</f>
        <v>0</v>
      </c>
      <c r="H14" s="63">
        <f>+'24-02-015 Ind. INTEGRA'!S35</f>
        <v>0</v>
      </c>
      <c r="I14" s="63">
        <f>+'24-02-015 Ind. INTEGRA'!T35</f>
        <v>0</v>
      </c>
      <c r="J14" s="63">
        <f>+'24-02-015 Ind. INTEGRA'!U35</f>
        <v>0</v>
      </c>
      <c r="K14" s="63">
        <f>+'24-02-015 Ind. INTEGRA'!V35</f>
        <v>0</v>
      </c>
      <c r="L14" s="63">
        <f>+'24-02-015 Ind. INTEGRA'!W35</f>
        <v>0</v>
      </c>
      <c r="M14" s="63">
        <f>+'24-02-015 Ind. INTEGRA'!X35</f>
        <v>0</v>
      </c>
      <c r="N14" s="63">
        <f>+'24-02-015 Ind. INTEGRA'!Y35</f>
        <v>0</v>
      </c>
      <c r="O14" s="63">
        <f>+'24-02-015 Ind. INTEGRA'!Z35</f>
        <v>0</v>
      </c>
      <c r="P14" s="63">
        <f>+'24-02-015 Ind. INTEGRA'!AA35</f>
        <v>0</v>
      </c>
      <c r="Q14" s="63">
        <f>+'24-02-015 Ind. INTEGRA'!AB35</f>
        <v>0</v>
      </c>
      <c r="R14" s="63">
        <f>+'24-02-015 Ind. INTEGRA'!AC35</f>
        <v>0</v>
      </c>
      <c r="S14" s="63">
        <f>+'24-02-015 Ind. INTEGRA'!AD35</f>
        <v>0</v>
      </c>
      <c r="T14" s="63">
        <f>+'24-02-015 Ind. INTEGRA'!AE35</f>
        <v>0</v>
      </c>
      <c r="U14" s="63">
        <f>+'24-02-015 Ind. INTEGRA'!AF35</f>
        <v>0</v>
      </c>
      <c r="V14" s="63">
        <f>+'24-02-015 Ind. INTEGRA'!AG35</f>
        <v>0</v>
      </c>
      <c r="W14" s="63">
        <f>+'24-02-015 Ind. INTEGRA'!AH35</f>
        <v>0</v>
      </c>
      <c r="X14" s="86">
        <f>+'24-02-015 Ind. INTEGRA'!AI35</f>
        <v>0</v>
      </c>
      <c r="Y14" s="86">
        <f>+'24-02-015 Ind. INTEGRA'!AJ35</f>
        <v>0</v>
      </c>
    </row>
    <row r="15" spans="1:25" ht="24.75" customHeight="1" x14ac:dyDescent="0.25">
      <c r="A15" s="85" t="s">
        <v>60</v>
      </c>
      <c r="B15" s="63">
        <f>+'24-02-015 Ind. INTEGRA'!J39</f>
        <v>0</v>
      </c>
      <c r="C15" s="63">
        <f>+'24-02-015 Ind. INTEGRA'!K39</f>
        <v>0</v>
      </c>
      <c r="D15" s="63">
        <f>+'24-02-015 Ind. INTEGRA'!M39</f>
        <v>0</v>
      </c>
      <c r="E15" s="63">
        <f>+'24-02-015 Ind. INTEGRA'!N39</f>
        <v>0</v>
      </c>
      <c r="F15" s="63">
        <f>+'24-02-015 Ind. INTEGRA'!O39</f>
        <v>0</v>
      </c>
      <c r="G15" s="63">
        <f>+'24-02-015 Ind. INTEGRA'!R39</f>
        <v>0</v>
      </c>
      <c r="H15" s="63">
        <f>+'24-02-015 Ind. INTEGRA'!S39</f>
        <v>0</v>
      </c>
      <c r="I15" s="63">
        <f>+'24-02-015 Ind. INTEGRA'!T39</f>
        <v>0</v>
      </c>
      <c r="J15" s="63">
        <f>+'24-02-015 Ind. INTEGRA'!U39</f>
        <v>0</v>
      </c>
      <c r="K15" s="63">
        <f>+'24-02-015 Ind. INTEGRA'!V39</f>
        <v>0</v>
      </c>
      <c r="L15" s="63">
        <f>+'24-02-015 Ind. INTEGRA'!W39</f>
        <v>0</v>
      </c>
      <c r="M15" s="63">
        <f>+'24-02-015 Ind. INTEGRA'!X39</f>
        <v>0</v>
      </c>
      <c r="N15" s="63">
        <f>+'24-02-015 Ind. INTEGRA'!Y39</f>
        <v>0</v>
      </c>
      <c r="O15" s="63">
        <f>+'24-02-015 Ind. INTEGRA'!Z39</f>
        <v>0</v>
      </c>
      <c r="P15" s="63">
        <f>+'24-02-015 Ind. INTEGRA'!AA39</f>
        <v>0</v>
      </c>
      <c r="Q15" s="63">
        <f>+'24-02-015 Ind. INTEGRA'!AB39</f>
        <v>0</v>
      </c>
      <c r="R15" s="63">
        <f>+'24-02-015 Ind. INTEGRA'!AC39</f>
        <v>0</v>
      </c>
      <c r="S15" s="63">
        <f>+'24-02-015 Ind. INTEGRA'!AD39</f>
        <v>0</v>
      </c>
      <c r="T15" s="63">
        <f>+'24-02-015 Ind. INTEGRA'!AE39</f>
        <v>0</v>
      </c>
      <c r="U15" s="63">
        <f>+'24-02-015 Ind. INTEGRA'!AF39</f>
        <v>0</v>
      </c>
      <c r="V15" s="63">
        <f>+'24-02-015 Ind. INTEGRA'!AG39</f>
        <v>0</v>
      </c>
      <c r="W15" s="63">
        <f>+'24-02-015 Ind. INTEGRA'!AH39</f>
        <v>0</v>
      </c>
      <c r="X15" s="86">
        <f>+'24-02-015 Ind. INTEGRA'!AI39</f>
        <v>0</v>
      </c>
      <c r="Y15" s="86">
        <f>+'24-02-015 Ind. INTEGRA'!AJ39</f>
        <v>0</v>
      </c>
    </row>
    <row r="16" spans="1:25" ht="24.75" customHeight="1" x14ac:dyDescent="0.25">
      <c r="A16" s="85" t="s">
        <v>62</v>
      </c>
      <c r="B16" s="63">
        <f>+'24-02-015 Ind. INTEGRA'!J43</f>
        <v>0</v>
      </c>
      <c r="C16" s="63">
        <f>+'24-02-015 Ind. INTEGRA'!K43</f>
        <v>0</v>
      </c>
      <c r="D16" s="63">
        <f>+'24-02-015 Ind. INTEGRA'!M43</f>
        <v>0</v>
      </c>
      <c r="E16" s="63">
        <f>+'24-02-015 Ind. INTEGRA'!N43</f>
        <v>0</v>
      </c>
      <c r="F16" s="63">
        <f>+'24-02-015 Ind. INTEGRA'!O43</f>
        <v>0</v>
      </c>
      <c r="G16" s="63">
        <f>+'24-02-015 Ind. INTEGRA'!R43</f>
        <v>0</v>
      </c>
      <c r="H16" s="63">
        <f>+'24-02-015 Ind. INTEGRA'!S43</f>
        <v>0</v>
      </c>
      <c r="I16" s="63">
        <f>+'24-02-015 Ind. INTEGRA'!T43</f>
        <v>0</v>
      </c>
      <c r="J16" s="63">
        <f>+'24-02-015 Ind. INTEGRA'!U43</f>
        <v>0</v>
      </c>
      <c r="K16" s="63">
        <f>+'24-02-015 Ind. INTEGRA'!V43</f>
        <v>0</v>
      </c>
      <c r="L16" s="63">
        <f>+'24-02-015 Ind. INTEGRA'!W43</f>
        <v>0</v>
      </c>
      <c r="M16" s="63">
        <f>+'24-02-015 Ind. INTEGRA'!X43</f>
        <v>0</v>
      </c>
      <c r="N16" s="63">
        <f>+'24-02-015 Ind. INTEGRA'!Y43</f>
        <v>0</v>
      </c>
      <c r="O16" s="63">
        <f>+'24-02-015 Ind. INTEGRA'!Z43</f>
        <v>0</v>
      </c>
      <c r="P16" s="63">
        <f>+'24-02-015 Ind. INTEGRA'!AA43</f>
        <v>0</v>
      </c>
      <c r="Q16" s="63">
        <f>+'24-02-015 Ind. INTEGRA'!AB43</f>
        <v>0</v>
      </c>
      <c r="R16" s="63">
        <f>+'24-02-015 Ind. INTEGRA'!AC43</f>
        <v>0</v>
      </c>
      <c r="S16" s="63">
        <f>+'24-02-015 Ind. INTEGRA'!AD43</f>
        <v>0</v>
      </c>
      <c r="T16" s="63">
        <f>+'24-02-015 Ind. INTEGRA'!AE43</f>
        <v>0</v>
      </c>
      <c r="U16" s="63">
        <f>+'24-02-015 Ind. INTEGRA'!AF43</f>
        <v>0</v>
      </c>
      <c r="V16" s="63">
        <f>+'24-02-015 Ind. INTEGRA'!AG43</f>
        <v>0</v>
      </c>
      <c r="W16" s="63">
        <f>+'24-02-015 Ind. INTEGRA'!AH43</f>
        <v>0</v>
      </c>
      <c r="X16" s="86">
        <f>+'24-02-015 Ind. INTEGRA'!AI43</f>
        <v>0</v>
      </c>
      <c r="Y16" s="86">
        <f>+'24-02-015 Ind. INTEGRA'!AJ43</f>
        <v>0</v>
      </c>
    </row>
    <row r="17" spans="1:25" ht="24.75" customHeight="1" x14ac:dyDescent="0.25">
      <c r="A17" s="85" t="s">
        <v>64</v>
      </c>
      <c r="B17" s="63">
        <f>+'24-02-015 Ind. INTEGRA'!J47</f>
        <v>0</v>
      </c>
      <c r="C17" s="63">
        <f>+'24-02-015 Ind. INTEGRA'!K47</f>
        <v>0</v>
      </c>
      <c r="D17" s="63">
        <f>+'24-02-015 Ind. INTEGRA'!M47</f>
        <v>0</v>
      </c>
      <c r="E17" s="63">
        <f>+'24-02-015 Ind. INTEGRA'!N47</f>
        <v>0</v>
      </c>
      <c r="F17" s="63">
        <f>+'24-02-015 Ind. INTEGRA'!O47</f>
        <v>0</v>
      </c>
      <c r="G17" s="63">
        <f>+'24-02-015 Ind. INTEGRA'!R47</f>
        <v>0</v>
      </c>
      <c r="H17" s="63">
        <f>+'24-02-015 Ind. INTEGRA'!S47</f>
        <v>0</v>
      </c>
      <c r="I17" s="63">
        <f>+'24-02-015 Ind. INTEGRA'!T47</f>
        <v>0</v>
      </c>
      <c r="J17" s="63">
        <f>+'24-02-015 Ind. INTEGRA'!U47</f>
        <v>0</v>
      </c>
      <c r="K17" s="63">
        <f>+'24-02-015 Ind. INTEGRA'!V47</f>
        <v>0</v>
      </c>
      <c r="L17" s="63">
        <f>+'24-02-015 Ind. INTEGRA'!W47</f>
        <v>0</v>
      </c>
      <c r="M17" s="63">
        <f>+'24-02-015 Ind. INTEGRA'!X47</f>
        <v>0</v>
      </c>
      <c r="N17" s="63">
        <f>+'24-02-015 Ind. INTEGRA'!Y47</f>
        <v>0</v>
      </c>
      <c r="O17" s="63">
        <f>+'24-02-015 Ind. INTEGRA'!Z47</f>
        <v>0</v>
      </c>
      <c r="P17" s="63">
        <f>+'24-02-015 Ind. INTEGRA'!AA47</f>
        <v>0</v>
      </c>
      <c r="Q17" s="63">
        <f>+'24-02-015 Ind. INTEGRA'!AB47</f>
        <v>0</v>
      </c>
      <c r="R17" s="63">
        <f>+'24-02-015 Ind. INTEGRA'!AC47</f>
        <v>0</v>
      </c>
      <c r="S17" s="63">
        <f>+'24-02-015 Ind. INTEGRA'!AD47</f>
        <v>0</v>
      </c>
      <c r="T17" s="63">
        <f>+'24-02-015 Ind. INTEGRA'!AE47</f>
        <v>0</v>
      </c>
      <c r="U17" s="63">
        <f>+'24-02-015 Ind. INTEGRA'!AF47</f>
        <v>0</v>
      </c>
      <c r="V17" s="63">
        <f>+'24-02-015 Ind. INTEGRA'!AG47</f>
        <v>0</v>
      </c>
      <c r="W17" s="63">
        <f>+'24-02-015 Ind. INTEGRA'!AH47</f>
        <v>0</v>
      </c>
      <c r="X17" s="86">
        <f>+'24-02-015 Ind. INTEGRA'!AI47</f>
        <v>0</v>
      </c>
      <c r="Y17" s="86">
        <f>+'24-02-015 Ind. INTEGRA'!AJ44</f>
        <v>0</v>
      </c>
    </row>
    <row r="18" spans="1:25" ht="24.75" customHeight="1" x14ac:dyDescent="0.25">
      <c r="A18" s="85" t="s">
        <v>66</v>
      </c>
      <c r="B18" s="63">
        <f>+'24-02-015 Ind. INTEGRA'!J51</f>
        <v>0</v>
      </c>
      <c r="C18" s="63">
        <f>+'24-02-015 Ind. INTEGRA'!K51</f>
        <v>0</v>
      </c>
      <c r="D18" s="63">
        <f>+'24-02-015 Ind. INTEGRA'!M51</f>
        <v>0</v>
      </c>
      <c r="E18" s="63">
        <f>+'24-02-015 Ind. INTEGRA'!N51</f>
        <v>0</v>
      </c>
      <c r="F18" s="63">
        <f>+'24-02-015 Ind. INTEGRA'!O51</f>
        <v>0</v>
      </c>
      <c r="G18" s="63">
        <f>+'24-02-015 Ind. INTEGRA'!R51</f>
        <v>0</v>
      </c>
      <c r="H18" s="63">
        <f>+'24-02-015 Ind. INTEGRA'!S51</f>
        <v>0</v>
      </c>
      <c r="I18" s="63">
        <f>+'24-02-015 Ind. INTEGRA'!T51</f>
        <v>0</v>
      </c>
      <c r="J18" s="63">
        <f>+'24-02-015 Ind. INTEGRA'!U51</f>
        <v>0</v>
      </c>
      <c r="K18" s="63">
        <f>+'24-02-015 Ind. INTEGRA'!V51</f>
        <v>0</v>
      </c>
      <c r="L18" s="63">
        <f>+'24-02-015 Ind. INTEGRA'!W51</f>
        <v>0</v>
      </c>
      <c r="M18" s="63">
        <f>+'24-02-015 Ind. INTEGRA'!X51</f>
        <v>0</v>
      </c>
      <c r="N18" s="63">
        <f>+'24-02-015 Ind. INTEGRA'!Y51</f>
        <v>0</v>
      </c>
      <c r="O18" s="63">
        <f>+'24-02-015 Ind. INTEGRA'!Z51</f>
        <v>0</v>
      </c>
      <c r="P18" s="63">
        <f>+'24-02-015 Ind. INTEGRA'!AA51</f>
        <v>0</v>
      </c>
      <c r="Q18" s="63">
        <f>+'24-02-015 Ind. INTEGRA'!AB51</f>
        <v>0</v>
      </c>
      <c r="R18" s="63">
        <f>+'24-02-015 Ind. INTEGRA'!AC51</f>
        <v>0</v>
      </c>
      <c r="S18" s="63">
        <f>+'24-02-015 Ind. INTEGRA'!AD51</f>
        <v>0</v>
      </c>
      <c r="T18" s="63">
        <f>+'24-02-015 Ind. INTEGRA'!AE51</f>
        <v>0</v>
      </c>
      <c r="U18" s="63">
        <f>+'24-02-015 Ind. INTEGRA'!AF51</f>
        <v>0</v>
      </c>
      <c r="V18" s="63">
        <f>+'24-02-015 Ind. INTEGRA'!AG51</f>
        <v>0</v>
      </c>
      <c r="W18" s="63">
        <f>+'24-02-015 Ind. INTEGRA'!AH51</f>
        <v>0</v>
      </c>
      <c r="X18" s="86">
        <f>+'24-02-015 Ind. INTEGRA'!AI51</f>
        <v>0</v>
      </c>
      <c r="Y18" s="86">
        <f>+'24-02-015 Ind. INTEGRA'!AJ51</f>
        <v>0</v>
      </c>
    </row>
    <row r="19" spans="1:25" ht="24.75" customHeight="1" x14ac:dyDescent="0.25">
      <c r="A19" s="85" t="s">
        <v>68</v>
      </c>
      <c r="B19" s="63">
        <f>+'24-02-015 Ind. INTEGRA'!J55</f>
        <v>0</v>
      </c>
      <c r="C19" s="63">
        <f>+'24-02-015 Ind. INTEGRA'!K55</f>
        <v>0</v>
      </c>
      <c r="D19" s="63">
        <f>+'24-02-015 Ind. INTEGRA'!M55</f>
        <v>0</v>
      </c>
      <c r="E19" s="63">
        <f>+'24-02-015 Ind. INTEGRA'!N55</f>
        <v>0</v>
      </c>
      <c r="F19" s="63">
        <f>+'24-02-015 Ind. INTEGRA'!O55</f>
        <v>0</v>
      </c>
      <c r="G19" s="63">
        <f>+'24-02-015 Ind. INTEGRA'!R55</f>
        <v>0</v>
      </c>
      <c r="H19" s="63">
        <f>+'24-02-015 Ind. INTEGRA'!S55</f>
        <v>0</v>
      </c>
      <c r="I19" s="63">
        <f>+'24-02-015 Ind. INTEGRA'!T55</f>
        <v>0</v>
      </c>
      <c r="J19" s="63">
        <f>+'24-02-015 Ind. INTEGRA'!U55</f>
        <v>0</v>
      </c>
      <c r="K19" s="63">
        <f>+'24-02-015 Ind. INTEGRA'!V55</f>
        <v>0</v>
      </c>
      <c r="L19" s="63">
        <f>+'24-02-015 Ind. INTEGRA'!W55</f>
        <v>0</v>
      </c>
      <c r="M19" s="63">
        <f>+'24-02-015 Ind. INTEGRA'!X55</f>
        <v>0</v>
      </c>
      <c r="N19" s="63">
        <f>+'24-02-015 Ind. INTEGRA'!Y55</f>
        <v>0</v>
      </c>
      <c r="O19" s="63">
        <f>+'24-02-015 Ind. INTEGRA'!Z55</f>
        <v>0</v>
      </c>
      <c r="P19" s="63">
        <f>+'24-02-015 Ind. INTEGRA'!AA55</f>
        <v>0</v>
      </c>
      <c r="Q19" s="63">
        <f>+'24-02-015 Ind. INTEGRA'!AB55</f>
        <v>0</v>
      </c>
      <c r="R19" s="63">
        <f>+'24-02-015 Ind. INTEGRA'!AC55</f>
        <v>0</v>
      </c>
      <c r="S19" s="63">
        <f>+'24-02-015 Ind. INTEGRA'!AD55</f>
        <v>0</v>
      </c>
      <c r="T19" s="63">
        <f>+'24-02-015 Ind. INTEGRA'!AE55</f>
        <v>0</v>
      </c>
      <c r="U19" s="63">
        <f>+'24-02-015 Ind. INTEGRA'!AF55</f>
        <v>0</v>
      </c>
      <c r="V19" s="63">
        <f>+'24-02-015 Ind. INTEGRA'!AG55</f>
        <v>0</v>
      </c>
      <c r="W19" s="63">
        <f>+'24-02-015 Ind. INTEGRA'!AH55</f>
        <v>0</v>
      </c>
      <c r="X19" s="86">
        <f>+'24-02-015 Ind. INTEGRA'!AI55</f>
        <v>0</v>
      </c>
      <c r="Y19" s="86">
        <f>+'24-02-015 Ind. INTEGRA'!AJ55</f>
        <v>0</v>
      </c>
    </row>
    <row r="20" spans="1:25" ht="24.75" customHeight="1" x14ac:dyDescent="0.25">
      <c r="A20" s="87" t="s">
        <v>70</v>
      </c>
      <c r="B20" s="63">
        <f>+'24-02-015 Ind. INTEGRA'!J59</f>
        <v>0</v>
      </c>
      <c r="C20" s="63">
        <f>+'24-02-015 Ind. INTEGRA'!K59</f>
        <v>0</v>
      </c>
      <c r="D20" s="63">
        <f>+'24-02-015 Ind. INTEGRA'!M59</f>
        <v>0</v>
      </c>
      <c r="E20" s="63">
        <f>+'24-02-015 Ind. INTEGRA'!N59</f>
        <v>0</v>
      </c>
      <c r="F20" s="63">
        <f>+'24-02-015 Ind. INTEGRA'!O59</f>
        <v>0</v>
      </c>
      <c r="G20" s="63">
        <f>+'24-02-015 Ind. INTEGRA'!R59</f>
        <v>0</v>
      </c>
      <c r="H20" s="63">
        <f>+'24-02-015 Ind. INTEGRA'!S59</f>
        <v>0</v>
      </c>
      <c r="I20" s="63">
        <f>+'24-02-015 Ind. INTEGRA'!T59</f>
        <v>0</v>
      </c>
      <c r="J20" s="63">
        <f>+'24-02-015 Ind. INTEGRA'!U59</f>
        <v>0</v>
      </c>
      <c r="K20" s="63">
        <f>+'24-02-015 Ind. INTEGRA'!V59</f>
        <v>0</v>
      </c>
      <c r="L20" s="63">
        <f>+'24-02-015 Ind. INTEGRA'!W59</f>
        <v>0</v>
      </c>
      <c r="M20" s="63">
        <f>+'24-02-015 Ind. INTEGRA'!X59</f>
        <v>0</v>
      </c>
      <c r="N20" s="63">
        <f>+'24-02-015 Ind. INTEGRA'!Y59</f>
        <v>0</v>
      </c>
      <c r="O20" s="63">
        <f>+'24-02-015 Ind. INTEGRA'!Z59</f>
        <v>0</v>
      </c>
      <c r="P20" s="63">
        <f>+'24-02-015 Ind. INTEGRA'!AA59</f>
        <v>0</v>
      </c>
      <c r="Q20" s="63">
        <f>+'24-02-015 Ind. INTEGRA'!AB59</f>
        <v>0</v>
      </c>
      <c r="R20" s="63">
        <f>+'24-02-015 Ind. INTEGRA'!AC59</f>
        <v>0</v>
      </c>
      <c r="S20" s="63">
        <f>+'24-02-015 Ind. INTEGRA'!AD59</f>
        <v>0</v>
      </c>
      <c r="T20" s="63">
        <f>+'24-02-015 Ind. INTEGRA'!AE59</f>
        <v>0</v>
      </c>
      <c r="U20" s="63">
        <f>+'24-02-015 Ind. INTEGRA'!AF59</f>
        <v>0</v>
      </c>
      <c r="V20" s="63">
        <f>+'24-02-015 Ind. INTEGRA'!AG59</f>
        <v>0</v>
      </c>
      <c r="W20" s="63">
        <f>+'24-02-015 Ind. INTEGRA'!AH59</f>
        <v>0</v>
      </c>
      <c r="X20" s="86">
        <f>+'24-02-015 Ind. INTEGRA'!AI59</f>
        <v>0</v>
      </c>
      <c r="Y20" s="86">
        <f>+'24-02-015 Ind. INTEGRA'!AJ59</f>
        <v>0</v>
      </c>
    </row>
    <row r="21" spans="1:25" ht="24.75" customHeight="1" x14ac:dyDescent="0.25">
      <c r="A21" s="87" t="s">
        <v>72</v>
      </c>
      <c r="B21" s="63">
        <f>+'24-02-015 Ind. INTEGRA'!J63</f>
        <v>0</v>
      </c>
      <c r="C21" s="63">
        <f>+'24-02-015 Ind. INTEGRA'!K63</f>
        <v>0</v>
      </c>
      <c r="D21" s="63">
        <f>+'24-02-015 Ind. INTEGRA'!M63</f>
        <v>0</v>
      </c>
      <c r="E21" s="63">
        <f>+'24-02-015 Ind. INTEGRA'!N63</f>
        <v>0</v>
      </c>
      <c r="F21" s="63">
        <f>+'24-02-015 Ind. INTEGRA'!O63</f>
        <v>0</v>
      </c>
      <c r="G21" s="63">
        <f>+'24-02-015 Ind. INTEGRA'!R63</f>
        <v>0</v>
      </c>
      <c r="H21" s="63">
        <f>+'24-02-015 Ind. INTEGRA'!S63</f>
        <v>0</v>
      </c>
      <c r="I21" s="63">
        <f>+'24-02-015 Ind. INTEGRA'!T63</f>
        <v>0</v>
      </c>
      <c r="J21" s="63">
        <f>+'24-02-015 Ind. INTEGRA'!U63</f>
        <v>0</v>
      </c>
      <c r="K21" s="63">
        <f>+'24-02-015 Ind. INTEGRA'!V63</f>
        <v>0</v>
      </c>
      <c r="L21" s="63">
        <f>+'24-02-015 Ind. INTEGRA'!W63</f>
        <v>0</v>
      </c>
      <c r="M21" s="63">
        <f>+'24-02-015 Ind. INTEGRA'!X63</f>
        <v>0</v>
      </c>
      <c r="N21" s="63">
        <f>+'24-02-015 Ind. INTEGRA'!Y63</f>
        <v>0</v>
      </c>
      <c r="O21" s="63">
        <f>+'24-02-015 Ind. INTEGRA'!Z63</f>
        <v>0</v>
      </c>
      <c r="P21" s="63">
        <f>+'24-02-015 Ind. INTEGRA'!AA63</f>
        <v>0</v>
      </c>
      <c r="Q21" s="63">
        <f>+'24-02-015 Ind. INTEGRA'!AB63</f>
        <v>0</v>
      </c>
      <c r="R21" s="63">
        <f>+'24-02-015 Ind. INTEGRA'!AC63</f>
        <v>0</v>
      </c>
      <c r="S21" s="63">
        <f>+'24-02-015 Ind. INTEGRA'!AD63</f>
        <v>0</v>
      </c>
      <c r="T21" s="63">
        <f>+'24-02-015 Ind. INTEGRA'!AE63</f>
        <v>0</v>
      </c>
      <c r="U21" s="63">
        <f>+'24-02-015 Ind. INTEGRA'!AF63</f>
        <v>0</v>
      </c>
      <c r="V21" s="63">
        <f>+'24-02-015 Ind. INTEGRA'!AG63</f>
        <v>0</v>
      </c>
      <c r="W21" s="63">
        <f>+'24-02-015 Ind. INTEGRA'!AH63</f>
        <v>0</v>
      </c>
      <c r="X21" s="86">
        <f>+'24-02-015 Ind. INTEGRA'!AI63</f>
        <v>0</v>
      </c>
      <c r="Y21" s="86">
        <f>+'24-02-015 Ind. INTEGRA'!AJ63</f>
        <v>0</v>
      </c>
    </row>
    <row r="22" spans="1:25" ht="24.75" customHeight="1" x14ac:dyDescent="0.25">
      <c r="A22" s="87" t="s">
        <v>74</v>
      </c>
      <c r="B22" s="63">
        <f>+'24-02-015 Ind. INTEGRA'!J67</f>
        <v>0</v>
      </c>
      <c r="C22" s="63">
        <f>+'24-02-015 Ind. INTEGRA'!K67</f>
        <v>0</v>
      </c>
      <c r="D22" s="63">
        <f>+'24-02-015 Ind. INTEGRA'!M67</f>
        <v>0</v>
      </c>
      <c r="E22" s="63">
        <f>+'24-02-015 Ind. INTEGRA'!N67</f>
        <v>0</v>
      </c>
      <c r="F22" s="63">
        <f>+'24-02-015 Ind. INTEGRA'!O67</f>
        <v>0</v>
      </c>
      <c r="G22" s="63">
        <f>+'24-02-015 Ind. INTEGRA'!R67</f>
        <v>0</v>
      </c>
      <c r="H22" s="63">
        <f>+'24-02-015 Ind. INTEGRA'!S67</f>
        <v>0</v>
      </c>
      <c r="I22" s="63">
        <f>+'24-02-015 Ind. INTEGRA'!T67</f>
        <v>0</v>
      </c>
      <c r="J22" s="63">
        <f>+'24-02-015 Ind. INTEGRA'!U67</f>
        <v>0</v>
      </c>
      <c r="K22" s="63">
        <f>+'24-02-015 Ind. INTEGRA'!V67</f>
        <v>0</v>
      </c>
      <c r="L22" s="63">
        <f>+'24-02-015 Ind. INTEGRA'!W67</f>
        <v>0</v>
      </c>
      <c r="M22" s="63">
        <f>+'24-02-015 Ind. INTEGRA'!X67</f>
        <v>0</v>
      </c>
      <c r="N22" s="63">
        <f>+'24-02-015 Ind. INTEGRA'!Y67</f>
        <v>0</v>
      </c>
      <c r="O22" s="63">
        <f>+'24-02-015 Ind. INTEGRA'!Z67</f>
        <v>0</v>
      </c>
      <c r="P22" s="63">
        <f>+'24-02-015 Ind. INTEGRA'!AA67</f>
        <v>0</v>
      </c>
      <c r="Q22" s="63">
        <f>+'24-02-015 Ind. INTEGRA'!AB67</f>
        <v>0</v>
      </c>
      <c r="R22" s="63">
        <f>+'24-02-015 Ind. INTEGRA'!AC67</f>
        <v>0</v>
      </c>
      <c r="S22" s="63">
        <f>+'24-02-015 Ind. INTEGRA'!AD67</f>
        <v>0</v>
      </c>
      <c r="T22" s="63">
        <f>+'24-02-015 Ind. INTEGRA'!AE67</f>
        <v>0</v>
      </c>
      <c r="U22" s="63">
        <f>+'24-02-015 Ind. INTEGRA'!AF67</f>
        <v>0</v>
      </c>
      <c r="V22" s="63">
        <f>+'24-02-015 Ind. INTEGRA'!AG67</f>
        <v>0</v>
      </c>
      <c r="W22" s="63">
        <f>+'24-02-015 Ind. INTEGRA'!AH67</f>
        <v>0</v>
      </c>
      <c r="X22" s="86">
        <f>+'24-02-015 Ind. INTEGRA'!AI67</f>
        <v>0</v>
      </c>
      <c r="Y22" s="86">
        <f>+'24-02-015 Ind. INTEGRA'!AJ67</f>
        <v>0</v>
      </c>
    </row>
    <row r="23" spans="1:25" ht="24.75" customHeight="1" x14ac:dyDescent="0.25">
      <c r="A23" s="88" t="s">
        <v>76</v>
      </c>
      <c r="B23" s="63">
        <f>+'24-02-015 Ind. INTEGRA'!J70</f>
        <v>2289428000</v>
      </c>
      <c r="C23" s="63">
        <f>+'24-02-015 Ind. INTEGRA'!K70</f>
        <v>2289428000</v>
      </c>
      <c r="D23" s="63">
        <f>+'24-02-015 Ind. INTEGRA'!M70</f>
        <v>0</v>
      </c>
      <c r="E23" s="63">
        <f>+'24-02-015 Ind. INTEGRA'!N70</f>
        <v>0</v>
      </c>
      <c r="F23" s="63">
        <f>+'24-02-015 Ind. INTEGRA'!O70</f>
        <v>0</v>
      </c>
      <c r="G23" s="63">
        <f>+'24-02-015 Ind. INTEGRA'!R70</f>
        <v>0</v>
      </c>
      <c r="H23" s="63">
        <f>+'24-02-015 Ind. INTEGRA'!S70</f>
        <v>0</v>
      </c>
      <c r="I23" s="63">
        <f>+'24-02-015 Ind. INTEGRA'!T70</f>
        <v>0</v>
      </c>
      <c r="J23" s="63">
        <f>+'24-02-015 Ind. INTEGRA'!U70</f>
        <v>0</v>
      </c>
      <c r="K23" s="63">
        <f>+'24-02-015 Ind. INTEGRA'!V70</f>
        <v>0</v>
      </c>
      <c r="L23" s="63">
        <f>+'24-02-015 Ind. INTEGRA'!W70</f>
        <v>0</v>
      </c>
      <c r="M23" s="63">
        <f>+'24-02-015 Ind. INTEGRA'!X70</f>
        <v>0</v>
      </c>
      <c r="N23" s="63">
        <f>+'24-02-015 Ind. INTEGRA'!Y70</f>
        <v>0</v>
      </c>
      <c r="O23" s="63">
        <f>+'24-02-015 Ind. INTEGRA'!Z70</f>
        <v>0</v>
      </c>
      <c r="P23" s="63">
        <f>+'24-02-015 Ind. INTEGRA'!AA70</f>
        <v>0</v>
      </c>
      <c r="Q23" s="63">
        <f>+'24-02-015 Ind. INTEGRA'!AB70</f>
        <v>0</v>
      </c>
      <c r="R23" s="63">
        <f>+'24-02-015 Ind. INTEGRA'!AC70</f>
        <v>0</v>
      </c>
      <c r="S23" s="63">
        <f>+'24-02-015 Ind. INTEGRA'!AD70</f>
        <v>0</v>
      </c>
      <c r="T23" s="63">
        <f>+'24-02-015 Ind. INTEGRA'!AE70</f>
        <v>1602599600</v>
      </c>
      <c r="U23" s="63">
        <f>+'24-02-015 Ind. INTEGRA'!AF70</f>
        <v>686828400</v>
      </c>
      <c r="V23" s="63">
        <f>+'24-02-015 Ind. INTEGRA'!AG70</f>
        <v>2289428000</v>
      </c>
      <c r="W23" s="63">
        <f>+'24-02-015 Ind. INTEGRA'!AH70</f>
        <v>2289428000</v>
      </c>
      <c r="X23" s="86">
        <f>+'24-02-015 Ind. INTEGRA'!AI70</f>
        <v>1</v>
      </c>
      <c r="Y23" s="86">
        <f>+'24-02-015 Ind. INTEGRA'!AJ70</f>
        <v>1</v>
      </c>
    </row>
    <row r="24" spans="1:25" ht="25.5" x14ac:dyDescent="0.25">
      <c r="A24" s="8" t="str">
        <f>"TOTAL ASIG."&amp;" "&amp;$A$5</f>
        <v>TOTAL ASIG. 24-02-015 "INTEGRA - Subsecretaría de Educación Parvularia"</v>
      </c>
      <c r="B24" s="75">
        <f>SUM(B8:B23)</f>
        <v>2289428000</v>
      </c>
      <c r="C24" s="75">
        <f t="shared" ref="C24:V24" si="0">SUM(C8:C23)</f>
        <v>2289428000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1602599600</v>
      </c>
      <c r="U24" s="75">
        <f t="shared" si="0"/>
        <v>686828400</v>
      </c>
      <c r="V24" s="75">
        <f t="shared" si="0"/>
        <v>2289428000</v>
      </c>
      <c r="W24" s="75">
        <f>SUM(W8:W23)</f>
        <v>2289428000</v>
      </c>
      <c r="X24" s="89">
        <f>+'24-02-015 Ind. INTEGRA'!AI71</f>
        <v>1</v>
      </c>
      <c r="Y24" s="89">
        <f>'24-02-015 Ind. INTEGRA'!AJ71</f>
        <v>1</v>
      </c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17736-FCEA-46E8-B3AD-BA449F566FBB}">
  <sheetPr>
    <tabColor rgb="FF007DB5"/>
    <pageSetUpPr fitToPage="1"/>
  </sheetPr>
  <dimension ref="A1:AJ71"/>
  <sheetViews>
    <sheetView topLeftCell="K1" zoomScale="110" zoomScaleNormal="110" workbookViewId="0">
      <selection activeCell="AL4" sqref="AL4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customWidth="1" outlineLevel="1"/>
    <col min="33" max="33" width="12.140625" style="83" customWidth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36" s="1" customFormat="1" ht="16.5" customHeight="1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</row>
    <row r="2" spans="1:36" s="1" customFormat="1" ht="16.5" customHeight="1" x14ac:dyDescent="0.25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</row>
    <row r="3" spans="1:36" s="1" customFormat="1" ht="16.5" customHeight="1" x14ac:dyDescent="0.25">
      <c r="A3" s="350" t="s">
        <v>2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350"/>
      <c r="AF3" s="350"/>
      <c r="AG3" s="350"/>
      <c r="AH3" s="350"/>
      <c r="AI3" s="350"/>
      <c r="AJ3" s="350"/>
    </row>
    <row r="4" spans="1:36" s="1" customFormat="1" ht="16.5" customHeight="1" x14ac:dyDescent="0.25">
      <c r="A4" s="351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351"/>
      <c r="AJ4" s="351"/>
    </row>
    <row r="5" spans="1:36" ht="17.25" customHeight="1" x14ac:dyDescent="0.25">
      <c r="A5" s="371" t="s">
        <v>101</v>
      </c>
      <c r="B5" s="372"/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2"/>
      <c r="T5" s="372"/>
      <c r="U5" s="372"/>
      <c r="V5" s="372"/>
      <c r="W5" s="372"/>
      <c r="X5" s="372"/>
      <c r="Y5" s="372"/>
      <c r="Z5" s="372"/>
      <c r="AA5" s="372"/>
      <c r="AB5" s="372"/>
      <c r="AC5" s="372"/>
      <c r="AD5" s="372"/>
      <c r="AE5" s="372"/>
      <c r="AF5" s="372"/>
      <c r="AG5" s="372"/>
      <c r="AH5" s="372"/>
      <c r="AI5" s="372"/>
      <c r="AJ5" s="373"/>
    </row>
    <row r="6" spans="1:36" s="6" customFormat="1" x14ac:dyDescent="0.25">
      <c r="A6" s="355" t="s">
        <v>5</v>
      </c>
      <c r="B6" s="374" t="s">
        <v>6</v>
      </c>
      <c r="C6" s="4" t="s">
        <v>7</v>
      </c>
      <c r="D6" s="374" t="s">
        <v>8</v>
      </c>
      <c r="E6" s="355" t="s">
        <v>9</v>
      </c>
      <c r="F6" s="374" t="s">
        <v>10</v>
      </c>
      <c r="G6" s="355" t="s">
        <v>11</v>
      </c>
      <c r="H6" s="355" t="s">
        <v>12</v>
      </c>
      <c r="I6" s="355"/>
      <c r="J6" s="362" t="s">
        <v>13</v>
      </c>
      <c r="K6" s="362" t="s">
        <v>14</v>
      </c>
      <c r="L6" s="355" t="s">
        <v>15</v>
      </c>
      <c r="M6" s="364" t="s">
        <v>16</v>
      </c>
      <c r="N6" s="365"/>
      <c r="O6" s="366"/>
      <c r="P6" s="355" t="s">
        <v>17</v>
      </c>
      <c r="Q6" s="374" t="s">
        <v>18</v>
      </c>
      <c r="R6" s="353" t="s">
        <v>19</v>
      </c>
      <c r="S6" s="353"/>
      <c r="T6" s="353"/>
      <c r="U6" s="362" t="s">
        <v>20</v>
      </c>
      <c r="V6" s="353" t="s">
        <v>19</v>
      </c>
      <c r="W6" s="353"/>
      <c r="X6" s="353"/>
      <c r="Y6" s="362" t="s">
        <v>21</v>
      </c>
      <c r="Z6" s="353" t="s">
        <v>19</v>
      </c>
      <c r="AA6" s="353"/>
      <c r="AB6" s="353"/>
      <c r="AC6" s="362" t="s">
        <v>22</v>
      </c>
      <c r="AD6" s="353" t="s">
        <v>19</v>
      </c>
      <c r="AE6" s="353"/>
      <c r="AF6" s="353"/>
      <c r="AG6" s="362" t="s">
        <v>23</v>
      </c>
      <c r="AH6" s="362" t="s">
        <v>24</v>
      </c>
      <c r="AI6" s="370" t="s">
        <v>25</v>
      </c>
      <c r="AJ6" s="370"/>
    </row>
    <row r="7" spans="1:36" s="6" customFormat="1" ht="25.5" x14ac:dyDescent="0.25">
      <c r="A7" s="355"/>
      <c r="B7" s="375"/>
      <c r="C7" s="4" t="s">
        <v>26</v>
      </c>
      <c r="D7" s="375"/>
      <c r="E7" s="355"/>
      <c r="F7" s="375"/>
      <c r="G7" s="355"/>
      <c r="H7" s="3" t="s">
        <v>27</v>
      </c>
      <c r="I7" s="3" t="s">
        <v>28</v>
      </c>
      <c r="J7" s="363"/>
      <c r="K7" s="363"/>
      <c r="L7" s="355"/>
      <c r="M7" s="5" t="s">
        <v>29</v>
      </c>
      <c r="N7" s="5" t="s">
        <v>30</v>
      </c>
      <c r="O7" s="5" t="s">
        <v>31</v>
      </c>
      <c r="P7" s="355"/>
      <c r="Q7" s="375"/>
      <c r="R7" s="5" t="s">
        <v>32</v>
      </c>
      <c r="S7" s="5" t="s">
        <v>33</v>
      </c>
      <c r="T7" s="5" t="s">
        <v>34</v>
      </c>
      <c r="U7" s="363"/>
      <c r="V7" s="5" t="s">
        <v>35</v>
      </c>
      <c r="W7" s="5" t="s">
        <v>36</v>
      </c>
      <c r="X7" s="5" t="s">
        <v>37</v>
      </c>
      <c r="Y7" s="363"/>
      <c r="Z7" s="5" t="s">
        <v>38</v>
      </c>
      <c r="AA7" s="5" t="s">
        <v>39</v>
      </c>
      <c r="AB7" s="5" t="s">
        <v>40</v>
      </c>
      <c r="AC7" s="363"/>
      <c r="AD7" s="5" t="s">
        <v>41</v>
      </c>
      <c r="AE7" s="5" t="s">
        <v>42</v>
      </c>
      <c r="AF7" s="5" t="s">
        <v>43</v>
      </c>
      <c r="AG7" s="363"/>
      <c r="AH7" s="363"/>
      <c r="AI7" s="7" t="s">
        <v>44</v>
      </c>
      <c r="AJ7" s="7" t="s">
        <v>45</v>
      </c>
    </row>
    <row r="8" spans="1:36" ht="12.75" customHeight="1" x14ac:dyDescent="0.25">
      <c r="A8" s="380" t="s">
        <v>46</v>
      </c>
      <c r="B8" s="368"/>
      <c r="C8" s="368"/>
      <c r="D8" s="368"/>
      <c r="E8" s="369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3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381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IF(ISERROR(AH9/$AH$71),"-",AH9/$AH$71)</f>
        <v>0</v>
      </c>
    </row>
    <row r="10" spans="1:3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38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IF(ISERROR(AH10/$AH$71),"-",AH10/$AH$71)</f>
        <v>0</v>
      </c>
    </row>
    <row r="11" spans="1:36" s="37" customFormat="1" ht="12.75" customHeight="1" collapsed="1" x14ac:dyDescent="0.25">
      <c r="A11" s="376" t="s">
        <v>47</v>
      </c>
      <c r="B11" s="377"/>
      <c r="C11" s="378"/>
      <c r="D11" s="378"/>
      <c r="E11" s="378"/>
      <c r="F11" s="378"/>
      <c r="G11" s="378"/>
      <c r="H11" s="378"/>
      <c r="I11" s="379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</row>
    <row r="12" spans="1:36" ht="12.75" customHeight="1" x14ac:dyDescent="0.25">
      <c r="A12" s="383" t="s">
        <v>48</v>
      </c>
      <c r="B12" s="384"/>
      <c r="C12" s="384"/>
      <c r="D12" s="384"/>
      <c r="E12" s="385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3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386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IF(ISERROR(AH13/$AH$71),"-",AH13/$AH$71)</f>
        <v>0</v>
      </c>
    </row>
    <row r="14" spans="1:3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387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IF(ISERROR(AH14/$AH$71),"-",AH14/$AH$71)</f>
        <v>0</v>
      </c>
    </row>
    <row r="15" spans="1:36" s="37" customFormat="1" ht="12.75" customHeight="1" collapsed="1" x14ac:dyDescent="0.25">
      <c r="A15" s="376" t="s">
        <v>49</v>
      </c>
      <c r="B15" s="377"/>
      <c r="C15" s="378"/>
      <c r="D15" s="378"/>
      <c r="E15" s="378"/>
      <c r="F15" s="378"/>
      <c r="G15" s="378"/>
      <c r="H15" s="378"/>
      <c r="I15" s="379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</row>
    <row r="16" spans="1:36" ht="12.75" customHeight="1" x14ac:dyDescent="0.25">
      <c r="A16" s="383" t="s">
        <v>50</v>
      </c>
      <c r="B16" s="384"/>
      <c r="C16" s="384"/>
      <c r="D16" s="384"/>
      <c r="E16" s="385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3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381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IF(ISERROR(AH17/$AH$71),"-",AH17/$AH$71)</f>
        <v>0</v>
      </c>
    </row>
    <row r="18" spans="1:3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382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IF(ISERROR(AH18/$AH$71),"-",AH18/$AH$71)</f>
        <v>0</v>
      </c>
    </row>
    <row r="19" spans="1:36" s="37" customFormat="1" ht="12.75" customHeight="1" collapsed="1" x14ac:dyDescent="0.25">
      <c r="A19" s="376" t="s">
        <v>51</v>
      </c>
      <c r="B19" s="377"/>
      <c r="C19" s="378"/>
      <c r="D19" s="378"/>
      <c r="E19" s="378"/>
      <c r="F19" s="378"/>
      <c r="G19" s="378"/>
      <c r="H19" s="378"/>
      <c r="I19" s="379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</row>
    <row r="20" spans="1:36" ht="12.75" customHeight="1" x14ac:dyDescent="0.25">
      <c r="A20" s="383" t="s">
        <v>52</v>
      </c>
      <c r="B20" s="384"/>
      <c r="C20" s="384"/>
      <c r="D20" s="384"/>
      <c r="E20" s="385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3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381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IF(ISERROR(AH21/$AH$71),"-",AH21/$AH$71)</f>
        <v>0</v>
      </c>
    </row>
    <row r="22" spans="1:3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382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IF(ISERROR(AH22/$AH$71),"-",AH22/$AH$71)</f>
        <v>0</v>
      </c>
    </row>
    <row r="23" spans="1:36" s="37" customFormat="1" ht="12.75" customHeight="1" collapsed="1" x14ac:dyDescent="0.25">
      <c r="A23" s="376" t="s">
        <v>53</v>
      </c>
      <c r="B23" s="377"/>
      <c r="C23" s="378"/>
      <c r="D23" s="378"/>
      <c r="E23" s="378"/>
      <c r="F23" s="378"/>
      <c r="G23" s="378"/>
      <c r="H23" s="378"/>
      <c r="I23" s="379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</row>
    <row r="24" spans="1:36" ht="12.75" customHeight="1" x14ac:dyDescent="0.25">
      <c r="A24" s="383" t="s">
        <v>54</v>
      </c>
      <c r="B24" s="384"/>
      <c r="C24" s="384"/>
      <c r="D24" s="384"/>
      <c r="E24" s="385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3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381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IF(ISERROR(AH25/$AH$71),"-",AH25/$AH$71)</f>
        <v>0</v>
      </c>
    </row>
    <row r="26" spans="1:3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382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IF(ISERROR(AH26/$AH$71),"-",AH26/$AH$71)</f>
        <v>0</v>
      </c>
    </row>
    <row r="27" spans="1:36" s="37" customFormat="1" ht="12.75" customHeight="1" collapsed="1" x14ac:dyDescent="0.25">
      <c r="A27" s="376" t="s">
        <v>55</v>
      </c>
      <c r="B27" s="377"/>
      <c r="C27" s="378"/>
      <c r="D27" s="378"/>
      <c r="E27" s="378"/>
      <c r="F27" s="378"/>
      <c r="G27" s="378"/>
      <c r="H27" s="378"/>
      <c r="I27" s="379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</row>
    <row r="28" spans="1:36" ht="12.75" customHeight="1" x14ac:dyDescent="0.25">
      <c r="A28" s="383" t="s">
        <v>56</v>
      </c>
      <c r="B28" s="384"/>
      <c r="C28" s="384"/>
      <c r="D28" s="384"/>
      <c r="E28" s="385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3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381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IF(ISERROR(AH29/$AH$71),"-",AH29/$AH$71)</f>
        <v>0</v>
      </c>
    </row>
    <row r="30" spans="1:3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382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IF(ISERROR(AH30/$AH$71),"-",AH30/$AH$71)</f>
        <v>0</v>
      </c>
    </row>
    <row r="31" spans="1:36" s="37" customFormat="1" ht="12.75" customHeight="1" collapsed="1" x14ac:dyDescent="0.25">
      <c r="A31" s="376" t="s">
        <v>57</v>
      </c>
      <c r="B31" s="377"/>
      <c r="C31" s="378"/>
      <c r="D31" s="378"/>
      <c r="E31" s="378"/>
      <c r="F31" s="378"/>
      <c r="G31" s="378"/>
      <c r="H31" s="378"/>
      <c r="I31" s="379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</row>
    <row r="32" spans="1:36" ht="12.75" customHeight="1" x14ac:dyDescent="0.25">
      <c r="A32" s="383" t="s">
        <v>58</v>
      </c>
      <c r="B32" s="384"/>
      <c r="C32" s="384"/>
      <c r="D32" s="384"/>
      <c r="E32" s="385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3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381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IF(ISERROR(AH33/$AH$71),"-",AH33/$AH$71)</f>
        <v>0</v>
      </c>
    </row>
    <row r="34" spans="1:3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382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IF(ISERROR(AH34/$AH$71),"-",AH34/$AH$71)</f>
        <v>0</v>
      </c>
    </row>
    <row r="35" spans="1:36" s="37" customFormat="1" ht="12.75" customHeight="1" collapsed="1" x14ac:dyDescent="0.25">
      <c r="A35" s="376" t="s">
        <v>59</v>
      </c>
      <c r="B35" s="377"/>
      <c r="C35" s="378"/>
      <c r="D35" s="378"/>
      <c r="E35" s="378"/>
      <c r="F35" s="378"/>
      <c r="G35" s="378"/>
      <c r="H35" s="378"/>
      <c r="I35" s="379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</row>
    <row r="36" spans="1:36" ht="12.75" customHeight="1" x14ac:dyDescent="0.25">
      <c r="A36" s="383" t="s">
        <v>60</v>
      </c>
      <c r="B36" s="384"/>
      <c r="C36" s="384"/>
      <c r="D36" s="384"/>
      <c r="E36" s="385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3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381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IF(ISERROR(AH37/$AH$71),"-",AH37/$AH$71)</f>
        <v>0</v>
      </c>
    </row>
    <row r="38" spans="1:3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382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IF(ISERROR(AH38/$AH$71),"-",AH38/$AH$71)</f>
        <v>0</v>
      </c>
    </row>
    <row r="39" spans="1:36" s="37" customFormat="1" ht="12.75" customHeight="1" collapsed="1" x14ac:dyDescent="0.25">
      <c r="A39" s="376" t="s">
        <v>61</v>
      </c>
      <c r="B39" s="377"/>
      <c r="C39" s="378"/>
      <c r="D39" s="378"/>
      <c r="E39" s="378"/>
      <c r="F39" s="378"/>
      <c r="G39" s="378"/>
      <c r="H39" s="378"/>
      <c r="I39" s="379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</row>
    <row r="40" spans="1:36" ht="12.75" customHeight="1" x14ac:dyDescent="0.25">
      <c r="A40" s="383" t="s">
        <v>62</v>
      </c>
      <c r="B40" s="384"/>
      <c r="C40" s="384"/>
      <c r="D40" s="384"/>
      <c r="E40" s="385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3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381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IF(ISERROR(AH41/$AH$71),"-",AH41/$AH$71)</f>
        <v>0</v>
      </c>
    </row>
    <row r="42" spans="1:3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382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IF(ISERROR(AH42/$AH$71),"-",AH42/$AH$71)</f>
        <v>0</v>
      </c>
    </row>
    <row r="43" spans="1:36" s="37" customFormat="1" ht="12.75" customHeight="1" collapsed="1" x14ac:dyDescent="0.25">
      <c r="A43" s="376" t="s">
        <v>63</v>
      </c>
      <c r="B43" s="377"/>
      <c r="C43" s="378"/>
      <c r="D43" s="378"/>
      <c r="E43" s="378"/>
      <c r="F43" s="378"/>
      <c r="G43" s="378"/>
      <c r="H43" s="378"/>
      <c r="I43" s="379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</row>
    <row r="44" spans="1:36" ht="12.75" customHeight="1" x14ac:dyDescent="0.25">
      <c r="A44" s="383" t="s">
        <v>64</v>
      </c>
      <c r="B44" s="384"/>
      <c r="C44" s="384"/>
      <c r="D44" s="384"/>
      <c r="E44" s="385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3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381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IF(ISERROR(AH45/$AH$71),"-",AH45/$AH$71)</f>
        <v>0</v>
      </c>
    </row>
    <row r="46" spans="1:3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382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IF(ISERROR(AH46/$AH$71),"-",AH46/$AH$71)</f>
        <v>0</v>
      </c>
    </row>
    <row r="47" spans="1:36" s="37" customFormat="1" ht="12.75" customHeight="1" collapsed="1" x14ac:dyDescent="0.25">
      <c r="A47" s="376" t="s">
        <v>65</v>
      </c>
      <c r="B47" s="377"/>
      <c r="C47" s="378"/>
      <c r="D47" s="378"/>
      <c r="E47" s="378"/>
      <c r="F47" s="378"/>
      <c r="G47" s="378"/>
      <c r="H47" s="378"/>
      <c r="I47" s="379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</row>
    <row r="48" spans="1:36" ht="12.75" customHeight="1" x14ac:dyDescent="0.25">
      <c r="A48" s="383" t="s">
        <v>66</v>
      </c>
      <c r="B48" s="384"/>
      <c r="C48" s="384"/>
      <c r="D48" s="384"/>
      <c r="E48" s="385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3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381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IF(ISERROR(AH49/$AH$71),"-",AH49/$AH$71)</f>
        <v>0</v>
      </c>
    </row>
    <row r="50" spans="1:3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382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IF(ISERROR(AH50/$AH$71),"-",AH50/$AH$71)</f>
        <v>0</v>
      </c>
    </row>
    <row r="51" spans="1:36" s="37" customFormat="1" ht="12.75" customHeight="1" collapsed="1" x14ac:dyDescent="0.25">
      <c r="A51" s="356" t="s">
        <v>67</v>
      </c>
      <c r="B51" s="356"/>
      <c r="C51" s="356"/>
      <c r="D51" s="356"/>
      <c r="E51" s="356"/>
      <c r="F51" s="356"/>
      <c r="G51" s="356"/>
      <c r="H51" s="356"/>
      <c r="I51" s="356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</row>
    <row r="52" spans="1:36" ht="12.75" customHeight="1" x14ac:dyDescent="0.25">
      <c r="A52" s="388" t="s">
        <v>68</v>
      </c>
      <c r="B52" s="389"/>
      <c r="C52" s="389"/>
      <c r="D52" s="389"/>
      <c r="E52" s="390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3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381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IF(ISERROR(AH53/$AH$71),"-",AH53/$AH$71)</f>
        <v>0</v>
      </c>
    </row>
    <row r="54" spans="1:3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382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IF(ISERROR(AH54/$AH$71),"-",AH54/$AH$71)</f>
        <v>0</v>
      </c>
    </row>
    <row r="55" spans="1:36" s="37" customFormat="1" ht="12.75" customHeight="1" collapsed="1" x14ac:dyDescent="0.25">
      <c r="A55" s="376" t="s">
        <v>69</v>
      </c>
      <c r="B55" s="378"/>
      <c r="C55" s="378"/>
      <c r="D55" s="378"/>
      <c r="E55" s="378"/>
      <c r="F55" s="378"/>
      <c r="G55" s="378"/>
      <c r="H55" s="378"/>
      <c r="I55" s="379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</row>
    <row r="56" spans="1:36" ht="12.75" customHeight="1" x14ac:dyDescent="0.25">
      <c r="A56" s="383" t="s">
        <v>70</v>
      </c>
      <c r="B56" s="384"/>
      <c r="C56" s="384"/>
      <c r="D56" s="384"/>
      <c r="E56" s="385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3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381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IF(ISERROR(AH57/$AH$71),"-",AH57/$AH$71)</f>
        <v>0</v>
      </c>
    </row>
    <row r="58" spans="1:3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382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IF(ISERROR(AH58/$AH$71),"-",AH58/$AH$71)</f>
        <v>0</v>
      </c>
    </row>
    <row r="59" spans="1:36" s="37" customFormat="1" ht="12.75" customHeight="1" collapsed="1" x14ac:dyDescent="0.25">
      <c r="A59" s="376" t="s">
        <v>71</v>
      </c>
      <c r="B59" s="378"/>
      <c r="C59" s="378"/>
      <c r="D59" s="378"/>
      <c r="E59" s="378"/>
      <c r="F59" s="378"/>
      <c r="G59" s="378"/>
      <c r="H59" s="378"/>
      <c r="I59" s="379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</row>
    <row r="60" spans="1:36" ht="12.75" customHeight="1" x14ac:dyDescent="0.25">
      <c r="A60" s="383" t="s">
        <v>72</v>
      </c>
      <c r="B60" s="384"/>
      <c r="C60" s="384"/>
      <c r="D60" s="384"/>
      <c r="E60" s="385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3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381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IF(ISERROR(AH61/$AH$71),"-",AH61/$AH$71)</f>
        <v>0</v>
      </c>
    </row>
    <row r="62" spans="1:3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382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IF(ISERROR(AH62/$AH$71),"-",AH62/$AH$71)</f>
        <v>0</v>
      </c>
    </row>
    <row r="63" spans="1:36" s="37" customFormat="1" ht="12.75" customHeight="1" collapsed="1" x14ac:dyDescent="0.25">
      <c r="A63" s="376" t="s">
        <v>73</v>
      </c>
      <c r="B63" s="378"/>
      <c r="C63" s="378"/>
      <c r="D63" s="378"/>
      <c r="E63" s="378"/>
      <c r="F63" s="378"/>
      <c r="G63" s="378"/>
      <c r="H63" s="378"/>
      <c r="I63" s="379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</row>
    <row r="64" spans="1:36" ht="12.75" customHeight="1" x14ac:dyDescent="0.25">
      <c r="A64" s="383" t="s">
        <v>74</v>
      </c>
      <c r="B64" s="384"/>
      <c r="C64" s="384"/>
      <c r="D64" s="384"/>
      <c r="E64" s="385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3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381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IF(ISERROR(AH65/$AH$71),"-",AH65/$AH$71)</f>
        <v>0</v>
      </c>
    </row>
    <row r="66" spans="1:3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382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IF(ISERROR(AH66/$AH$71),"-",AH66/$AH$71)</f>
        <v>0</v>
      </c>
    </row>
    <row r="67" spans="1:36" s="37" customFormat="1" ht="12.75" customHeight="1" collapsed="1" x14ac:dyDescent="0.25">
      <c r="A67" s="376" t="s">
        <v>75</v>
      </c>
      <c r="B67" s="378"/>
      <c r="C67" s="378"/>
      <c r="D67" s="378"/>
      <c r="E67" s="378"/>
      <c r="F67" s="378"/>
      <c r="G67" s="378"/>
      <c r="H67" s="378"/>
      <c r="I67" s="379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</row>
    <row r="68" spans="1:36" ht="12.75" customHeight="1" x14ac:dyDescent="0.25">
      <c r="A68" s="383" t="s">
        <v>76</v>
      </c>
      <c r="B68" s="384"/>
      <c r="C68" s="384"/>
      <c r="D68" s="384"/>
      <c r="E68" s="385"/>
      <c r="F68" s="9"/>
      <c r="G68" s="10"/>
      <c r="H68" s="11"/>
      <c r="I68" s="11"/>
      <c r="J68" s="381">
        <v>49780000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36" ht="24.95" customHeight="1" outlineLevel="1" x14ac:dyDescent="0.25">
      <c r="A69" s="19">
        <v>1</v>
      </c>
      <c r="B69" s="19"/>
      <c r="C69" s="40" t="s">
        <v>102</v>
      </c>
      <c r="D69" s="51">
        <v>45511</v>
      </c>
      <c r="E69" s="69" t="s">
        <v>88</v>
      </c>
      <c r="F69" s="69" t="s">
        <v>103</v>
      </c>
      <c r="G69" s="71" t="s">
        <v>104</v>
      </c>
      <c r="H69" s="53">
        <v>45292</v>
      </c>
      <c r="I69" s="55">
        <v>45657</v>
      </c>
      <c r="J69" s="395"/>
      <c r="K69" s="98">
        <v>49780000</v>
      </c>
      <c r="L69" s="59" t="s">
        <v>81</v>
      </c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>
        <v>49780000</v>
      </c>
      <c r="AB69" s="24"/>
      <c r="AC69" s="25">
        <f>SUM(Z69:AB69)</f>
        <v>49780000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49780000</v>
      </c>
      <c r="AI69" s="26">
        <f>IF(ISERROR(AH69/J68),0,AH69/J68)</f>
        <v>1</v>
      </c>
      <c r="AJ69" s="27">
        <f>IF(ISERROR(AH69/$AH$71),"-",AH69/$AH$71)</f>
        <v>1</v>
      </c>
    </row>
    <row r="70" spans="1:36" s="37" customFormat="1" ht="12.75" customHeight="1" x14ac:dyDescent="0.25">
      <c r="A70" s="383" t="s">
        <v>82</v>
      </c>
      <c r="B70" s="384"/>
      <c r="C70" s="384"/>
      <c r="D70" s="384"/>
      <c r="E70" s="385"/>
      <c r="F70" s="383"/>
      <c r="G70" s="384"/>
      <c r="H70" s="384"/>
      <c r="I70" s="384"/>
      <c r="J70" s="75">
        <f>J68</f>
        <v>49780000</v>
      </c>
      <c r="K70" s="75">
        <f>SUM(K69:K69)</f>
        <v>49780000</v>
      </c>
      <c r="L70" s="76"/>
      <c r="M70" s="75">
        <f>SUM(M69:M69)</f>
        <v>0</v>
      </c>
      <c r="N70" s="75">
        <f>SUM(N69:N69)</f>
        <v>0</v>
      </c>
      <c r="O70" s="75">
        <f>SUM(O69:O69)</f>
        <v>0</v>
      </c>
      <c r="P70" s="77"/>
      <c r="Q70" s="38"/>
      <c r="R70" s="75">
        <f t="shared" ref="R70:AH70" si="15">SUM(R69:R69)</f>
        <v>0</v>
      </c>
      <c r="S70" s="75">
        <f t="shared" si="15"/>
        <v>0</v>
      </c>
      <c r="T70" s="75">
        <f t="shared" si="15"/>
        <v>0</v>
      </c>
      <c r="U70" s="75">
        <f t="shared" si="15"/>
        <v>0</v>
      </c>
      <c r="V70" s="75">
        <f t="shared" si="15"/>
        <v>0</v>
      </c>
      <c r="W70" s="75">
        <f t="shared" si="15"/>
        <v>0</v>
      </c>
      <c r="X70" s="75">
        <f t="shared" si="15"/>
        <v>0</v>
      </c>
      <c r="Y70" s="75">
        <f t="shared" si="15"/>
        <v>0</v>
      </c>
      <c r="Z70" s="75">
        <f t="shared" si="15"/>
        <v>0</v>
      </c>
      <c r="AA70" s="75">
        <f t="shared" si="15"/>
        <v>49780000</v>
      </c>
      <c r="AB70" s="75">
        <f t="shared" si="15"/>
        <v>0</v>
      </c>
      <c r="AC70" s="75">
        <f t="shared" si="15"/>
        <v>49780000</v>
      </c>
      <c r="AD70" s="75">
        <f t="shared" si="15"/>
        <v>0</v>
      </c>
      <c r="AE70" s="75">
        <f t="shared" si="15"/>
        <v>0</v>
      </c>
      <c r="AF70" s="75">
        <f t="shared" si="15"/>
        <v>0</v>
      </c>
      <c r="AG70" s="75">
        <f t="shared" si="15"/>
        <v>0</v>
      </c>
      <c r="AH70" s="75">
        <f t="shared" si="15"/>
        <v>49780000</v>
      </c>
      <c r="AI70" s="78">
        <f>IF(ISERROR(AH70/J70),0,AH70/J70)</f>
        <v>1</v>
      </c>
      <c r="AJ70" s="78">
        <f>IF(ISERROR(AH70/$AH$71),0,AH70/$AH$71)</f>
        <v>1</v>
      </c>
    </row>
    <row r="71" spans="1:36" s="79" customFormat="1" ht="15" customHeight="1" x14ac:dyDescent="0.25">
      <c r="A71" s="391" t="str">
        <f>"TOTAL ASIG."&amp;" "&amp;$A$5</f>
        <v>TOTAL ASIG. 24-02-020 "Programa de Educación Media - JUNAEB"</v>
      </c>
      <c r="B71" s="392"/>
      <c r="C71" s="392"/>
      <c r="D71" s="392"/>
      <c r="E71" s="392"/>
      <c r="F71" s="392"/>
      <c r="G71" s="392"/>
      <c r="H71" s="392"/>
      <c r="I71" s="393"/>
      <c r="J71" s="33">
        <f>SUM(J11,J15,J19,J23,J27,J31,J35,J39,J43,J47,J51,J55,J59,J63,J67,J70)</f>
        <v>49780000</v>
      </c>
      <c r="K71" s="33">
        <f>+K11+K15+K19+K23+K27+K31+K35+K39+K43+K47+K51+K55+K67+K59+K63+K70</f>
        <v>49780000</v>
      </c>
      <c r="L71" s="32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34"/>
      <c r="Q71" s="35"/>
      <c r="R71" s="33">
        <f t="shared" ref="R71:AH71" si="16">+R11+R15+R19+R23+R27+R31+R35+R39+R43+R47+R51+R55+R67+R59+R63+R70</f>
        <v>0</v>
      </c>
      <c r="S71" s="33">
        <f t="shared" si="16"/>
        <v>0</v>
      </c>
      <c r="T71" s="33">
        <f t="shared" si="16"/>
        <v>0</v>
      </c>
      <c r="U71" s="33">
        <f t="shared" si="16"/>
        <v>0</v>
      </c>
      <c r="V71" s="33">
        <f t="shared" si="16"/>
        <v>0</v>
      </c>
      <c r="W71" s="33">
        <f t="shared" si="16"/>
        <v>0</v>
      </c>
      <c r="X71" s="33">
        <f t="shared" si="16"/>
        <v>0</v>
      </c>
      <c r="Y71" s="33">
        <f t="shared" si="16"/>
        <v>0</v>
      </c>
      <c r="Z71" s="33">
        <f t="shared" si="16"/>
        <v>0</v>
      </c>
      <c r="AA71" s="33">
        <f t="shared" si="16"/>
        <v>49780000</v>
      </c>
      <c r="AB71" s="33">
        <f t="shared" si="16"/>
        <v>0</v>
      </c>
      <c r="AC71" s="33">
        <f t="shared" si="16"/>
        <v>49780000</v>
      </c>
      <c r="AD71" s="33">
        <f t="shared" si="16"/>
        <v>0</v>
      </c>
      <c r="AE71" s="33">
        <f t="shared" si="16"/>
        <v>0</v>
      </c>
      <c r="AF71" s="33">
        <f t="shared" si="16"/>
        <v>0</v>
      </c>
      <c r="AG71" s="33">
        <f t="shared" si="16"/>
        <v>0</v>
      </c>
      <c r="AH71" s="33">
        <f t="shared" si="16"/>
        <v>49780000</v>
      </c>
      <c r="AI71" s="36">
        <f>IF(ISERROR(AH71/J71),0,AH71/J71)</f>
        <v>1</v>
      </c>
      <c r="AJ71" s="36">
        <f>IF(ISERROR(AH71/$AH$71),0,AH71/$AH$71)</f>
        <v>1</v>
      </c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1:I71"/>
    <mergeCell ref="A64:E64"/>
    <mergeCell ref="J65:J66"/>
    <mergeCell ref="A67:I67"/>
    <mergeCell ref="A68:E68"/>
    <mergeCell ref="A70:E70"/>
    <mergeCell ref="F70:I70"/>
    <mergeCell ref="J68:J69"/>
  </mergeCells>
  <phoneticPr fontId="92" type="noConversion"/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FA9FF591-FE5F-4B45-9FA0-41B3DAC5A422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24E71CB6-1710-45AF-A860-D8F8B194798A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P69:Q69 E69:G69" xr:uid="{A16E2FFF-8724-4C1C-8635-362BA5D26BB9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B19F9011-9602-46B8-82E2-A56721FE3F47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AD9408E6-CB01-4FCE-B5E3-2657FFAB762B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B57DA177-FD47-448C-BBFE-EAB71D269362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6BFD75C6-3447-40B4-8CCB-9468BBD3E2D1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658FC124-EADD-4380-A9DA-ADF9E83E734A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603A4FF-745F-48A4-B04B-24C3EFFA961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BB205C-235F-482D-B911-F3C8E1F2DB6D}">
  <ds:schemaRefs>
    <ds:schemaRef ds:uri="http://purl.org/dc/elements/1.1/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http://purl.org/dc/terms/"/>
    <ds:schemaRef ds:uri="http://schemas.microsoft.com/office/2006/metadata/properties"/>
    <ds:schemaRef ds:uri="http://schemas.microsoft.com/office/2006/documentManagement/types"/>
    <ds:schemaRef ds:uri="eb517d21-b595-442e-8151-83f9d91c3f7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2FEF17F-3A47-4B4B-B7B5-8A51ED79D5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14</vt:i4>
      </vt:variant>
    </vt:vector>
  </HeadingPairs>
  <TitlesOfParts>
    <vt:vector size="42" baseType="lpstr">
      <vt:lpstr>24-02-010 Ind. A Técnicas</vt:lpstr>
      <vt:lpstr>24-02-010 Res. A Técnicas</vt:lpstr>
      <vt:lpstr>24-02-012 Ind. JUNAEB Alimentac</vt:lpstr>
      <vt:lpstr>24-02-012 Res. JUNAEB Alimentac</vt:lpstr>
      <vt:lpstr>24-02-014 Ind. FOSIS</vt:lpstr>
      <vt:lpstr>24-02-014 Res. FOSIS</vt:lpstr>
      <vt:lpstr>24-02-015 Ind. INTEGRA</vt:lpstr>
      <vt:lpstr>24-02-015 Res. INTEGRA</vt:lpstr>
      <vt:lpstr>24-02-020 Ind. JUNAEB EM </vt:lpstr>
      <vt:lpstr>24-02-020 Res. JUNAEB EM</vt:lpstr>
      <vt:lpstr>24-03-010 Ind. Prog. Bonif. </vt:lpstr>
      <vt:lpstr>24-03-010 Res. Prog. Bonf.</vt:lpstr>
      <vt:lpstr>24-03-335 Ind. Habitabilidad</vt:lpstr>
      <vt:lpstr>24-03-335 Res. Habitabilidad</vt:lpstr>
      <vt:lpstr>24-03-337 Ind. Art.2</vt:lpstr>
      <vt:lpstr>24-03-337 Res. Art.2</vt:lpstr>
      <vt:lpstr>24-03-340 Ind. Adulto Mayor</vt:lpstr>
      <vt:lpstr>24-03-340 Res. Adulto Mayor</vt:lpstr>
      <vt:lpstr>24-03-343 Ind. Calle</vt:lpstr>
      <vt:lpstr>24-03-343 Res. Calle</vt:lpstr>
      <vt:lpstr>24-03-344 Ind. Autoconsumo</vt:lpstr>
      <vt:lpstr>24-03-344 Res. Autoconsumo</vt:lpstr>
      <vt:lpstr>24-03-345 Ind. Programa EJE</vt:lpstr>
      <vt:lpstr>24-03-345 Res. Programa EJE</vt:lpstr>
      <vt:lpstr>24-03-997 Ind. Cuidad. Temp.</vt:lpstr>
      <vt:lpstr>24-03-997 Res. Cuidad. Temp.</vt:lpstr>
      <vt:lpstr>24-03-999 Ind. CONADI</vt:lpstr>
      <vt:lpstr>24-03-999 Res. CONADI</vt:lpstr>
      <vt:lpstr>'24-02-010 Ind. A Técnicas'!Área_de_impresión</vt:lpstr>
      <vt:lpstr>'24-02-012 Ind. JUNAEB Alimentac'!Área_de_impresión</vt:lpstr>
      <vt:lpstr>'24-02-014 Ind. FOSIS'!Área_de_impresión</vt:lpstr>
      <vt:lpstr>'24-02-015 Ind. INTEGRA'!Área_de_impresión</vt:lpstr>
      <vt:lpstr>'24-02-020 Ind. JUNAEB EM '!Área_de_impresión</vt:lpstr>
      <vt:lpstr>'24-03-010 Ind. Prog. Bonif. '!Área_de_impresión</vt:lpstr>
      <vt:lpstr>'24-03-335 Ind. Habitabilidad'!Área_de_impresión</vt:lpstr>
      <vt:lpstr>'24-03-337 Ind. Art.2'!Área_de_impresión</vt:lpstr>
      <vt:lpstr>'24-03-340 Ind. Adulto Mayor'!Área_de_impresión</vt:lpstr>
      <vt:lpstr>'24-03-343 Ind. Calle'!Área_de_impresión</vt:lpstr>
      <vt:lpstr>'24-03-344 Ind. Autoconsumo'!Área_de_impresión</vt:lpstr>
      <vt:lpstr>'24-03-345 Ind. Programa EJE'!Área_de_impresión</vt:lpstr>
      <vt:lpstr>'24-03-997 Ind. Cuidad. Temp.'!Área_de_impresión</vt:lpstr>
      <vt:lpstr>'24-03-999 Ind. CONADI'!Área_de_impresión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Paulina Perez Esquivel</cp:lastModifiedBy>
  <cp:revision/>
  <dcterms:created xsi:type="dcterms:W3CDTF">2023-03-10T19:32:45Z</dcterms:created>
  <dcterms:modified xsi:type="dcterms:W3CDTF">2025-01-27T17:42:19Z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